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368" i="2" l="1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425" i="2"/>
  <c r="V425" i="2"/>
  <c r="W425" i="2"/>
  <c r="X425" i="2"/>
  <c r="AA425" i="2" s="1"/>
  <c r="Y425" i="2"/>
  <c r="Z425" i="2"/>
  <c r="AC425" i="2" s="1"/>
  <c r="AB425" i="2"/>
  <c r="U426" i="2"/>
  <c r="V426" i="2"/>
  <c r="W426" i="2"/>
  <c r="X426" i="2"/>
  <c r="Y426" i="2"/>
  <c r="AB426" i="2" s="1"/>
  <c r="Z426" i="2"/>
  <c r="AA426" i="2"/>
  <c r="AC426" i="2"/>
  <c r="U427" i="2"/>
  <c r="V427" i="2"/>
  <c r="W427" i="2"/>
  <c r="X427" i="2"/>
  <c r="AA427" i="2" s="1"/>
  <c r="Y427" i="2"/>
  <c r="Z427" i="2"/>
  <c r="AC427" i="2" s="1"/>
  <c r="AB427" i="2"/>
  <c r="U428" i="2"/>
  <c r="V428" i="2"/>
  <c r="W428" i="2"/>
  <c r="X428" i="2"/>
  <c r="Y428" i="2"/>
  <c r="AB428" i="2" s="1"/>
  <c r="Z428" i="2"/>
  <c r="AA428" i="2"/>
  <c r="AC428" i="2"/>
  <c r="U429" i="2"/>
  <c r="V429" i="2"/>
  <c r="W429" i="2"/>
  <c r="X429" i="2"/>
  <c r="AA429" i="2" s="1"/>
  <c r="Y429" i="2"/>
  <c r="Z429" i="2"/>
  <c r="AC429" i="2" s="1"/>
  <c r="AB429" i="2"/>
  <c r="U430" i="2"/>
  <c r="V430" i="2"/>
  <c r="W430" i="2"/>
  <c r="X430" i="2"/>
  <c r="Y430" i="2"/>
  <c r="AB430" i="2" s="1"/>
  <c r="Z430" i="2"/>
  <c r="AA430" i="2"/>
  <c r="AC430" i="2"/>
  <c r="U431" i="2"/>
  <c r="V431" i="2"/>
  <c r="W431" i="2"/>
  <c r="X431" i="2"/>
  <c r="AA431" i="2" s="1"/>
  <c r="Y431" i="2"/>
  <c r="Z431" i="2"/>
  <c r="AC431" i="2" s="1"/>
  <c r="AB431" i="2"/>
  <c r="U432" i="2"/>
  <c r="V432" i="2"/>
  <c r="W432" i="2"/>
  <c r="X432" i="2"/>
  <c r="Y432" i="2"/>
  <c r="AB432" i="2" s="1"/>
  <c r="Z432" i="2"/>
  <c r="AA432" i="2"/>
  <c r="AC432" i="2"/>
  <c r="U433" i="2"/>
  <c r="V433" i="2"/>
  <c r="W433" i="2"/>
  <c r="X433" i="2"/>
  <c r="AA433" i="2" s="1"/>
  <c r="Y433" i="2"/>
  <c r="Z433" i="2"/>
  <c r="AC433" i="2" s="1"/>
  <c r="AB433" i="2"/>
  <c r="U434" i="2"/>
  <c r="V434" i="2"/>
  <c r="W434" i="2"/>
  <c r="X434" i="2"/>
  <c r="Y434" i="2"/>
  <c r="AB434" i="2" s="1"/>
  <c r="Z434" i="2"/>
  <c r="AA434" i="2"/>
  <c r="AC434" i="2"/>
  <c r="U435" i="2"/>
  <c r="V435" i="2"/>
  <c r="W435" i="2"/>
  <c r="X435" i="2"/>
  <c r="AA435" i="2" s="1"/>
  <c r="Y435" i="2"/>
  <c r="Z435" i="2"/>
  <c r="AC435" i="2" s="1"/>
  <c r="AB435" i="2"/>
  <c r="U436" i="2"/>
  <c r="V436" i="2"/>
  <c r="W436" i="2"/>
  <c r="X436" i="2"/>
  <c r="Y436" i="2"/>
  <c r="AB436" i="2" s="1"/>
  <c r="Z436" i="2"/>
  <c r="AA436" i="2"/>
  <c r="AC436" i="2"/>
  <c r="U437" i="2"/>
  <c r="V437" i="2"/>
  <c r="W437" i="2"/>
  <c r="X437" i="2"/>
  <c r="AA437" i="2" s="1"/>
  <c r="Y437" i="2"/>
  <c r="Z437" i="2"/>
  <c r="AC437" i="2" s="1"/>
  <c r="AB437" i="2"/>
  <c r="U438" i="2"/>
  <c r="V438" i="2"/>
  <c r="W438" i="2"/>
  <c r="X438" i="2"/>
  <c r="Y438" i="2"/>
  <c r="AB438" i="2" s="1"/>
  <c r="Z438" i="2"/>
  <c r="AA438" i="2"/>
  <c r="AC438" i="2"/>
  <c r="U439" i="2"/>
  <c r="V439" i="2"/>
  <c r="W439" i="2"/>
  <c r="X439" i="2"/>
  <c r="AA439" i="2" s="1"/>
  <c r="Y439" i="2"/>
  <c r="Z439" i="2"/>
  <c r="AC439" i="2" s="1"/>
  <c r="AB439" i="2"/>
  <c r="U440" i="2"/>
  <c r="V440" i="2"/>
  <c r="W440" i="2"/>
  <c r="X440" i="2"/>
  <c r="Y440" i="2"/>
  <c r="AB440" i="2" s="1"/>
  <c r="Z440" i="2"/>
  <c r="AA440" i="2"/>
  <c r="AC440" i="2"/>
  <c r="U441" i="2"/>
  <c r="V441" i="2"/>
  <c r="W441" i="2"/>
  <c r="X441" i="2"/>
  <c r="AA441" i="2" s="1"/>
  <c r="Y441" i="2"/>
  <c r="Z441" i="2"/>
  <c r="AC441" i="2" s="1"/>
  <c r="AB441" i="2"/>
  <c r="U442" i="2"/>
  <c r="V442" i="2"/>
  <c r="W442" i="2"/>
  <c r="X442" i="2"/>
  <c r="Y442" i="2"/>
  <c r="AB442" i="2" s="1"/>
  <c r="Z442" i="2"/>
  <c r="AA442" i="2"/>
  <c r="AC442" i="2"/>
  <c r="U443" i="2"/>
  <c r="V443" i="2"/>
  <c r="W443" i="2"/>
  <c r="X443" i="2"/>
  <c r="AA443" i="2" s="1"/>
  <c r="Y443" i="2"/>
  <c r="Z443" i="2"/>
  <c r="AC443" i="2" s="1"/>
  <c r="AB443" i="2"/>
  <c r="U444" i="2"/>
  <c r="V444" i="2"/>
  <c r="W444" i="2"/>
  <c r="X444" i="2"/>
  <c r="Y444" i="2"/>
  <c r="AB444" i="2" s="1"/>
  <c r="Z444" i="2"/>
  <c r="AA444" i="2"/>
  <c r="AC444" i="2"/>
  <c r="U445" i="2"/>
  <c r="V445" i="2"/>
  <c r="W445" i="2"/>
  <c r="X445" i="2"/>
  <c r="AA445" i="2" s="1"/>
  <c r="Y445" i="2"/>
  <c r="Z445" i="2"/>
  <c r="AC445" i="2" s="1"/>
  <c r="AB445" i="2"/>
  <c r="U446" i="2"/>
  <c r="V446" i="2"/>
  <c r="W446" i="2"/>
  <c r="X446" i="2"/>
  <c r="Y446" i="2"/>
  <c r="AB446" i="2" s="1"/>
  <c r="Z446" i="2"/>
  <c r="AA446" i="2"/>
  <c r="AC446" i="2"/>
  <c r="U447" i="2"/>
  <c r="V447" i="2"/>
  <c r="W447" i="2"/>
  <c r="X447" i="2"/>
  <c r="AA447" i="2" s="1"/>
  <c r="Y447" i="2"/>
  <c r="Z447" i="2"/>
  <c r="AC447" i="2" s="1"/>
  <c r="AB447" i="2"/>
  <c r="U448" i="2"/>
  <c r="V448" i="2"/>
  <c r="W448" i="2"/>
  <c r="X448" i="2"/>
  <c r="Y448" i="2"/>
  <c r="AB448" i="2" s="1"/>
  <c r="Z448" i="2"/>
  <c r="AA448" i="2"/>
  <c r="AC448" i="2"/>
  <c r="U449" i="2"/>
  <c r="V449" i="2"/>
  <c r="W449" i="2"/>
  <c r="X449" i="2"/>
  <c r="AA449" i="2" s="1"/>
  <c r="Y449" i="2"/>
  <c r="Z449" i="2"/>
  <c r="AC449" i="2" s="1"/>
  <c r="AB449" i="2"/>
  <c r="U450" i="2"/>
  <c r="V450" i="2"/>
  <c r="W450" i="2"/>
  <c r="X450" i="2"/>
  <c r="Y450" i="2"/>
  <c r="AB450" i="2" s="1"/>
  <c r="Z450" i="2"/>
  <c r="AA450" i="2"/>
  <c r="AC450" i="2"/>
  <c r="U451" i="2"/>
  <c r="V451" i="2"/>
  <c r="W451" i="2"/>
  <c r="X451" i="2"/>
  <c r="AA451" i="2" s="1"/>
  <c r="Y451" i="2"/>
  <c r="Z451" i="2"/>
  <c r="AC451" i="2" s="1"/>
  <c r="AB451" i="2"/>
  <c r="U452" i="2"/>
  <c r="V452" i="2"/>
  <c r="W452" i="2"/>
  <c r="X452" i="2"/>
  <c r="Y452" i="2"/>
  <c r="AB452" i="2" s="1"/>
  <c r="Z452" i="2"/>
  <c r="AA452" i="2"/>
  <c r="AC452" i="2"/>
  <c r="U453" i="2"/>
  <c r="V453" i="2"/>
  <c r="W453" i="2"/>
  <c r="X453" i="2"/>
  <c r="AA453" i="2" s="1"/>
  <c r="Y453" i="2"/>
  <c r="Z453" i="2"/>
  <c r="AC453" i="2" s="1"/>
  <c r="AB453" i="2"/>
  <c r="U454" i="2"/>
  <c r="V454" i="2"/>
  <c r="W454" i="2"/>
  <c r="X454" i="2"/>
  <c r="Y454" i="2"/>
  <c r="AB454" i="2" s="1"/>
  <c r="Z454" i="2"/>
  <c r="AA454" i="2"/>
  <c r="AC454" i="2"/>
  <c r="U455" i="2"/>
  <c r="V455" i="2"/>
  <c r="W455" i="2"/>
  <c r="X455" i="2"/>
  <c r="AA455" i="2" s="1"/>
  <c r="Y455" i="2"/>
  <c r="Z455" i="2"/>
  <c r="AC455" i="2" s="1"/>
  <c r="AB455" i="2"/>
  <c r="U456" i="2"/>
  <c r="V456" i="2"/>
  <c r="W456" i="2"/>
  <c r="X456" i="2"/>
  <c r="Y456" i="2"/>
  <c r="AB456" i="2" s="1"/>
  <c r="Z456" i="2"/>
  <c r="AA456" i="2"/>
  <c r="AC456" i="2"/>
  <c r="U457" i="2"/>
  <c r="V457" i="2"/>
  <c r="W457" i="2"/>
  <c r="X457" i="2"/>
  <c r="AA457" i="2" s="1"/>
  <c r="Y457" i="2"/>
  <c r="Z457" i="2"/>
  <c r="AC457" i="2" s="1"/>
  <c r="AB457" i="2"/>
  <c r="U458" i="2"/>
  <c r="V458" i="2"/>
  <c r="W458" i="2"/>
  <c r="X458" i="2"/>
  <c r="Y458" i="2"/>
  <c r="AB458" i="2" s="1"/>
  <c r="Z458" i="2"/>
  <c r="AA458" i="2"/>
  <c r="AC458" i="2"/>
  <c r="U459" i="2"/>
  <c r="V459" i="2"/>
  <c r="W459" i="2"/>
  <c r="X459" i="2"/>
  <c r="AA459" i="2" s="1"/>
  <c r="Y459" i="2"/>
  <c r="Z459" i="2"/>
  <c r="AC459" i="2" s="1"/>
  <c r="AB459" i="2"/>
  <c r="U460" i="2"/>
  <c r="V460" i="2"/>
  <c r="W460" i="2"/>
  <c r="X460" i="2"/>
  <c r="Y460" i="2"/>
  <c r="AB460" i="2" s="1"/>
  <c r="Z460" i="2"/>
  <c r="AA460" i="2"/>
  <c r="AC460" i="2"/>
  <c r="U461" i="2"/>
  <c r="V461" i="2"/>
  <c r="W461" i="2"/>
  <c r="X461" i="2"/>
  <c r="AA461" i="2" s="1"/>
  <c r="Y461" i="2"/>
  <c r="Z461" i="2"/>
  <c r="AC461" i="2" s="1"/>
  <c r="AB461" i="2"/>
  <c r="U462" i="2"/>
  <c r="V462" i="2"/>
  <c r="W462" i="2"/>
  <c r="X462" i="2"/>
  <c r="Y462" i="2"/>
  <c r="AB462" i="2" s="1"/>
  <c r="Z462" i="2"/>
  <c r="AA462" i="2"/>
  <c r="AC462" i="2"/>
  <c r="U463" i="2"/>
  <c r="V463" i="2"/>
  <c r="W463" i="2"/>
  <c r="X463" i="2"/>
  <c r="AA463" i="2" s="1"/>
  <c r="Y463" i="2"/>
  <c r="Z463" i="2"/>
  <c r="AC463" i="2" s="1"/>
  <c r="AB463" i="2"/>
  <c r="U464" i="2"/>
  <c r="V464" i="2"/>
  <c r="W464" i="2"/>
  <c r="X464" i="2"/>
  <c r="Y464" i="2"/>
  <c r="AB464" i="2" s="1"/>
  <c r="Z464" i="2"/>
  <c r="AA464" i="2"/>
  <c r="AC464" i="2"/>
  <c r="U465" i="2"/>
  <c r="V465" i="2"/>
  <c r="W465" i="2"/>
  <c r="X465" i="2"/>
  <c r="AA465" i="2" s="1"/>
  <c r="Y465" i="2"/>
  <c r="Z465" i="2"/>
  <c r="AC465" i="2" s="1"/>
  <c r="AB465" i="2"/>
  <c r="U466" i="2"/>
  <c r="V466" i="2"/>
  <c r="W466" i="2"/>
  <c r="X466" i="2"/>
  <c r="Y466" i="2"/>
  <c r="AB466" i="2" s="1"/>
  <c r="Z466" i="2"/>
  <c r="AA466" i="2"/>
  <c r="AC466" i="2"/>
  <c r="U467" i="2"/>
  <c r="V467" i="2"/>
  <c r="W467" i="2"/>
  <c r="X467" i="2"/>
  <c r="AA467" i="2" s="1"/>
  <c r="Y467" i="2"/>
  <c r="Z467" i="2"/>
  <c r="AC467" i="2" s="1"/>
  <c r="AB467" i="2"/>
  <c r="U468" i="2"/>
  <c r="V468" i="2"/>
  <c r="W468" i="2"/>
  <c r="X468" i="2"/>
  <c r="Y468" i="2"/>
  <c r="AB468" i="2" s="1"/>
  <c r="Z468" i="2"/>
  <c r="AA468" i="2"/>
  <c r="AC468" i="2"/>
  <c r="U469" i="2"/>
  <c r="V469" i="2"/>
  <c r="W469" i="2"/>
  <c r="X469" i="2"/>
  <c r="AA469" i="2" s="1"/>
  <c r="Y469" i="2"/>
  <c r="Z469" i="2"/>
  <c r="AC469" i="2" s="1"/>
  <c r="AB469" i="2"/>
  <c r="U470" i="2"/>
  <c r="V470" i="2"/>
  <c r="W470" i="2"/>
  <c r="X470" i="2"/>
  <c r="Y470" i="2"/>
  <c r="AB470" i="2" s="1"/>
  <c r="Z470" i="2"/>
  <c r="AA470" i="2"/>
  <c r="AC470" i="2"/>
  <c r="U471" i="2"/>
  <c r="V471" i="2"/>
  <c r="W471" i="2"/>
  <c r="X471" i="2"/>
  <c r="AA471" i="2" s="1"/>
  <c r="Y471" i="2"/>
  <c r="Z471" i="2"/>
  <c r="AC471" i="2" s="1"/>
  <c r="AB471" i="2"/>
  <c r="U472" i="2"/>
  <c r="V472" i="2"/>
  <c r="W472" i="2"/>
  <c r="X472" i="2"/>
  <c r="Y472" i="2"/>
  <c r="AB472" i="2" s="1"/>
  <c r="Z472" i="2"/>
  <c r="AA472" i="2"/>
  <c r="AC472" i="2"/>
  <c r="U473" i="2"/>
  <c r="V473" i="2"/>
  <c r="W473" i="2"/>
  <c r="X473" i="2"/>
  <c r="AA473" i="2" s="1"/>
  <c r="Y473" i="2"/>
  <c r="Z473" i="2"/>
  <c r="AC473" i="2" s="1"/>
  <c r="AB473" i="2"/>
  <c r="U474" i="2"/>
  <c r="V474" i="2"/>
  <c r="W474" i="2"/>
  <c r="X474" i="2"/>
  <c r="Y474" i="2"/>
  <c r="AB474" i="2" s="1"/>
  <c r="Z474" i="2"/>
  <c r="AA474" i="2"/>
  <c r="AC474" i="2"/>
  <c r="U475" i="2"/>
  <c r="V475" i="2"/>
  <c r="W475" i="2"/>
  <c r="X475" i="2"/>
  <c r="AA475" i="2" s="1"/>
  <c r="Y475" i="2"/>
  <c r="Z475" i="2"/>
  <c r="AC475" i="2" s="1"/>
  <c r="AB475" i="2"/>
  <c r="U476" i="2"/>
  <c r="V476" i="2"/>
  <c r="W476" i="2"/>
  <c r="X476" i="2"/>
  <c r="Y476" i="2"/>
  <c r="AB476" i="2" s="1"/>
  <c r="Z476" i="2"/>
  <c r="AA476" i="2"/>
  <c r="AC476" i="2"/>
  <c r="U360" i="2"/>
  <c r="V360" i="2"/>
  <c r="W360" i="2"/>
  <c r="X360" i="2"/>
  <c r="AA360" i="2" s="1"/>
  <c r="Y360" i="2"/>
  <c r="Z360" i="2"/>
  <c r="AC360" i="2" s="1"/>
  <c r="AB360" i="2"/>
  <c r="U361" i="2"/>
  <c r="V361" i="2"/>
  <c r="W361" i="2"/>
  <c r="X361" i="2"/>
  <c r="Y361" i="2"/>
  <c r="AB361" i="2" s="1"/>
  <c r="Z361" i="2"/>
  <c r="AA361" i="2"/>
  <c r="AC361" i="2"/>
  <c r="U362" i="2"/>
  <c r="V362" i="2"/>
  <c r="W362" i="2"/>
  <c r="X362" i="2"/>
  <c r="AA362" i="2" s="1"/>
  <c r="Y362" i="2"/>
  <c r="Z362" i="2"/>
  <c r="AC362" i="2" s="1"/>
  <c r="AB362" i="2"/>
  <c r="U363" i="2"/>
  <c r="V363" i="2"/>
  <c r="W363" i="2"/>
  <c r="X363" i="2"/>
  <c r="Y363" i="2"/>
  <c r="AB363" i="2" s="1"/>
  <c r="Z363" i="2"/>
  <c r="AA363" i="2"/>
  <c r="AC363" i="2"/>
  <c r="U364" i="2"/>
  <c r="V364" i="2"/>
  <c r="W364" i="2"/>
  <c r="X364" i="2"/>
  <c r="AA364" i="2" s="1"/>
  <c r="Y364" i="2"/>
  <c r="Z364" i="2"/>
  <c r="AC364" i="2" s="1"/>
  <c r="AB364" i="2"/>
  <c r="U365" i="2"/>
  <c r="V365" i="2"/>
  <c r="W365" i="2"/>
  <c r="X365" i="2"/>
  <c r="Y365" i="2"/>
  <c r="AB365" i="2" s="1"/>
  <c r="Z365" i="2"/>
  <c r="AA365" i="2"/>
  <c r="AC365" i="2"/>
  <c r="U366" i="2"/>
  <c r="V366" i="2"/>
  <c r="W366" i="2"/>
  <c r="X366" i="2"/>
  <c r="AA366" i="2" s="1"/>
  <c r="Y366" i="2"/>
  <c r="Z366" i="2"/>
  <c r="AC366" i="2" s="1"/>
  <c r="AB366" i="2"/>
  <c r="U367" i="2"/>
  <c r="V367" i="2"/>
  <c r="W367" i="2"/>
  <c r="X367" i="2"/>
  <c r="Y367" i="2"/>
  <c r="AB367" i="2" s="1"/>
  <c r="Z367" i="2"/>
  <c r="AA367" i="2"/>
  <c r="AC367" i="2"/>
  <c r="U359" i="2"/>
  <c r="V359" i="2"/>
  <c r="AB359" i="2" s="1"/>
  <c r="W359" i="2"/>
  <c r="X359" i="2"/>
  <c r="AA359" i="2" s="1"/>
  <c r="Y359" i="2"/>
  <c r="Z359" i="2"/>
  <c r="AC359" i="2" s="1"/>
  <c r="N359" i="2"/>
  <c r="O359" i="2"/>
  <c r="P359" i="2"/>
  <c r="N360" i="2"/>
  <c r="O360" i="2"/>
  <c r="P360" i="2"/>
  <c r="N361" i="2"/>
  <c r="O361" i="2"/>
  <c r="P361" i="2"/>
  <c r="N362" i="2"/>
  <c r="O362" i="2"/>
  <c r="P362" i="2"/>
  <c r="N363" i="2"/>
  <c r="O363" i="2"/>
  <c r="P363" i="2"/>
  <c r="N364" i="2"/>
  <c r="O364" i="2"/>
  <c r="P364" i="2"/>
  <c r="N365" i="2"/>
  <c r="O365" i="2"/>
  <c r="P365" i="2"/>
  <c r="N366" i="2"/>
  <c r="O366" i="2"/>
  <c r="P366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8" i="2"/>
  <c r="O438" i="2"/>
  <c r="P438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330" i="2" l="1"/>
  <c r="O330" i="2"/>
  <c r="P330" i="2"/>
  <c r="N331" i="2"/>
  <c r="O331" i="2"/>
  <c r="P331" i="2"/>
  <c r="N332" i="2"/>
  <c r="O332" i="2"/>
  <c r="P332" i="2"/>
  <c r="N333" i="2"/>
  <c r="O333" i="2"/>
  <c r="P333" i="2"/>
  <c r="N334" i="2"/>
  <c r="O334" i="2"/>
  <c r="P334" i="2"/>
  <c r="N335" i="2"/>
  <c r="O335" i="2"/>
  <c r="P335" i="2"/>
  <c r="N336" i="2"/>
  <c r="O336" i="2"/>
  <c r="P336" i="2"/>
  <c r="N337" i="2"/>
  <c r="O337" i="2"/>
  <c r="P337" i="2"/>
  <c r="N338" i="2"/>
  <c r="O338" i="2"/>
  <c r="P338" i="2"/>
  <c r="N339" i="2"/>
  <c r="O339" i="2"/>
  <c r="P339" i="2"/>
  <c r="N340" i="2"/>
  <c r="O340" i="2"/>
  <c r="P340" i="2"/>
  <c r="N341" i="2"/>
  <c r="O341" i="2"/>
  <c r="P341" i="2"/>
  <c r="N342" i="2"/>
  <c r="O342" i="2"/>
  <c r="P342" i="2"/>
  <c r="N343" i="2"/>
  <c r="O343" i="2"/>
  <c r="P343" i="2"/>
  <c r="N344" i="2"/>
  <c r="O344" i="2"/>
  <c r="P344" i="2"/>
  <c r="N345" i="2"/>
  <c r="O345" i="2"/>
  <c r="P345" i="2"/>
  <c r="N346" i="2"/>
  <c r="O346" i="2"/>
  <c r="P346" i="2"/>
  <c r="N347" i="2"/>
  <c r="O347" i="2"/>
  <c r="P347" i="2"/>
  <c r="N348" i="2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N354" i="2"/>
  <c r="O354" i="2"/>
  <c r="P354" i="2"/>
  <c r="N355" i="2"/>
  <c r="O355" i="2"/>
  <c r="P355" i="2"/>
  <c r="N356" i="2"/>
  <c r="O356" i="2"/>
  <c r="P356" i="2"/>
  <c r="N357" i="2"/>
  <c r="O357" i="2"/>
  <c r="P357" i="2"/>
  <c r="N358" i="2"/>
  <c r="O358" i="2"/>
  <c r="P358" i="2"/>
  <c r="N325" i="2"/>
  <c r="O325" i="2"/>
  <c r="P325" i="2"/>
  <c r="N326" i="2"/>
  <c r="O326" i="2"/>
  <c r="P326" i="2"/>
  <c r="N327" i="2"/>
  <c r="O327" i="2"/>
  <c r="P327" i="2"/>
  <c r="N328" i="2"/>
  <c r="O328" i="2"/>
  <c r="P328" i="2"/>
  <c r="N329" i="2"/>
  <c r="O329" i="2"/>
  <c r="P329" i="2"/>
  <c r="U326" i="2"/>
  <c r="V326" i="2"/>
  <c r="W326" i="2"/>
  <c r="X326" i="2"/>
  <c r="AA326" i="2" s="1"/>
  <c r="Y326" i="2"/>
  <c r="Z326" i="2"/>
  <c r="AC326" i="2" s="1"/>
  <c r="AB326" i="2"/>
  <c r="U327" i="2"/>
  <c r="V327" i="2"/>
  <c r="W327" i="2"/>
  <c r="X327" i="2"/>
  <c r="Y327" i="2"/>
  <c r="AB327" i="2" s="1"/>
  <c r="Z327" i="2"/>
  <c r="AA327" i="2"/>
  <c r="AC327" i="2"/>
  <c r="U328" i="2"/>
  <c r="V328" i="2"/>
  <c r="W328" i="2"/>
  <c r="X328" i="2"/>
  <c r="AA328" i="2" s="1"/>
  <c r="Y328" i="2"/>
  <c r="Z328" i="2"/>
  <c r="AC328" i="2" s="1"/>
  <c r="AB328" i="2"/>
  <c r="U329" i="2"/>
  <c r="V329" i="2"/>
  <c r="W329" i="2"/>
  <c r="X329" i="2"/>
  <c r="Y329" i="2"/>
  <c r="AB329" i="2" s="1"/>
  <c r="Z329" i="2"/>
  <c r="AA329" i="2"/>
  <c r="AC329" i="2"/>
  <c r="U330" i="2"/>
  <c r="V330" i="2"/>
  <c r="W330" i="2"/>
  <c r="X330" i="2"/>
  <c r="AA330" i="2" s="1"/>
  <c r="Y330" i="2"/>
  <c r="Z330" i="2"/>
  <c r="AC330" i="2" s="1"/>
  <c r="AB330" i="2"/>
  <c r="U331" i="2"/>
  <c r="V331" i="2"/>
  <c r="W331" i="2"/>
  <c r="X331" i="2"/>
  <c r="Y331" i="2"/>
  <c r="AB331" i="2" s="1"/>
  <c r="Z331" i="2"/>
  <c r="AA331" i="2"/>
  <c r="AC331" i="2"/>
  <c r="U332" i="2"/>
  <c r="V332" i="2"/>
  <c r="W332" i="2"/>
  <c r="X332" i="2"/>
  <c r="AA332" i="2" s="1"/>
  <c r="Y332" i="2"/>
  <c r="Z332" i="2"/>
  <c r="AC332" i="2" s="1"/>
  <c r="AB332" i="2"/>
  <c r="U333" i="2"/>
  <c r="V333" i="2"/>
  <c r="W333" i="2"/>
  <c r="X333" i="2"/>
  <c r="Y333" i="2"/>
  <c r="AB333" i="2" s="1"/>
  <c r="Z333" i="2"/>
  <c r="AA333" i="2"/>
  <c r="AC333" i="2"/>
  <c r="U334" i="2"/>
  <c r="V334" i="2"/>
  <c r="W334" i="2"/>
  <c r="X334" i="2"/>
  <c r="AA334" i="2" s="1"/>
  <c r="Y334" i="2"/>
  <c r="Z334" i="2"/>
  <c r="AC334" i="2" s="1"/>
  <c r="AB334" i="2"/>
  <c r="U335" i="2"/>
  <c r="V335" i="2"/>
  <c r="W335" i="2"/>
  <c r="X335" i="2"/>
  <c r="Y335" i="2"/>
  <c r="AB335" i="2" s="1"/>
  <c r="Z335" i="2"/>
  <c r="AA335" i="2"/>
  <c r="AC335" i="2"/>
  <c r="U336" i="2"/>
  <c r="V336" i="2"/>
  <c r="W336" i="2"/>
  <c r="X336" i="2"/>
  <c r="AA336" i="2" s="1"/>
  <c r="Y336" i="2"/>
  <c r="Z336" i="2"/>
  <c r="AC336" i="2" s="1"/>
  <c r="AB336" i="2"/>
  <c r="U337" i="2"/>
  <c r="V337" i="2"/>
  <c r="W337" i="2"/>
  <c r="X337" i="2"/>
  <c r="Y337" i="2"/>
  <c r="AB337" i="2" s="1"/>
  <c r="Z337" i="2"/>
  <c r="AA337" i="2"/>
  <c r="AC337" i="2"/>
  <c r="U338" i="2"/>
  <c r="V338" i="2"/>
  <c r="W338" i="2"/>
  <c r="X338" i="2"/>
  <c r="AA338" i="2" s="1"/>
  <c r="Y338" i="2"/>
  <c r="Z338" i="2"/>
  <c r="AC338" i="2" s="1"/>
  <c r="AB338" i="2"/>
  <c r="U339" i="2"/>
  <c r="V339" i="2"/>
  <c r="W339" i="2"/>
  <c r="X339" i="2"/>
  <c r="Y339" i="2"/>
  <c r="AB339" i="2" s="1"/>
  <c r="Z339" i="2"/>
  <c r="AA339" i="2"/>
  <c r="AC339" i="2"/>
  <c r="U340" i="2"/>
  <c r="V340" i="2"/>
  <c r="W340" i="2"/>
  <c r="X340" i="2"/>
  <c r="AA340" i="2" s="1"/>
  <c r="Y340" i="2"/>
  <c r="Z340" i="2"/>
  <c r="AC340" i="2" s="1"/>
  <c r="AB340" i="2"/>
  <c r="U341" i="2"/>
  <c r="V341" i="2"/>
  <c r="W341" i="2"/>
  <c r="X341" i="2"/>
  <c r="Y341" i="2"/>
  <c r="AB341" i="2" s="1"/>
  <c r="Z341" i="2"/>
  <c r="AA341" i="2"/>
  <c r="AC341" i="2"/>
  <c r="U342" i="2"/>
  <c r="V342" i="2"/>
  <c r="W342" i="2"/>
  <c r="X342" i="2"/>
  <c r="AA342" i="2" s="1"/>
  <c r="Y342" i="2"/>
  <c r="Z342" i="2"/>
  <c r="AC342" i="2" s="1"/>
  <c r="AB342" i="2"/>
  <c r="U343" i="2"/>
  <c r="V343" i="2"/>
  <c r="W343" i="2"/>
  <c r="X343" i="2"/>
  <c r="Y343" i="2"/>
  <c r="AB343" i="2" s="1"/>
  <c r="Z343" i="2"/>
  <c r="AA343" i="2"/>
  <c r="AC343" i="2"/>
  <c r="U344" i="2"/>
  <c r="V344" i="2"/>
  <c r="W344" i="2"/>
  <c r="X344" i="2"/>
  <c r="AA344" i="2" s="1"/>
  <c r="Y344" i="2"/>
  <c r="Z344" i="2"/>
  <c r="AC344" i="2" s="1"/>
  <c r="AB344" i="2"/>
  <c r="U345" i="2"/>
  <c r="V345" i="2"/>
  <c r="W345" i="2"/>
  <c r="X345" i="2"/>
  <c r="Y345" i="2"/>
  <c r="AB345" i="2" s="1"/>
  <c r="Z345" i="2"/>
  <c r="AA345" i="2"/>
  <c r="AC345" i="2"/>
  <c r="U346" i="2"/>
  <c r="V346" i="2"/>
  <c r="W346" i="2"/>
  <c r="X346" i="2"/>
  <c r="AA346" i="2" s="1"/>
  <c r="Y346" i="2"/>
  <c r="Z346" i="2"/>
  <c r="AC346" i="2" s="1"/>
  <c r="AB346" i="2"/>
  <c r="U347" i="2"/>
  <c r="V347" i="2"/>
  <c r="W347" i="2"/>
  <c r="X347" i="2"/>
  <c r="Y347" i="2"/>
  <c r="AB347" i="2" s="1"/>
  <c r="Z347" i="2"/>
  <c r="AA347" i="2"/>
  <c r="AC347" i="2"/>
  <c r="U348" i="2"/>
  <c r="V348" i="2"/>
  <c r="W348" i="2"/>
  <c r="X348" i="2"/>
  <c r="AA348" i="2" s="1"/>
  <c r="Y348" i="2"/>
  <c r="Z348" i="2"/>
  <c r="AC348" i="2" s="1"/>
  <c r="AB348" i="2"/>
  <c r="U349" i="2"/>
  <c r="V349" i="2"/>
  <c r="W349" i="2"/>
  <c r="X349" i="2"/>
  <c r="Y349" i="2"/>
  <c r="AB349" i="2" s="1"/>
  <c r="Z349" i="2"/>
  <c r="AA349" i="2"/>
  <c r="AC349" i="2"/>
  <c r="U350" i="2"/>
  <c r="V350" i="2"/>
  <c r="W350" i="2"/>
  <c r="X350" i="2"/>
  <c r="AA350" i="2" s="1"/>
  <c r="Y350" i="2"/>
  <c r="Z350" i="2"/>
  <c r="AC350" i="2" s="1"/>
  <c r="AB350" i="2"/>
  <c r="U351" i="2"/>
  <c r="V351" i="2"/>
  <c r="W351" i="2"/>
  <c r="X351" i="2"/>
  <c r="Y351" i="2"/>
  <c r="AB351" i="2" s="1"/>
  <c r="Z351" i="2"/>
  <c r="AA351" i="2"/>
  <c r="AC351" i="2"/>
  <c r="U352" i="2"/>
  <c r="V352" i="2"/>
  <c r="W352" i="2"/>
  <c r="X352" i="2"/>
  <c r="AA352" i="2" s="1"/>
  <c r="Y352" i="2"/>
  <c r="Z352" i="2"/>
  <c r="AC352" i="2" s="1"/>
  <c r="AB352" i="2"/>
  <c r="U353" i="2"/>
  <c r="V353" i="2"/>
  <c r="W353" i="2"/>
  <c r="X353" i="2"/>
  <c r="Y353" i="2"/>
  <c r="AB353" i="2" s="1"/>
  <c r="Z353" i="2"/>
  <c r="AA353" i="2"/>
  <c r="AC353" i="2"/>
  <c r="U354" i="2"/>
  <c r="V354" i="2"/>
  <c r="W354" i="2"/>
  <c r="X354" i="2"/>
  <c r="AA354" i="2" s="1"/>
  <c r="Y354" i="2"/>
  <c r="Z354" i="2"/>
  <c r="AC354" i="2" s="1"/>
  <c r="AB354" i="2"/>
  <c r="U355" i="2"/>
  <c r="V355" i="2"/>
  <c r="W355" i="2"/>
  <c r="X355" i="2"/>
  <c r="Y355" i="2"/>
  <c r="AB355" i="2" s="1"/>
  <c r="Z355" i="2"/>
  <c r="AA355" i="2"/>
  <c r="AC355" i="2"/>
  <c r="U356" i="2"/>
  <c r="V356" i="2"/>
  <c r="W356" i="2"/>
  <c r="X356" i="2"/>
  <c r="AA356" i="2" s="1"/>
  <c r="Y356" i="2"/>
  <c r="Z356" i="2"/>
  <c r="AC356" i="2" s="1"/>
  <c r="AB356" i="2"/>
  <c r="U357" i="2"/>
  <c r="V357" i="2"/>
  <c r="W357" i="2"/>
  <c r="X357" i="2"/>
  <c r="Y357" i="2"/>
  <c r="AB357" i="2" s="1"/>
  <c r="Z357" i="2"/>
  <c r="AA357" i="2"/>
  <c r="AC357" i="2"/>
  <c r="U358" i="2"/>
  <c r="V358" i="2"/>
  <c r="W358" i="2"/>
  <c r="X358" i="2"/>
  <c r="AA358" i="2" s="1"/>
  <c r="Y358" i="2"/>
  <c r="Z358" i="2"/>
  <c r="AC358" i="2" s="1"/>
  <c r="AB358" i="2"/>
  <c r="U325" i="2"/>
  <c r="V325" i="2"/>
  <c r="AB325" i="2" s="1"/>
  <c r="W325" i="2"/>
  <c r="X325" i="2"/>
  <c r="AA325" i="2" s="1"/>
  <c r="Y325" i="2"/>
  <c r="Z325" i="2"/>
  <c r="AC325" i="2" s="1"/>
  <c r="U293" i="2" l="1"/>
  <c r="V293" i="2"/>
  <c r="W293" i="2"/>
  <c r="X293" i="2"/>
  <c r="AA293" i="2" s="1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AC295" i="2" s="1"/>
  <c r="X295" i="2"/>
  <c r="Y295" i="2"/>
  <c r="Z295" i="2"/>
  <c r="AA295" i="2"/>
  <c r="U296" i="2"/>
  <c r="AA296" i="2" s="1"/>
  <c r="V296" i="2"/>
  <c r="AB296" i="2" s="1"/>
  <c r="W296" i="2"/>
  <c r="X296" i="2"/>
  <c r="Y296" i="2"/>
  <c r="Z296" i="2"/>
  <c r="AC296" i="2"/>
  <c r="U297" i="2"/>
  <c r="AA297" i="2" s="1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AC299" i="2" s="1"/>
  <c r="X299" i="2"/>
  <c r="Y299" i="2"/>
  <c r="Z299" i="2"/>
  <c r="AA299" i="2"/>
  <c r="U300" i="2"/>
  <c r="AA300" i="2" s="1"/>
  <c r="V300" i="2"/>
  <c r="AB300" i="2" s="1"/>
  <c r="W300" i="2"/>
  <c r="X300" i="2"/>
  <c r="Y300" i="2"/>
  <c r="Z300" i="2"/>
  <c r="AC300" i="2"/>
  <c r="U301" i="2"/>
  <c r="AA301" i="2" s="1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AC303" i="2" s="1"/>
  <c r="X303" i="2"/>
  <c r="Y303" i="2"/>
  <c r="Z303" i="2"/>
  <c r="AA303" i="2"/>
  <c r="U304" i="2"/>
  <c r="AA304" i="2" s="1"/>
  <c r="V304" i="2"/>
  <c r="AB304" i="2" s="1"/>
  <c r="W304" i="2"/>
  <c r="X304" i="2"/>
  <c r="Y304" i="2"/>
  <c r="Z304" i="2"/>
  <c r="AC304" i="2"/>
  <c r="U305" i="2"/>
  <c r="AA305" i="2" s="1"/>
  <c r="V305" i="2"/>
  <c r="W305" i="2"/>
  <c r="X305" i="2"/>
  <c r="Y305" i="2"/>
  <c r="Z305" i="2"/>
  <c r="AB305" i="2"/>
  <c r="AC305" i="2"/>
  <c r="U306" i="2"/>
  <c r="V306" i="2"/>
  <c r="W306" i="2"/>
  <c r="AC306" i="2" s="1"/>
  <c r="X306" i="2"/>
  <c r="Y306" i="2"/>
  <c r="Z306" i="2"/>
  <c r="AA306" i="2"/>
  <c r="AB306" i="2"/>
  <c r="U307" i="2"/>
  <c r="V307" i="2"/>
  <c r="AB307" i="2" s="1"/>
  <c r="W307" i="2"/>
  <c r="AC307" i="2" s="1"/>
  <c r="X307" i="2"/>
  <c r="Y307" i="2"/>
  <c r="Z307" i="2"/>
  <c r="AA307" i="2"/>
  <c r="U308" i="2"/>
  <c r="AA308" i="2" s="1"/>
  <c r="V308" i="2"/>
  <c r="AB308" i="2" s="1"/>
  <c r="W308" i="2"/>
  <c r="X308" i="2"/>
  <c r="Y308" i="2"/>
  <c r="Z308" i="2"/>
  <c r="AC308" i="2"/>
  <c r="U309" i="2"/>
  <c r="AA309" i="2" s="1"/>
  <c r="V309" i="2"/>
  <c r="W309" i="2"/>
  <c r="X309" i="2"/>
  <c r="Y309" i="2"/>
  <c r="Z309" i="2"/>
  <c r="AB309" i="2"/>
  <c r="AC309" i="2"/>
  <c r="U310" i="2"/>
  <c r="V310" i="2"/>
  <c r="W310" i="2"/>
  <c r="AC310" i="2" s="1"/>
  <c r="X310" i="2"/>
  <c r="Y310" i="2"/>
  <c r="Z310" i="2"/>
  <c r="AA310" i="2"/>
  <c r="AB310" i="2"/>
  <c r="U311" i="2"/>
  <c r="V311" i="2"/>
  <c r="AB311" i="2" s="1"/>
  <c r="W311" i="2"/>
  <c r="AC311" i="2" s="1"/>
  <c r="X311" i="2"/>
  <c r="Y311" i="2"/>
  <c r="Z311" i="2"/>
  <c r="AA311" i="2"/>
  <c r="U312" i="2"/>
  <c r="AA312" i="2" s="1"/>
  <c r="V312" i="2"/>
  <c r="AB312" i="2" s="1"/>
  <c r="W312" i="2"/>
  <c r="X312" i="2"/>
  <c r="Y312" i="2"/>
  <c r="Z312" i="2"/>
  <c r="AC312" i="2"/>
  <c r="U313" i="2"/>
  <c r="AA313" i="2" s="1"/>
  <c r="V313" i="2"/>
  <c r="W313" i="2"/>
  <c r="X313" i="2"/>
  <c r="Y313" i="2"/>
  <c r="Z313" i="2"/>
  <c r="AB313" i="2"/>
  <c r="AC313" i="2"/>
  <c r="U314" i="2"/>
  <c r="V314" i="2"/>
  <c r="W314" i="2"/>
  <c r="AC314" i="2" s="1"/>
  <c r="X314" i="2"/>
  <c r="Y314" i="2"/>
  <c r="Z314" i="2"/>
  <c r="AA314" i="2"/>
  <c r="AB314" i="2"/>
  <c r="U315" i="2"/>
  <c r="V315" i="2"/>
  <c r="AB315" i="2" s="1"/>
  <c r="W315" i="2"/>
  <c r="AC315" i="2" s="1"/>
  <c r="X315" i="2"/>
  <c r="Y315" i="2"/>
  <c r="Z315" i="2"/>
  <c r="AA315" i="2"/>
  <c r="U316" i="2"/>
  <c r="AA316" i="2" s="1"/>
  <c r="V316" i="2"/>
  <c r="AB316" i="2" s="1"/>
  <c r="W316" i="2"/>
  <c r="X316" i="2"/>
  <c r="Y316" i="2"/>
  <c r="Z316" i="2"/>
  <c r="AC316" i="2"/>
  <c r="U317" i="2"/>
  <c r="AA317" i="2" s="1"/>
  <c r="V317" i="2"/>
  <c r="W317" i="2"/>
  <c r="X317" i="2"/>
  <c r="Y317" i="2"/>
  <c r="Z317" i="2"/>
  <c r="AB317" i="2"/>
  <c r="AC317" i="2"/>
  <c r="U318" i="2"/>
  <c r="V318" i="2"/>
  <c r="W318" i="2"/>
  <c r="AC318" i="2" s="1"/>
  <c r="X318" i="2"/>
  <c r="Y318" i="2"/>
  <c r="Z318" i="2"/>
  <c r="AA318" i="2"/>
  <c r="AB318" i="2"/>
  <c r="U319" i="2"/>
  <c r="V319" i="2"/>
  <c r="AB319" i="2" s="1"/>
  <c r="W319" i="2"/>
  <c r="AC319" i="2" s="1"/>
  <c r="X319" i="2"/>
  <c r="Y319" i="2"/>
  <c r="Z319" i="2"/>
  <c r="AA319" i="2"/>
  <c r="U320" i="2"/>
  <c r="AA320" i="2" s="1"/>
  <c r="V320" i="2"/>
  <c r="AB320" i="2" s="1"/>
  <c r="W320" i="2"/>
  <c r="X320" i="2"/>
  <c r="Y320" i="2"/>
  <c r="Z320" i="2"/>
  <c r="AC320" i="2"/>
  <c r="U321" i="2"/>
  <c r="AA321" i="2" s="1"/>
  <c r="V321" i="2"/>
  <c r="W321" i="2"/>
  <c r="X321" i="2"/>
  <c r="Y321" i="2"/>
  <c r="Z321" i="2"/>
  <c r="AB321" i="2"/>
  <c r="AC321" i="2"/>
  <c r="U322" i="2"/>
  <c r="V322" i="2"/>
  <c r="W322" i="2"/>
  <c r="AC322" i="2" s="1"/>
  <c r="X322" i="2"/>
  <c r="Y322" i="2"/>
  <c r="Z322" i="2"/>
  <c r="AA322" i="2"/>
  <c r="AB322" i="2"/>
  <c r="U323" i="2"/>
  <c r="V323" i="2"/>
  <c r="AB323" i="2" s="1"/>
  <c r="W323" i="2"/>
  <c r="AC323" i="2" s="1"/>
  <c r="X323" i="2"/>
  <c r="Y323" i="2"/>
  <c r="Z323" i="2"/>
  <c r="AA323" i="2"/>
  <c r="U324" i="2"/>
  <c r="AA324" i="2" s="1"/>
  <c r="V324" i="2"/>
  <c r="AB324" i="2" s="1"/>
  <c r="W324" i="2"/>
  <c r="X324" i="2"/>
  <c r="Y324" i="2"/>
  <c r="Z324" i="2"/>
  <c r="AC324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O27" i="8" l="1"/>
  <c r="P27" i="8"/>
  <c r="Q27" i="8"/>
  <c r="R27" i="8"/>
  <c r="T27" i="8" s="1"/>
  <c r="O26" i="8"/>
  <c r="P26" i="8"/>
  <c r="Q26" i="8"/>
  <c r="R26" i="8"/>
  <c r="T26" i="8" s="1"/>
  <c r="S26" i="8"/>
  <c r="L26" i="8"/>
  <c r="M26" i="8"/>
  <c r="S27" i="8" l="1"/>
  <c r="O25" i="8"/>
  <c r="P25" i="8"/>
  <c r="Q25" i="8"/>
  <c r="R25" i="8"/>
  <c r="T25" i="8" s="1"/>
  <c r="S25" i="8"/>
  <c r="U280" i="2"/>
  <c r="V280" i="2"/>
  <c r="W280" i="2"/>
  <c r="X280" i="2"/>
  <c r="AA280" i="2" s="1"/>
  <c r="Y280" i="2"/>
  <c r="Z280" i="2"/>
  <c r="AB280" i="2"/>
  <c r="AC280" i="2"/>
  <c r="U281" i="2"/>
  <c r="V281" i="2"/>
  <c r="W281" i="2"/>
  <c r="AC281" i="2" s="1"/>
  <c r="X281" i="2"/>
  <c r="Y281" i="2"/>
  <c r="Z281" i="2"/>
  <c r="AA281" i="2"/>
  <c r="AB281" i="2"/>
  <c r="U282" i="2"/>
  <c r="AA282" i="2" s="1"/>
  <c r="V282" i="2"/>
  <c r="AB282" i="2" s="1"/>
  <c r="W282" i="2"/>
  <c r="X282" i="2"/>
  <c r="Y282" i="2"/>
  <c r="Z282" i="2"/>
  <c r="AC282" i="2" s="1"/>
  <c r="U283" i="2"/>
  <c r="V283" i="2"/>
  <c r="W283" i="2"/>
  <c r="X283" i="2"/>
  <c r="Y283" i="2"/>
  <c r="Z283" i="2"/>
  <c r="AC283" i="2" s="1"/>
  <c r="U284" i="2"/>
  <c r="V284" i="2"/>
  <c r="AB284" i="2" s="1"/>
  <c r="W284" i="2"/>
  <c r="X284" i="2"/>
  <c r="AA284" i="2" s="1"/>
  <c r="Y284" i="2"/>
  <c r="Z284" i="2"/>
  <c r="AC284" i="2" s="1"/>
  <c r="U285" i="2"/>
  <c r="V285" i="2"/>
  <c r="W285" i="2"/>
  <c r="AC285" i="2" s="1"/>
  <c r="X285" i="2"/>
  <c r="Y285" i="2"/>
  <c r="Z285" i="2"/>
  <c r="AA285" i="2"/>
  <c r="AB285" i="2"/>
  <c r="U286" i="2"/>
  <c r="AA286" i="2" s="1"/>
  <c r="V286" i="2"/>
  <c r="AB286" i="2" s="1"/>
  <c r="W286" i="2"/>
  <c r="X286" i="2"/>
  <c r="Y286" i="2"/>
  <c r="Z286" i="2"/>
  <c r="AC286" i="2" s="1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AC288" i="2"/>
  <c r="U289" i="2"/>
  <c r="V289" i="2"/>
  <c r="W289" i="2"/>
  <c r="AC289" i="2" s="1"/>
  <c r="X289" i="2"/>
  <c r="Y289" i="2"/>
  <c r="Z289" i="2"/>
  <c r="AA289" i="2"/>
  <c r="AB289" i="2"/>
  <c r="U290" i="2"/>
  <c r="AA290" i="2" s="1"/>
  <c r="V290" i="2"/>
  <c r="AB290" i="2" s="1"/>
  <c r="W290" i="2"/>
  <c r="X290" i="2"/>
  <c r="Y290" i="2"/>
  <c r="Z290" i="2"/>
  <c r="AC290" i="2" s="1"/>
  <c r="U291" i="2"/>
  <c r="AA291" i="2" s="1"/>
  <c r="V291" i="2"/>
  <c r="W291" i="2"/>
  <c r="X291" i="2"/>
  <c r="Y291" i="2"/>
  <c r="AB291" i="2" s="1"/>
  <c r="Z291" i="2"/>
  <c r="AC291" i="2"/>
  <c r="U292" i="2"/>
  <c r="V292" i="2"/>
  <c r="W292" i="2"/>
  <c r="X292" i="2"/>
  <c r="AA292" i="2" s="1"/>
  <c r="Y292" i="2"/>
  <c r="Z292" i="2"/>
  <c r="AB292" i="2"/>
  <c r="AC292" i="2"/>
  <c r="U279" i="2"/>
  <c r="V279" i="2"/>
  <c r="W279" i="2"/>
  <c r="X279" i="2"/>
  <c r="AA279" i="2" s="1"/>
  <c r="Y279" i="2"/>
  <c r="AB279" i="2" s="1"/>
  <c r="Z279" i="2"/>
  <c r="AC279" i="2" s="1"/>
  <c r="N279" i="2"/>
  <c r="O279" i="2"/>
  <c r="P279" i="2"/>
  <c r="N280" i="2"/>
  <c r="O280" i="2"/>
  <c r="P280" i="2"/>
  <c r="N281" i="2"/>
  <c r="O281" i="2"/>
  <c r="P281" i="2"/>
  <c r="N282" i="2"/>
  <c r="O282" i="2"/>
  <c r="P282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AA283" i="2" l="1"/>
  <c r="AB283" i="2"/>
  <c r="O24" i="8"/>
  <c r="P24" i="8"/>
  <c r="Q24" i="8"/>
  <c r="S24" i="8" s="1"/>
  <c r="R24" i="8"/>
  <c r="T24" i="8" s="1"/>
  <c r="L24" i="8"/>
  <c r="M24" i="8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T8" i="8" s="1"/>
  <c r="Q8" i="8"/>
  <c r="R8" i="8"/>
  <c r="S8" i="8"/>
  <c r="O9" i="8"/>
  <c r="P9" i="8"/>
  <c r="Q9" i="8"/>
  <c r="S9" i="8" s="1"/>
  <c r="R9" i="8"/>
  <c r="T9" i="8" s="1"/>
  <c r="O10" i="8"/>
  <c r="P10" i="8"/>
  <c r="T10" i="8" s="1"/>
  <c r="Q10" i="8"/>
  <c r="R10" i="8"/>
  <c r="S10" i="8"/>
  <c r="O11" i="8"/>
  <c r="P11" i="8"/>
  <c r="Q11" i="8"/>
  <c r="S11" i="8" s="1"/>
  <c r="R11" i="8"/>
  <c r="T11" i="8" s="1"/>
  <c r="O12" i="8"/>
  <c r="P12" i="8"/>
  <c r="T12" i="8" s="1"/>
  <c r="Q12" i="8"/>
  <c r="R12" i="8"/>
  <c r="S12" i="8"/>
  <c r="O13" i="8"/>
  <c r="P13" i="8"/>
  <c r="Q13" i="8"/>
  <c r="S13" i="8" s="1"/>
  <c r="R13" i="8"/>
  <c r="T13" i="8" s="1"/>
  <c r="O14" i="8"/>
  <c r="P14" i="8"/>
  <c r="T14" i="8" s="1"/>
  <c r="Q14" i="8"/>
  <c r="R14" i="8"/>
  <c r="S14" i="8"/>
  <c r="O15" i="8"/>
  <c r="P15" i="8"/>
  <c r="Q15" i="8"/>
  <c r="S15" i="8" s="1"/>
  <c r="R15" i="8"/>
  <c r="T15" i="8" s="1"/>
  <c r="O16" i="8"/>
  <c r="P16" i="8"/>
  <c r="T16" i="8" s="1"/>
  <c r="Q16" i="8"/>
  <c r="R16" i="8"/>
  <c r="S16" i="8"/>
  <c r="O17" i="8"/>
  <c r="P17" i="8"/>
  <c r="Q17" i="8"/>
  <c r="S17" i="8" s="1"/>
  <c r="R17" i="8"/>
  <c r="T17" i="8" s="1"/>
  <c r="O18" i="8"/>
  <c r="P18" i="8"/>
  <c r="T18" i="8" s="1"/>
  <c r="Q18" i="8"/>
  <c r="R18" i="8"/>
  <c r="S18" i="8"/>
  <c r="O19" i="8"/>
  <c r="P19" i="8"/>
  <c r="Q19" i="8"/>
  <c r="S19" i="8" s="1"/>
  <c r="R19" i="8"/>
  <c r="T19" i="8" s="1"/>
  <c r="O20" i="8"/>
  <c r="P20" i="8"/>
  <c r="T20" i="8" s="1"/>
  <c r="Q20" i="8"/>
  <c r="R20" i="8"/>
  <c r="S20" i="8"/>
  <c r="O21" i="8"/>
  <c r="P21" i="8"/>
  <c r="Q21" i="8"/>
  <c r="S21" i="8" s="1"/>
  <c r="R21" i="8"/>
  <c r="T21" i="8" s="1"/>
  <c r="O22" i="8"/>
  <c r="P22" i="8"/>
  <c r="T22" i="8" s="1"/>
  <c r="Q22" i="8"/>
  <c r="R22" i="8"/>
  <c r="S22" i="8"/>
  <c r="O23" i="8"/>
  <c r="P23" i="8"/>
  <c r="Q23" i="8"/>
  <c r="S23" i="8" s="1"/>
  <c r="R23" i="8"/>
  <c r="T23" i="8" s="1"/>
  <c r="T3" i="8"/>
  <c r="S3" i="8"/>
  <c r="R3" i="8"/>
  <c r="Q3" i="8"/>
  <c r="P3" i="8"/>
  <c r="O3" i="8"/>
  <c r="L23" i="8"/>
  <c r="M23" i="8"/>
  <c r="U253" i="2"/>
  <c r="V253" i="2"/>
  <c r="W253" i="2"/>
  <c r="X253" i="2"/>
  <c r="AA253" i="2" s="1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AB256" i="2" s="1"/>
  <c r="W256" i="2"/>
  <c r="X256" i="2"/>
  <c r="Y256" i="2"/>
  <c r="Z256" i="2"/>
  <c r="AC256" i="2"/>
  <c r="U257" i="2"/>
  <c r="AA257" i="2" s="1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AC259" i="2" s="1"/>
  <c r="X259" i="2"/>
  <c r="Y259" i="2"/>
  <c r="Z259" i="2"/>
  <c r="AA259" i="2"/>
  <c r="U260" i="2"/>
  <c r="AA260" i="2" s="1"/>
  <c r="V260" i="2"/>
  <c r="AB260" i="2" s="1"/>
  <c r="W260" i="2"/>
  <c r="X260" i="2"/>
  <c r="Y260" i="2"/>
  <c r="Z260" i="2"/>
  <c r="AC260" i="2"/>
  <c r="U261" i="2"/>
  <c r="AA261" i="2" s="1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AC263" i="2" s="1"/>
  <c r="X263" i="2"/>
  <c r="Y263" i="2"/>
  <c r="Z263" i="2"/>
  <c r="AA263" i="2"/>
  <c r="U264" i="2"/>
  <c r="AA264" i="2" s="1"/>
  <c r="V264" i="2"/>
  <c r="AB264" i="2" s="1"/>
  <c r="W264" i="2"/>
  <c r="X264" i="2"/>
  <c r="Y264" i="2"/>
  <c r="Z264" i="2"/>
  <c r="AC264" i="2"/>
  <c r="U265" i="2"/>
  <c r="AA265" i="2" s="1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AC267" i="2" s="1"/>
  <c r="X267" i="2"/>
  <c r="Y267" i="2"/>
  <c r="Z267" i="2"/>
  <c r="AA267" i="2"/>
  <c r="U268" i="2"/>
  <c r="AA268" i="2" s="1"/>
  <c r="V268" i="2"/>
  <c r="AB268" i="2" s="1"/>
  <c r="W268" i="2"/>
  <c r="X268" i="2"/>
  <c r="Y268" i="2"/>
  <c r="Z268" i="2"/>
  <c r="AC268" i="2"/>
  <c r="U269" i="2"/>
  <c r="AA269" i="2" s="1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AC271" i="2" s="1"/>
  <c r="X271" i="2"/>
  <c r="Y271" i="2"/>
  <c r="Z271" i="2"/>
  <c r="AA271" i="2"/>
  <c r="U272" i="2"/>
  <c r="AA272" i="2" s="1"/>
  <c r="V272" i="2"/>
  <c r="AB272" i="2" s="1"/>
  <c r="W272" i="2"/>
  <c r="X272" i="2"/>
  <c r="Y272" i="2"/>
  <c r="Z272" i="2"/>
  <c r="AC272" i="2"/>
  <c r="U273" i="2"/>
  <c r="AA273" i="2" s="1"/>
  <c r="V273" i="2"/>
  <c r="W273" i="2"/>
  <c r="X273" i="2"/>
  <c r="Y273" i="2"/>
  <c r="Z273" i="2"/>
  <c r="AB273" i="2"/>
  <c r="AC273" i="2"/>
  <c r="U274" i="2"/>
  <c r="AA274" i="2" s="1"/>
  <c r="V274" i="2"/>
  <c r="W274" i="2"/>
  <c r="X274" i="2"/>
  <c r="Y274" i="2"/>
  <c r="AB274" i="2" s="1"/>
  <c r="Z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X277" i="2"/>
  <c r="AA277" i="2" s="1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AC274" i="2" l="1"/>
  <c r="U180" i="2"/>
  <c r="AA180" i="2" s="1"/>
  <c r="V180" i="2"/>
  <c r="AB180" i="2" s="1"/>
  <c r="W180" i="2"/>
  <c r="X180" i="2"/>
  <c r="Y180" i="2"/>
  <c r="Z180" i="2"/>
  <c r="AC180" i="2"/>
  <c r="U181" i="2"/>
  <c r="V181" i="2"/>
  <c r="W181" i="2"/>
  <c r="AC181" i="2" s="1"/>
  <c r="X181" i="2"/>
  <c r="AA181" i="2" s="1"/>
  <c r="Y181" i="2"/>
  <c r="Z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 s="1"/>
  <c r="U184" i="2"/>
  <c r="AA184" i="2" s="1"/>
  <c r="V184" i="2"/>
  <c r="W184" i="2"/>
  <c r="X184" i="2"/>
  <c r="Y184" i="2"/>
  <c r="AB184" i="2" s="1"/>
  <c r="Z184" i="2"/>
  <c r="AC184" i="2"/>
  <c r="U185" i="2"/>
  <c r="V185" i="2"/>
  <c r="W185" i="2"/>
  <c r="AC185" i="2" s="1"/>
  <c r="X185" i="2"/>
  <c r="AA185" i="2" s="1"/>
  <c r="Y185" i="2"/>
  <c r="Z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 s="1"/>
  <c r="U188" i="2"/>
  <c r="AA188" i="2" s="1"/>
  <c r="V188" i="2"/>
  <c r="W188" i="2"/>
  <c r="X188" i="2"/>
  <c r="Y188" i="2"/>
  <c r="AB188" i="2" s="1"/>
  <c r="Z188" i="2"/>
  <c r="AC188" i="2"/>
  <c r="U189" i="2"/>
  <c r="V189" i="2"/>
  <c r="W189" i="2"/>
  <c r="AC189" i="2" s="1"/>
  <c r="X189" i="2"/>
  <c r="AA189" i="2" s="1"/>
  <c r="Y189" i="2"/>
  <c r="Z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 s="1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AC193" i="2" s="1"/>
  <c r="X193" i="2"/>
  <c r="AA193" i="2" s="1"/>
  <c r="Y193" i="2"/>
  <c r="Z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 s="1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AC197" i="2" s="1"/>
  <c r="X197" i="2"/>
  <c r="AA197" i="2" s="1"/>
  <c r="Y197" i="2"/>
  <c r="Z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AC201" i="2" s="1"/>
  <c r="X201" i="2"/>
  <c r="AA201" i="2" s="1"/>
  <c r="Y201" i="2"/>
  <c r="Z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 s="1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AC205" i="2" s="1"/>
  <c r="X205" i="2"/>
  <c r="AA205" i="2" s="1"/>
  <c r="Y205" i="2"/>
  <c r="Z205" i="2"/>
  <c r="AB205" i="2"/>
  <c r="U206" i="2"/>
  <c r="V206" i="2"/>
  <c r="AB206" i="2" s="1"/>
  <c r="W206" i="2"/>
  <c r="AC206" i="2" s="1"/>
  <c r="X206" i="2"/>
  <c r="Y206" i="2"/>
  <c r="Z206" i="2"/>
  <c r="AA206" i="2"/>
  <c r="U207" i="2"/>
  <c r="AA207" i="2" s="1"/>
  <c r="V207" i="2"/>
  <c r="AB207" i="2" s="1"/>
  <c r="W207" i="2"/>
  <c r="X207" i="2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AC209" i="2" s="1"/>
  <c r="X209" i="2"/>
  <c r="AA209" i="2" s="1"/>
  <c r="Y209" i="2"/>
  <c r="Z209" i="2"/>
  <c r="AB209" i="2"/>
  <c r="U210" i="2"/>
  <c r="V210" i="2"/>
  <c r="AB210" i="2" s="1"/>
  <c r="W210" i="2"/>
  <c r="AC210" i="2" s="1"/>
  <c r="X210" i="2"/>
  <c r="Y210" i="2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AC213" i="2" s="1"/>
  <c r="X213" i="2"/>
  <c r="AA213" i="2" s="1"/>
  <c r="Y213" i="2"/>
  <c r="Z213" i="2"/>
  <c r="AB213" i="2"/>
  <c r="U214" i="2"/>
  <c r="V214" i="2"/>
  <c r="AB214" i="2" s="1"/>
  <c r="W214" i="2"/>
  <c r="AC214" i="2" s="1"/>
  <c r="X214" i="2"/>
  <c r="Y214" i="2"/>
  <c r="Z214" i="2"/>
  <c r="AA214" i="2"/>
  <c r="U215" i="2"/>
  <c r="AA215" i="2" s="1"/>
  <c r="V215" i="2"/>
  <c r="AB215" i="2" s="1"/>
  <c r="W215" i="2"/>
  <c r="X215" i="2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AC217" i="2" s="1"/>
  <c r="X217" i="2"/>
  <c r="AA217" i="2" s="1"/>
  <c r="Y217" i="2"/>
  <c r="Z217" i="2"/>
  <c r="AB217" i="2"/>
  <c r="U218" i="2"/>
  <c r="V218" i="2"/>
  <c r="AB218" i="2" s="1"/>
  <c r="W218" i="2"/>
  <c r="AC218" i="2" s="1"/>
  <c r="X218" i="2"/>
  <c r="Y218" i="2"/>
  <c r="Z218" i="2"/>
  <c r="AA218" i="2"/>
  <c r="U219" i="2"/>
  <c r="AA219" i="2" s="1"/>
  <c r="V219" i="2"/>
  <c r="AB219" i="2" s="1"/>
  <c r="W219" i="2"/>
  <c r="X219" i="2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AC221" i="2" s="1"/>
  <c r="X221" i="2"/>
  <c r="AA221" i="2" s="1"/>
  <c r="Y221" i="2"/>
  <c r="Z221" i="2"/>
  <c r="AB221" i="2"/>
  <c r="U222" i="2"/>
  <c r="V222" i="2"/>
  <c r="AB222" i="2" s="1"/>
  <c r="W222" i="2"/>
  <c r="AC222" i="2" s="1"/>
  <c r="X222" i="2"/>
  <c r="Y222" i="2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AB226" i="2" s="1"/>
  <c r="W226" i="2"/>
  <c r="AC226" i="2" s="1"/>
  <c r="X226" i="2"/>
  <c r="Y226" i="2"/>
  <c r="Z226" i="2"/>
  <c r="AA226" i="2"/>
  <c r="U227" i="2"/>
  <c r="AA227" i="2" s="1"/>
  <c r="V227" i="2"/>
  <c r="AB227" i="2" s="1"/>
  <c r="W227" i="2"/>
  <c r="X227" i="2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AC229" i="2" s="1"/>
  <c r="X229" i="2"/>
  <c r="AA229" i="2" s="1"/>
  <c r="Y229" i="2"/>
  <c r="Z229" i="2"/>
  <c r="AB229" i="2"/>
  <c r="U230" i="2"/>
  <c r="V230" i="2"/>
  <c r="AB230" i="2" s="1"/>
  <c r="W230" i="2"/>
  <c r="AC230" i="2" s="1"/>
  <c r="X230" i="2"/>
  <c r="Y230" i="2"/>
  <c r="Z230" i="2"/>
  <c r="AA230" i="2"/>
  <c r="U231" i="2"/>
  <c r="AA231" i="2" s="1"/>
  <c r="V231" i="2"/>
  <c r="AB231" i="2" s="1"/>
  <c r="W231" i="2"/>
  <c r="X231" i="2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AC233" i="2" s="1"/>
  <c r="X233" i="2"/>
  <c r="AA233" i="2" s="1"/>
  <c r="Y233" i="2"/>
  <c r="Z233" i="2"/>
  <c r="AB233" i="2"/>
  <c r="U234" i="2"/>
  <c r="V234" i="2"/>
  <c r="AB234" i="2" s="1"/>
  <c r="W234" i="2"/>
  <c r="AC234" i="2" s="1"/>
  <c r="X234" i="2"/>
  <c r="Y234" i="2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AC237" i="2" s="1"/>
  <c r="X237" i="2"/>
  <c r="AA237" i="2" s="1"/>
  <c r="Y237" i="2"/>
  <c r="Z237" i="2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AC241" i="2" s="1"/>
  <c r="X241" i="2"/>
  <c r="AA241" i="2" s="1"/>
  <c r="Y241" i="2"/>
  <c r="Z241" i="2"/>
  <c r="AB241" i="2"/>
  <c r="U242" i="2"/>
  <c r="V242" i="2"/>
  <c r="AB242" i="2" s="1"/>
  <c r="W242" i="2"/>
  <c r="AC242" i="2" s="1"/>
  <c r="X242" i="2"/>
  <c r="Y242" i="2"/>
  <c r="Z242" i="2"/>
  <c r="AA242" i="2"/>
  <c r="U243" i="2"/>
  <c r="AA243" i="2" s="1"/>
  <c r="V243" i="2"/>
  <c r="AB243" i="2" s="1"/>
  <c r="W243" i="2"/>
  <c r="X243" i="2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AC245" i="2" s="1"/>
  <c r="X245" i="2"/>
  <c r="AA245" i="2" s="1"/>
  <c r="Y245" i="2"/>
  <c r="Z245" i="2"/>
  <c r="AB245" i="2"/>
  <c r="U246" i="2"/>
  <c r="V246" i="2"/>
  <c r="AB246" i="2" s="1"/>
  <c r="W246" i="2"/>
  <c r="AC246" i="2" s="1"/>
  <c r="X246" i="2"/>
  <c r="Y246" i="2"/>
  <c r="Z246" i="2"/>
  <c r="AA246" i="2"/>
  <c r="U247" i="2"/>
  <c r="AA247" i="2" s="1"/>
  <c r="V247" i="2"/>
  <c r="AB247" i="2" s="1"/>
  <c r="W247" i="2"/>
  <c r="X247" i="2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AC249" i="2" s="1"/>
  <c r="X249" i="2"/>
  <c r="AA249" i="2" s="1"/>
  <c r="Y249" i="2"/>
  <c r="Z249" i="2"/>
  <c r="AB249" i="2"/>
  <c r="U250" i="2"/>
  <c r="V250" i="2"/>
  <c r="AB250" i="2" s="1"/>
  <c r="W250" i="2"/>
  <c r="AC250" i="2" s="1"/>
  <c r="X250" i="2"/>
  <c r="Y250" i="2"/>
  <c r="Z250" i="2"/>
  <c r="AA250" i="2"/>
  <c r="U251" i="2"/>
  <c r="AA251" i="2" s="1"/>
  <c r="V251" i="2"/>
  <c r="AB251" i="2" s="1"/>
  <c r="W251" i="2"/>
  <c r="X251" i="2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171" i="2"/>
  <c r="V171" i="2"/>
  <c r="W171" i="2"/>
  <c r="X171" i="2"/>
  <c r="AA171" i="2" s="1"/>
  <c r="Y171" i="2"/>
  <c r="Z171" i="2"/>
  <c r="AB171" i="2"/>
  <c r="AC171" i="2"/>
  <c r="U172" i="2"/>
  <c r="V172" i="2"/>
  <c r="W172" i="2"/>
  <c r="X172" i="2"/>
  <c r="AA172" i="2" s="1"/>
  <c r="Y172" i="2"/>
  <c r="AB172" i="2" s="1"/>
  <c r="Z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V179" i="2"/>
  <c r="W179" i="2"/>
  <c r="X179" i="2"/>
  <c r="Y179" i="2"/>
  <c r="Z179" i="2"/>
  <c r="AC179" i="2" s="1"/>
  <c r="AC170" i="2"/>
  <c r="AB170" i="2"/>
  <c r="AA170" i="2"/>
  <c r="Z170" i="2"/>
  <c r="Y170" i="2"/>
  <c r="X170" i="2"/>
  <c r="W170" i="2"/>
  <c r="V170" i="2"/>
  <c r="U170" i="2"/>
  <c r="AB179" i="2" l="1"/>
  <c r="AA179" i="2"/>
  <c r="AC172" i="2"/>
  <c r="L22" i="8" l="1"/>
  <c r="M22" i="8"/>
  <c r="L21" i="8" l="1"/>
  <c r="M21" i="8"/>
  <c r="D239" i="2" l="1"/>
  <c r="L20" i="8" l="1"/>
  <c r="M20" i="8"/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D19" i="10"/>
  <c r="D21" i="10"/>
  <c r="D20" i="10"/>
  <c r="D2" i="3"/>
  <c r="D23" i="10"/>
  <c r="D22" i="10"/>
  <c r="D24" i="10"/>
  <c r="D25" i="10"/>
  <c r="D26" i="10"/>
  <c r="F21" i="11" l="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K20" i="11" s="1"/>
  <c r="M20" i="11" s="1"/>
  <c r="H21" i="8" s="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I25" i="11" l="1"/>
  <c r="J22" i="11"/>
  <c r="L20" i="11"/>
  <c r="N20" i="11" s="1"/>
  <c r="I21" i="8" s="1"/>
  <c r="L14" i="1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I312" i="5" s="1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E256" i="5" s="1"/>
  <c r="H257" i="2" s="1"/>
  <c r="D254" i="5"/>
  <c r="I254" i="5" s="1"/>
  <c r="D252" i="5"/>
  <c r="E252" i="5" s="1"/>
  <c r="H253" i="2" s="1"/>
  <c r="D250" i="5"/>
  <c r="I250" i="5" s="1"/>
  <c r="D248" i="5"/>
  <c r="E248" i="5" s="1"/>
  <c r="H249" i="2" s="1"/>
  <c r="D246" i="5"/>
  <c r="I246" i="5" s="1"/>
  <c r="D244" i="5"/>
  <c r="E244" i="5" s="1"/>
  <c r="H245" i="2" s="1"/>
  <c r="D242" i="5"/>
  <c r="I242" i="5" s="1"/>
  <c r="D240" i="5"/>
  <c r="E240" i="5" s="1"/>
  <c r="H241" i="2" s="1"/>
  <c r="D238" i="5"/>
  <c r="I238" i="5" s="1"/>
  <c r="D236" i="5"/>
  <c r="E236" i="5" s="1"/>
  <c r="H237" i="2" s="1"/>
  <c r="D234" i="5"/>
  <c r="I234" i="5" s="1"/>
  <c r="D232" i="5"/>
  <c r="E232" i="5" s="1"/>
  <c r="H233" i="2" s="1"/>
  <c r="D230" i="5"/>
  <c r="I230" i="5" s="1"/>
  <c r="D228" i="5"/>
  <c r="E228" i="5" s="1"/>
  <c r="H229" i="2" s="1"/>
  <c r="D226" i="5"/>
  <c r="I226" i="5" s="1"/>
  <c r="D224" i="5"/>
  <c r="E224" i="5" s="1"/>
  <c r="H225" i="2" s="1"/>
  <c r="D222" i="5"/>
  <c r="I222" i="5" s="1"/>
  <c r="D220" i="5"/>
  <c r="F220" i="5" s="1"/>
  <c r="I221" i="2" s="1"/>
  <c r="D218" i="5"/>
  <c r="I218" i="5" s="1"/>
  <c r="D216" i="5"/>
  <c r="F216" i="5" s="1"/>
  <c r="I217" i="2" s="1"/>
  <c r="D214" i="5"/>
  <c r="I214" i="5" s="1"/>
  <c r="D212" i="5"/>
  <c r="E212" i="5" s="1"/>
  <c r="H213" i="2" s="1"/>
  <c r="D210" i="5"/>
  <c r="I210" i="5" s="1"/>
  <c r="D208" i="5"/>
  <c r="E208" i="5" s="1"/>
  <c r="H209" i="2" s="1"/>
  <c r="D206" i="5"/>
  <c r="I206" i="5" s="1"/>
  <c r="D204" i="5"/>
  <c r="F204" i="5" s="1"/>
  <c r="I205" i="2" s="1"/>
  <c r="D202" i="5"/>
  <c r="I202" i="5" s="1"/>
  <c r="D200" i="5"/>
  <c r="I200" i="5" s="1"/>
  <c r="D198" i="5"/>
  <c r="I198" i="5" s="1"/>
  <c r="D196" i="5"/>
  <c r="E196" i="5" s="1"/>
  <c r="H197" i="2" s="1"/>
  <c r="D194" i="5"/>
  <c r="I194" i="5" s="1"/>
  <c r="D192" i="5"/>
  <c r="E192" i="5" s="1"/>
  <c r="H193" i="2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I364" i="5" s="1"/>
  <c r="D362" i="5"/>
  <c r="I362" i="5" s="1"/>
  <c r="D360" i="5"/>
  <c r="I360" i="5" s="1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E307" i="5" s="1"/>
  <c r="H308" i="2" s="1"/>
  <c r="D305" i="5"/>
  <c r="I305" i="5" s="1"/>
  <c r="D303" i="5"/>
  <c r="D301" i="5"/>
  <c r="I301" i="5" s="1"/>
  <c r="D299" i="5"/>
  <c r="I299" i="5" s="1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I283" i="5" s="1"/>
  <c r="D281" i="5"/>
  <c r="I281" i="5" s="1"/>
  <c r="D279" i="5"/>
  <c r="D277" i="5"/>
  <c r="I277" i="5" s="1"/>
  <c r="D275" i="5"/>
  <c r="D273" i="5"/>
  <c r="I273" i="5" s="1"/>
  <c r="D271" i="5"/>
  <c r="I271" i="5" s="1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E190" i="5" s="1"/>
  <c r="H191" i="2" s="1"/>
  <c r="D188" i="5"/>
  <c r="E188" i="5" s="1"/>
  <c r="H189" i="2" s="1"/>
  <c r="D186" i="5"/>
  <c r="I186" i="5" s="1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I170" i="5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I154" i="5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E368" i="5"/>
  <c r="H369" i="2" s="1"/>
  <c r="E364" i="5"/>
  <c r="H365" i="2" s="1"/>
  <c r="E360" i="5"/>
  <c r="H361" i="2" s="1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46" i="5"/>
  <c r="H347" i="2" s="1"/>
  <c r="E338" i="5"/>
  <c r="H339" i="2" s="1"/>
  <c r="E330" i="5"/>
  <c r="H331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I256" i="5"/>
  <c r="I248" i="5"/>
  <c r="I244" i="5"/>
  <c r="I236" i="5"/>
  <c r="I228" i="5"/>
  <c r="I220" i="5"/>
  <c r="I212" i="5"/>
  <c r="I204" i="5"/>
  <c r="I196" i="5"/>
  <c r="I188" i="5"/>
  <c r="I172" i="5"/>
  <c r="I156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0" i="5"/>
  <c r="I371" i="2" s="1"/>
  <c r="F368" i="5"/>
  <c r="I369" i="2" s="1"/>
  <c r="F366" i="5"/>
  <c r="I367" i="2" s="1"/>
  <c r="I365" i="5"/>
  <c r="F362" i="5"/>
  <c r="I363" i="2" s="1"/>
  <c r="F360" i="5"/>
  <c r="I361" i="2" s="1"/>
  <c r="F358" i="5"/>
  <c r="I359" i="2" s="1"/>
  <c r="I357" i="5"/>
  <c r="F356" i="5"/>
  <c r="I357" i="2" s="1"/>
  <c r="I353" i="5"/>
  <c r="F352" i="5"/>
  <c r="I353" i="2" s="1"/>
  <c r="F350" i="5"/>
  <c r="I351" i="2" s="1"/>
  <c r="I349" i="5"/>
  <c r="F348" i="5"/>
  <c r="I349" i="2" s="1"/>
  <c r="I345" i="5"/>
  <c r="F344" i="5"/>
  <c r="I345" i="2" s="1"/>
  <c r="F342" i="5"/>
  <c r="I343" i="2" s="1"/>
  <c r="I341" i="5"/>
  <c r="F340" i="5"/>
  <c r="I341" i="2" s="1"/>
  <c r="I337" i="5"/>
  <c r="F336" i="5"/>
  <c r="I337" i="2" s="1"/>
  <c r="F334" i="5"/>
  <c r="I335" i="2" s="1"/>
  <c r="I333" i="5"/>
  <c r="F332" i="5"/>
  <c r="I333" i="2" s="1"/>
  <c r="I329" i="5"/>
  <c r="F328" i="5"/>
  <c r="I329" i="2" s="1"/>
  <c r="F326" i="5"/>
  <c r="I327" i="2" s="1"/>
  <c r="I325" i="5"/>
  <c r="F324" i="5"/>
  <c r="I325" i="2" s="1"/>
  <c r="F322" i="5"/>
  <c r="I323" i="2" s="1"/>
  <c r="F320" i="5"/>
  <c r="I321" i="2" s="1"/>
  <c r="I319" i="5"/>
  <c r="F318" i="5"/>
  <c r="I319" i="2" s="1"/>
  <c r="F316" i="5"/>
  <c r="I317" i="2" s="1"/>
  <c r="F314" i="5"/>
  <c r="I315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F302" i="5" s="1"/>
  <c r="I303" i="2" s="1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5" i="5"/>
  <c r="H306" i="2" s="1"/>
  <c r="E303" i="5"/>
  <c r="H304" i="2" s="1"/>
  <c r="I303" i="5"/>
  <c r="E301" i="5"/>
  <c r="H302" i="2" s="1"/>
  <c r="E299" i="5"/>
  <c r="H300" i="2" s="1"/>
  <c r="E297" i="5"/>
  <c r="H298" i="2" s="1"/>
  <c r="E295" i="5"/>
  <c r="H296" i="2" s="1"/>
  <c r="I295" i="5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18" i="5"/>
  <c r="H219" i="2" s="1"/>
  <c r="E202" i="5"/>
  <c r="H203" i="2" s="1"/>
  <c r="E186" i="5"/>
  <c r="H187" i="2" s="1"/>
  <c r="E178" i="5"/>
  <c r="H179" i="2" s="1"/>
  <c r="E170" i="5"/>
  <c r="H171" i="2" s="1"/>
  <c r="E162" i="5"/>
  <c r="H163" i="2" s="1"/>
  <c r="E154" i="5"/>
  <c r="H155" i="2" s="1"/>
  <c r="E146" i="5"/>
  <c r="H147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5" i="5"/>
  <c r="I366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2" i="5"/>
  <c r="F281" i="5"/>
  <c r="I282" i="2" s="1"/>
  <c r="F279" i="5"/>
  <c r="I280" i="2" s="1"/>
  <c r="F275" i="5"/>
  <c r="I276" i="2" s="1"/>
  <c r="F273" i="5"/>
  <c r="I274" i="2" s="1"/>
  <c r="I270" i="5"/>
  <c r="F267" i="5"/>
  <c r="I268" i="2" s="1"/>
  <c r="I266" i="5"/>
  <c r="F265" i="5"/>
  <c r="I266" i="2" s="1"/>
  <c r="F259" i="5"/>
  <c r="I260" i="2" s="1"/>
  <c r="F247" i="5"/>
  <c r="I248" i="2" s="1"/>
  <c r="F211" i="5"/>
  <c r="I212" i="2" s="1"/>
  <c r="F171" i="5"/>
  <c r="I172" i="2" s="1"/>
  <c r="F155" i="5"/>
  <c r="I156" i="2" s="1"/>
  <c r="D13" i="5"/>
  <c r="G13" i="5" s="1"/>
  <c r="J14" i="2" s="1"/>
  <c r="D12" i="5"/>
  <c r="G12" i="5" s="1"/>
  <c r="J13" i="2" s="1"/>
  <c r="D11" i="5"/>
  <c r="G11" i="5" s="1"/>
  <c r="D5" i="5"/>
  <c r="F306" i="5"/>
  <c r="I307" i="2" s="1"/>
  <c r="F298" i="5"/>
  <c r="I299" i="2" s="1"/>
  <c r="F294" i="5"/>
  <c r="I295" i="2" s="1"/>
  <c r="F290" i="5"/>
  <c r="I291" i="2" s="1"/>
  <c r="F270" i="5"/>
  <c r="I271" i="2" s="1"/>
  <c r="F266" i="5"/>
  <c r="I267" i="2" s="1"/>
  <c r="F262" i="5"/>
  <c r="I263" i="2" s="1"/>
  <c r="F260" i="5"/>
  <c r="I261" i="2" s="1"/>
  <c r="I259" i="5"/>
  <c r="F258" i="5"/>
  <c r="I259" i="2" s="1"/>
  <c r="I255" i="5"/>
  <c r="F254" i="5"/>
  <c r="I255" i="2" s="1"/>
  <c r="F252" i="5"/>
  <c r="I253" i="2" s="1"/>
  <c r="I247" i="5"/>
  <c r="F244" i="5"/>
  <c r="I245" i="2" s="1"/>
  <c r="F236" i="5"/>
  <c r="I237" i="2" s="1"/>
  <c r="I227" i="5"/>
  <c r="F218" i="5"/>
  <c r="I219" i="2" s="1"/>
  <c r="I211" i="5"/>
  <c r="F206" i="5"/>
  <c r="I207" i="2" s="1"/>
  <c r="I195" i="5"/>
  <c r="F180" i="5"/>
  <c r="I181" i="2" s="1"/>
  <c r="I179" i="5"/>
  <c r="F176" i="5"/>
  <c r="I177" i="2" s="1"/>
  <c r="I163" i="5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8" i="5"/>
  <c r="J369" i="2" s="1"/>
  <c r="G367" i="5"/>
  <c r="J368" i="2" s="1"/>
  <c r="G366" i="5"/>
  <c r="J367" i="2" s="1"/>
  <c r="G364" i="5"/>
  <c r="J365" i="2" s="1"/>
  <c r="G363" i="5"/>
  <c r="J364" i="2" s="1"/>
  <c r="G362" i="5"/>
  <c r="J363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3" i="5"/>
  <c r="J354" i="2" s="1"/>
  <c r="G352" i="5"/>
  <c r="J353" i="2" s="1"/>
  <c r="G351" i="5"/>
  <c r="J352" i="2" s="1"/>
  <c r="G349" i="5"/>
  <c r="J350" i="2" s="1"/>
  <c r="G348" i="5"/>
  <c r="J349" i="2" s="1"/>
  <c r="G347" i="5"/>
  <c r="J348" i="2" s="1"/>
  <c r="G345" i="5"/>
  <c r="J346" i="2" s="1"/>
  <c r="G344" i="5"/>
  <c r="J345" i="2" s="1"/>
  <c r="G343" i="5"/>
  <c r="J344" i="2" s="1"/>
  <c r="G341" i="5"/>
  <c r="J342" i="2" s="1"/>
  <c r="G340" i="5"/>
  <c r="J341" i="2" s="1"/>
  <c r="G339" i="5"/>
  <c r="J340" i="2" s="1"/>
  <c r="G337" i="5"/>
  <c r="J338" i="2" s="1"/>
  <c r="G336" i="5"/>
  <c r="J337" i="2" s="1"/>
  <c r="G335" i="5"/>
  <c r="J336" i="2" s="1"/>
  <c r="G333" i="5"/>
  <c r="J334" i="2" s="1"/>
  <c r="G332" i="5"/>
  <c r="J333" i="2" s="1"/>
  <c r="G331" i="5"/>
  <c r="J332" i="2" s="1"/>
  <c r="G329" i="5"/>
  <c r="J330" i="2" s="1"/>
  <c r="G328" i="5"/>
  <c r="J329" i="2" s="1"/>
  <c r="G327" i="5"/>
  <c r="J328" i="2" s="1"/>
  <c r="G325" i="5"/>
  <c r="J326" i="2" s="1"/>
  <c r="G324" i="5"/>
  <c r="J325" i="2" s="1"/>
  <c r="G323" i="5"/>
  <c r="J324" i="2" s="1"/>
  <c r="G322" i="5"/>
  <c r="J323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1" i="5"/>
  <c r="J312" i="2" s="1"/>
  <c r="G310" i="5"/>
  <c r="J311" i="2" s="1"/>
  <c r="G309" i="5"/>
  <c r="J310" i="2" s="1"/>
  <c r="G306" i="5"/>
  <c r="J307" i="2" s="1"/>
  <c r="G305" i="5"/>
  <c r="J306" i="2" s="1"/>
  <c r="G303" i="5"/>
  <c r="J304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3" i="5"/>
  <c r="J274" i="2" s="1"/>
  <c r="G270" i="5"/>
  <c r="J271" i="2" s="1"/>
  <c r="G269" i="5"/>
  <c r="J270" i="2" s="1"/>
  <c r="G267" i="5"/>
  <c r="J268" i="2" s="1"/>
  <c r="G265" i="5"/>
  <c r="J266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5" i="5"/>
  <c r="J256" i="2" s="1"/>
  <c r="G254" i="5"/>
  <c r="J255" i="2" s="1"/>
  <c r="G253" i="5"/>
  <c r="J254" i="2" s="1"/>
  <c r="G252" i="5"/>
  <c r="J253" i="2" s="1"/>
  <c r="G251" i="5"/>
  <c r="J252" i="2" s="1"/>
  <c r="G243" i="5"/>
  <c r="J244" i="2" s="1"/>
  <c r="G235" i="5"/>
  <c r="J236" i="2" s="1"/>
  <c r="G227" i="5"/>
  <c r="J228" i="2" s="1"/>
  <c r="G224" i="5"/>
  <c r="J225" i="2" s="1"/>
  <c r="G222" i="5"/>
  <c r="J223" i="2" s="1"/>
  <c r="G219" i="5"/>
  <c r="J220" i="2" s="1"/>
  <c r="G217" i="5"/>
  <c r="J218" i="2" s="1"/>
  <c r="G211" i="5"/>
  <c r="J212" i="2" s="1"/>
  <c r="G206" i="5"/>
  <c r="J207" i="2" s="1"/>
  <c r="G205" i="5"/>
  <c r="J206" i="2" s="1"/>
  <c r="G203" i="5"/>
  <c r="J204" i="2" s="1"/>
  <c r="G197" i="5"/>
  <c r="J198" i="2" s="1"/>
  <c r="G195" i="5"/>
  <c r="J196" i="2" s="1"/>
  <c r="G187" i="5"/>
  <c r="J188" i="2" s="1"/>
  <c r="G181" i="5"/>
  <c r="J182" i="2" s="1"/>
  <c r="G178" i="5"/>
  <c r="J179" i="2" s="1"/>
  <c r="G170" i="5"/>
  <c r="J171" i="2" s="1"/>
  <c r="G165" i="5"/>
  <c r="J166" i="2" s="1"/>
  <c r="G162" i="5"/>
  <c r="J163" i="2" s="1"/>
  <c r="G154" i="5"/>
  <c r="J155" i="2" s="1"/>
  <c r="G149" i="5"/>
  <c r="J150" i="2" s="1"/>
  <c r="G146" i="5"/>
  <c r="J147" i="2" s="1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I476" i="2" s="1"/>
  <c r="D474" i="5"/>
  <c r="F474" i="5" s="1"/>
  <c r="I475" i="2" s="1"/>
  <c r="D473" i="5"/>
  <c r="F473" i="5" s="1"/>
  <c r="I474" i="2" s="1"/>
  <c r="D472" i="5"/>
  <c r="F472" i="5" s="1"/>
  <c r="I473" i="2" s="1"/>
  <c r="D471" i="5"/>
  <c r="F471" i="5" s="1"/>
  <c r="I472" i="2" s="1"/>
  <c r="D470" i="5"/>
  <c r="F470" i="5" s="1"/>
  <c r="I471" i="2" s="1"/>
  <c r="D469" i="5"/>
  <c r="F469" i="5" s="1"/>
  <c r="I470" i="2" s="1"/>
  <c r="D468" i="5"/>
  <c r="F468" i="5" s="1"/>
  <c r="I469" i="2" s="1"/>
  <c r="D467" i="5"/>
  <c r="F467" i="5" s="1"/>
  <c r="I468" i="2" s="1"/>
  <c r="D466" i="5"/>
  <c r="F466" i="5" s="1"/>
  <c r="I467" i="2" s="1"/>
  <c r="D465" i="5"/>
  <c r="F465" i="5" s="1"/>
  <c r="I466" i="2" s="1"/>
  <c r="D464" i="5"/>
  <c r="F464" i="5" s="1"/>
  <c r="I465" i="2" s="1"/>
  <c r="D463" i="5"/>
  <c r="F463" i="5" s="1"/>
  <c r="I464" i="2" s="1"/>
  <c r="D462" i="5"/>
  <c r="E462" i="5" s="1"/>
  <c r="H463" i="2" s="1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H475" i="2" s="1"/>
  <c r="E470" i="5"/>
  <c r="H471" i="2" s="1"/>
  <c r="E466" i="5"/>
  <c r="H467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79" i="5"/>
  <c r="H80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2" i="5"/>
  <c r="I468" i="5"/>
  <c r="I451" i="5"/>
  <c r="I443" i="5"/>
  <c r="I435" i="5"/>
  <c r="I427" i="5"/>
  <c r="I419" i="5"/>
  <c r="I411" i="5"/>
  <c r="I403" i="5"/>
  <c r="I395" i="5"/>
  <c r="I387" i="5"/>
  <c r="I379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Q507" i="4" s="1"/>
  <c r="K505" i="4"/>
  <c r="K503" i="4"/>
  <c r="K499" i="4"/>
  <c r="K497" i="4"/>
  <c r="K495" i="4"/>
  <c r="K493" i="4"/>
  <c r="K491" i="4"/>
  <c r="K489" i="4"/>
  <c r="Q489" i="4" s="1"/>
  <c r="K487" i="4"/>
  <c r="Q487" i="4" s="1"/>
  <c r="K485" i="4"/>
  <c r="K483" i="4"/>
  <c r="Q483" i="4" s="1"/>
  <c r="K481" i="4"/>
  <c r="Q481" i="4" s="1"/>
  <c r="K479" i="4"/>
  <c r="K477" i="4"/>
  <c r="K475" i="4"/>
  <c r="Q475" i="4" s="1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Q88" i="4" s="1"/>
  <c r="L86" i="4"/>
  <c r="L84" i="4"/>
  <c r="L82" i="4"/>
  <c r="L80" i="4"/>
  <c r="Q80" i="4" s="1"/>
  <c r="L78" i="4"/>
  <c r="L76" i="4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Q479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T119" i="4" s="1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E469" i="2" l="1"/>
  <c r="G469" i="2"/>
  <c r="F469" i="2"/>
  <c r="E473" i="2"/>
  <c r="G473" i="2"/>
  <c r="F473" i="2"/>
  <c r="Q465" i="4"/>
  <c r="Q473" i="4"/>
  <c r="I375" i="5"/>
  <c r="E376" i="2" s="1"/>
  <c r="I383" i="5"/>
  <c r="I391" i="5"/>
  <c r="E392" i="2" s="1"/>
  <c r="I399" i="5"/>
  <c r="I407" i="5"/>
  <c r="E408" i="2" s="1"/>
  <c r="I415" i="5"/>
  <c r="I423" i="5"/>
  <c r="E424" i="2" s="1"/>
  <c r="I431" i="5"/>
  <c r="I439" i="5"/>
  <c r="G440" i="2" s="1"/>
  <c r="I447" i="5"/>
  <c r="I466" i="5"/>
  <c r="I470" i="5"/>
  <c r="I474" i="5"/>
  <c r="E468" i="5"/>
  <c r="H469" i="2" s="1"/>
  <c r="E472" i="5"/>
  <c r="H473" i="2" s="1"/>
  <c r="G361" i="5"/>
  <c r="J362" i="2" s="1"/>
  <c r="G365" i="5"/>
  <c r="J366" i="2" s="1"/>
  <c r="G369" i="5"/>
  <c r="J370" i="2" s="1"/>
  <c r="F361" i="5"/>
  <c r="I362" i="2" s="1"/>
  <c r="F369" i="5"/>
  <c r="I370" i="2" s="1"/>
  <c r="I361" i="5"/>
  <c r="E362" i="2" s="1"/>
  <c r="F364" i="5"/>
  <c r="I365" i="2" s="1"/>
  <c r="I369" i="5"/>
  <c r="E370" i="2" s="1"/>
  <c r="F372" i="5"/>
  <c r="I373" i="2" s="1"/>
  <c r="G26" i="9"/>
  <c r="G326" i="5"/>
  <c r="J327" i="2" s="1"/>
  <c r="G330" i="5"/>
  <c r="J331" i="2" s="1"/>
  <c r="G334" i="5"/>
  <c r="J335" i="2" s="1"/>
  <c r="G338" i="5"/>
  <c r="J339" i="2" s="1"/>
  <c r="G342" i="5"/>
  <c r="J343" i="2" s="1"/>
  <c r="G346" i="5"/>
  <c r="J347" i="2" s="1"/>
  <c r="G350" i="5"/>
  <c r="J351" i="2" s="1"/>
  <c r="G354" i="5"/>
  <c r="J355" i="2" s="1"/>
  <c r="F330" i="5"/>
  <c r="I331" i="2" s="1"/>
  <c r="F338" i="5"/>
  <c r="I339" i="2" s="1"/>
  <c r="F346" i="5"/>
  <c r="I347" i="2" s="1"/>
  <c r="F354" i="5"/>
  <c r="I355" i="2" s="1"/>
  <c r="E326" i="5"/>
  <c r="H327" i="2" s="1"/>
  <c r="E334" i="5"/>
  <c r="H335" i="2" s="1"/>
  <c r="E342" i="5"/>
  <c r="H343" i="2" s="1"/>
  <c r="E350" i="5"/>
  <c r="H351" i="2" s="1"/>
  <c r="I307" i="5"/>
  <c r="I315" i="5"/>
  <c r="G302" i="5"/>
  <c r="J303" i="2" s="1"/>
  <c r="G307" i="5"/>
  <c r="J308" i="2" s="1"/>
  <c r="G312" i="5"/>
  <c r="J313" i="2" s="1"/>
  <c r="I321" i="5"/>
  <c r="G321" i="5"/>
  <c r="J322" i="2" s="1"/>
  <c r="F321" i="5"/>
  <c r="I322" i="2" s="1"/>
  <c r="E293" i="5"/>
  <c r="H294" i="2" s="1"/>
  <c r="F312" i="5"/>
  <c r="I313" i="2" s="1"/>
  <c r="E27" i="8"/>
  <c r="M27" i="8" s="1"/>
  <c r="D27" i="8"/>
  <c r="L27" i="8" s="1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J284" i="2" s="1"/>
  <c r="F283" i="5"/>
  <c r="I284" i="2" s="1"/>
  <c r="K24" i="11"/>
  <c r="M24" i="11" s="1"/>
  <c r="H25" i="8" s="1"/>
  <c r="L24" i="11"/>
  <c r="N24" i="11" s="1"/>
  <c r="I25" i="8" s="1"/>
  <c r="E24" i="9"/>
  <c r="G25" i="8" s="1"/>
  <c r="G24" i="9"/>
  <c r="F282" i="5"/>
  <c r="I283" i="2" s="1"/>
  <c r="G285" i="5"/>
  <c r="J286" i="2" s="1"/>
  <c r="F286" i="5"/>
  <c r="I287" i="2" s="1"/>
  <c r="G286" i="5"/>
  <c r="J287" i="2" s="1"/>
  <c r="I278" i="5"/>
  <c r="G279" i="2" s="1"/>
  <c r="F278" i="5"/>
  <c r="I279" i="2" s="1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J257" i="2" s="1"/>
  <c r="G264" i="5"/>
  <c r="J265" i="2" s="1"/>
  <c r="G274" i="5"/>
  <c r="J275" i="2" s="1"/>
  <c r="F256" i="5"/>
  <c r="I257" i="2" s="1"/>
  <c r="F263" i="5"/>
  <c r="I264" i="2" s="1"/>
  <c r="I274" i="5"/>
  <c r="I263" i="5"/>
  <c r="F274" i="5"/>
  <c r="I275" i="2" s="1"/>
  <c r="I264" i="5"/>
  <c r="G266" i="5"/>
  <c r="J267" i="2" s="1"/>
  <c r="G271" i="5"/>
  <c r="J272" i="2" s="1"/>
  <c r="F264" i="5"/>
  <c r="I265" i="2" s="1"/>
  <c r="F255" i="5"/>
  <c r="I256" i="2" s="1"/>
  <c r="F271" i="5"/>
  <c r="I272" i="2" s="1"/>
  <c r="T923" i="4"/>
  <c r="P999" i="4"/>
  <c r="P122" i="4"/>
  <c r="P138" i="4"/>
  <c r="Q92" i="4"/>
  <c r="Q499" i="4"/>
  <c r="F166" i="5"/>
  <c r="I167" i="2" s="1"/>
  <c r="I183" i="5"/>
  <c r="F208" i="5"/>
  <c r="I209" i="2" s="1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J209" i="2" s="1"/>
  <c r="G239" i="5"/>
  <c r="J240" i="2" s="1"/>
  <c r="I151" i="5"/>
  <c r="I199" i="5"/>
  <c r="F159" i="5"/>
  <c r="I160" i="2" s="1"/>
  <c r="F215" i="5"/>
  <c r="I216" i="2" s="1"/>
  <c r="E150" i="5"/>
  <c r="H151" i="2" s="1"/>
  <c r="I174" i="5"/>
  <c r="E200" i="5"/>
  <c r="H201" i="2" s="1"/>
  <c r="I224" i="5"/>
  <c r="T532" i="4"/>
  <c r="E95" i="5"/>
  <c r="H96" i="2" s="1"/>
  <c r="G158" i="5"/>
  <c r="J159" i="2" s="1"/>
  <c r="G174" i="5"/>
  <c r="J175" i="2" s="1"/>
  <c r="G190" i="5"/>
  <c r="J191" i="2" s="1"/>
  <c r="F158" i="5"/>
  <c r="I159" i="2" s="1"/>
  <c r="I167" i="5"/>
  <c r="F200" i="5"/>
  <c r="I201" i="2" s="1"/>
  <c r="F199" i="5"/>
  <c r="I200" i="2" s="1"/>
  <c r="Q122" i="4"/>
  <c r="T197" i="4"/>
  <c r="T213" i="4"/>
  <c r="T225" i="4"/>
  <c r="T321" i="4"/>
  <c r="T329" i="4"/>
  <c r="T337" i="4"/>
  <c r="T345" i="4"/>
  <c r="T353" i="4"/>
  <c r="T544" i="4"/>
  <c r="Q96" i="4"/>
  <c r="I91" i="5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J193" i="2" s="1"/>
  <c r="G199" i="5"/>
  <c r="J200" i="2" s="1"/>
  <c r="G215" i="5"/>
  <c r="J216" i="2" s="1"/>
  <c r="G231" i="5"/>
  <c r="J232" i="2" s="1"/>
  <c r="G247" i="5"/>
  <c r="J248" i="2" s="1"/>
  <c r="E15" i="5"/>
  <c r="H16" i="2" s="1"/>
  <c r="Q314" i="4"/>
  <c r="I12" i="5"/>
  <c r="I159" i="5"/>
  <c r="F174" i="5"/>
  <c r="I175" i="2" s="1"/>
  <c r="F192" i="5"/>
  <c r="I193" i="2" s="1"/>
  <c r="I215" i="5"/>
  <c r="F224" i="5"/>
  <c r="I225" i="2" s="1"/>
  <c r="I239" i="5"/>
  <c r="F151" i="5"/>
  <c r="I152" i="2" s="1"/>
  <c r="F207" i="5"/>
  <c r="I208" i="2" s="1"/>
  <c r="F231" i="5"/>
  <c r="I232" i="2" s="1"/>
  <c r="I158" i="5"/>
  <c r="E166" i="5"/>
  <c r="H167" i="2" s="1"/>
  <c r="I190" i="5"/>
  <c r="E234" i="5"/>
  <c r="H235" i="2" s="1"/>
  <c r="I208" i="5"/>
  <c r="E216" i="5"/>
  <c r="H217" i="2" s="1"/>
  <c r="T85" i="4"/>
  <c r="I75" i="5"/>
  <c r="F190" i="5"/>
  <c r="I191" i="2" s="1"/>
  <c r="I223" i="5"/>
  <c r="F167" i="5"/>
  <c r="I168" i="2" s="1"/>
  <c r="F223" i="5"/>
  <c r="I224" i="2" s="1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J195" i="2" s="1"/>
  <c r="G200" i="5"/>
  <c r="J201" i="2" s="1"/>
  <c r="G207" i="5"/>
  <c r="J208" i="2" s="1"/>
  <c r="G216" i="5"/>
  <c r="J217" i="2" s="1"/>
  <c r="G223" i="5"/>
  <c r="J224" i="2" s="1"/>
  <c r="F150" i="5"/>
  <c r="I151" i="2" s="1"/>
  <c r="I175" i="5"/>
  <c r="F182" i="5"/>
  <c r="I183" i="2" s="1"/>
  <c r="I207" i="5"/>
  <c r="F175" i="5"/>
  <c r="I176" i="2" s="1"/>
  <c r="F239" i="5"/>
  <c r="I240" i="2" s="1"/>
  <c r="E242" i="5"/>
  <c r="H243" i="2" s="1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F239" i="2"/>
  <c r="O239" i="2" s="1"/>
  <c r="E239" i="2"/>
  <c r="N239" i="2" s="1"/>
  <c r="G239" i="2"/>
  <c r="P239" i="2" s="1"/>
  <c r="Q248" i="4"/>
  <c r="G238" i="5"/>
  <c r="J239" i="2" s="1"/>
  <c r="G242" i="5"/>
  <c r="J243" i="2" s="1"/>
  <c r="G245" i="5"/>
  <c r="J246" i="2" s="1"/>
  <c r="G250" i="5"/>
  <c r="J251" i="2" s="1"/>
  <c r="F238" i="5"/>
  <c r="I239" i="2" s="1"/>
  <c r="E238" i="5"/>
  <c r="H239" i="2" s="1"/>
  <c r="R544" i="4"/>
  <c r="I51" i="5"/>
  <c r="I67" i="5"/>
  <c r="I83" i="5"/>
  <c r="I99" i="5"/>
  <c r="E31" i="5"/>
  <c r="H32" i="2" s="1"/>
  <c r="E55" i="5"/>
  <c r="H56" i="2" s="1"/>
  <c r="E71" i="5"/>
  <c r="H72" i="2" s="1"/>
  <c r="E87" i="5"/>
  <c r="H88" i="2" s="1"/>
  <c r="E103" i="5"/>
  <c r="H104" i="2" s="1"/>
  <c r="G8" i="5"/>
  <c r="G153" i="5"/>
  <c r="J154" i="2" s="1"/>
  <c r="G156" i="5"/>
  <c r="J157" i="2" s="1"/>
  <c r="G169" i="5"/>
  <c r="J170" i="2" s="1"/>
  <c r="G172" i="5"/>
  <c r="J173" i="2" s="1"/>
  <c r="G185" i="5"/>
  <c r="J186" i="2" s="1"/>
  <c r="G188" i="5"/>
  <c r="J189" i="2" s="1"/>
  <c r="G201" i="5"/>
  <c r="J202" i="2" s="1"/>
  <c r="G210" i="5"/>
  <c r="J211" i="2" s="1"/>
  <c r="G213" i="5"/>
  <c r="J214" i="2" s="1"/>
  <c r="G226" i="5"/>
  <c r="J227" i="2" s="1"/>
  <c r="G229" i="5"/>
  <c r="J230" i="2" s="1"/>
  <c r="G234" i="5"/>
  <c r="J235" i="2" s="1"/>
  <c r="G237" i="5"/>
  <c r="J238" i="2" s="1"/>
  <c r="F156" i="5"/>
  <c r="I157" i="2" s="1"/>
  <c r="F168" i="5"/>
  <c r="I169" i="2" s="1"/>
  <c r="F188" i="5"/>
  <c r="I189" i="2" s="1"/>
  <c r="I191" i="5"/>
  <c r="F194" i="5"/>
  <c r="I195" i="2" s="1"/>
  <c r="F198" i="5"/>
  <c r="I199" i="2" s="1"/>
  <c r="F226" i="5"/>
  <c r="I227" i="2" s="1"/>
  <c r="F230" i="5"/>
  <c r="I231" i="2" s="1"/>
  <c r="F234" i="5"/>
  <c r="I235" i="2" s="1"/>
  <c r="F242" i="5"/>
  <c r="I243" i="2" s="1"/>
  <c r="F246" i="5"/>
  <c r="I247" i="2" s="1"/>
  <c r="F250" i="5"/>
  <c r="I251" i="2" s="1"/>
  <c r="G4" i="5"/>
  <c r="F8" i="5"/>
  <c r="E194" i="5"/>
  <c r="H195" i="2" s="1"/>
  <c r="E210" i="5"/>
  <c r="H211" i="2" s="1"/>
  <c r="E226" i="5"/>
  <c r="H227" i="2" s="1"/>
  <c r="E250" i="5"/>
  <c r="H251" i="2" s="1"/>
  <c r="I148" i="5"/>
  <c r="I164" i="5"/>
  <c r="I180" i="5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J190" i="2" s="1"/>
  <c r="G191" i="5"/>
  <c r="J192" i="2" s="1"/>
  <c r="G193" i="5"/>
  <c r="J194" i="2" s="1"/>
  <c r="G198" i="5"/>
  <c r="J199" i="2" s="1"/>
  <c r="G202" i="5"/>
  <c r="J203" i="2" s="1"/>
  <c r="G209" i="5"/>
  <c r="J210" i="2" s="1"/>
  <c r="G214" i="5"/>
  <c r="J215" i="2" s="1"/>
  <c r="G218" i="5"/>
  <c r="J219" i="2" s="1"/>
  <c r="G221" i="5"/>
  <c r="J222" i="2" s="1"/>
  <c r="G225" i="5"/>
  <c r="J226" i="2" s="1"/>
  <c r="G230" i="5"/>
  <c r="J231" i="2" s="1"/>
  <c r="G233" i="5"/>
  <c r="J234" i="2" s="1"/>
  <c r="G241" i="5"/>
  <c r="J242" i="2" s="1"/>
  <c r="G246" i="5"/>
  <c r="J247" i="2" s="1"/>
  <c r="G249" i="5"/>
  <c r="J250" i="2" s="1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I203" i="2" s="1"/>
  <c r="F210" i="5"/>
  <c r="I211" i="2" s="1"/>
  <c r="F214" i="5"/>
  <c r="I215" i="2" s="1"/>
  <c r="F222" i="5"/>
  <c r="I223" i="2" s="1"/>
  <c r="F191" i="5"/>
  <c r="I192" i="2" s="1"/>
  <c r="E8" i="5"/>
  <c r="E198" i="5"/>
  <c r="H199" i="2" s="1"/>
  <c r="E206" i="5"/>
  <c r="H207" i="2" s="1"/>
  <c r="E214" i="5"/>
  <c r="H215" i="2" s="1"/>
  <c r="E222" i="5"/>
  <c r="H223" i="2" s="1"/>
  <c r="E230" i="5"/>
  <c r="H231" i="2" s="1"/>
  <c r="E246" i="5"/>
  <c r="H247" i="2" s="1"/>
  <c r="I152" i="5"/>
  <c r="E153" i="2" s="1"/>
  <c r="N153" i="2" s="1"/>
  <c r="I160" i="5"/>
  <c r="I168" i="5"/>
  <c r="E169" i="2" s="1"/>
  <c r="N169" i="2" s="1"/>
  <c r="I176" i="5"/>
  <c r="I184" i="5"/>
  <c r="E185" i="2" s="1"/>
  <c r="N185" i="2" s="1"/>
  <c r="T43" i="4"/>
  <c r="G232" i="5"/>
  <c r="J233" i="2" s="1"/>
  <c r="G236" i="5"/>
  <c r="J237" i="2" s="1"/>
  <c r="G240" i="5"/>
  <c r="J241" i="2" s="1"/>
  <c r="G244" i="5"/>
  <c r="J245" i="2" s="1"/>
  <c r="G248" i="5"/>
  <c r="J249" i="2" s="1"/>
  <c r="T245" i="4"/>
  <c r="F232" i="5"/>
  <c r="I233" i="2" s="1"/>
  <c r="I235" i="5"/>
  <c r="G236" i="2" s="1"/>
  <c r="P236" i="2" s="1"/>
  <c r="F240" i="5"/>
  <c r="I241" i="2" s="1"/>
  <c r="I243" i="5"/>
  <c r="G244" i="2" s="1"/>
  <c r="P244" i="2" s="1"/>
  <c r="F248" i="5"/>
  <c r="I249" i="2" s="1"/>
  <c r="I251" i="5"/>
  <c r="G252" i="2" s="1"/>
  <c r="P252" i="2" s="1"/>
  <c r="F235" i="5"/>
  <c r="I236" i="2" s="1"/>
  <c r="F243" i="5"/>
  <c r="I244" i="2" s="1"/>
  <c r="F251" i="5"/>
  <c r="I252" i="2" s="1"/>
  <c r="K19" i="11"/>
  <c r="M19" i="11" s="1"/>
  <c r="H20" i="8" s="1"/>
  <c r="L19" i="11"/>
  <c r="N19" i="11" s="1"/>
  <c r="I20" i="8" s="1"/>
  <c r="E19" i="9"/>
  <c r="G20" i="8" s="1"/>
  <c r="G19" i="9"/>
  <c r="G196" i="5"/>
  <c r="J197" i="2" s="1"/>
  <c r="G204" i="5"/>
  <c r="J205" i="2" s="1"/>
  <c r="G212" i="5"/>
  <c r="J213" i="2" s="1"/>
  <c r="G220" i="5"/>
  <c r="J221" i="2" s="1"/>
  <c r="G228" i="5"/>
  <c r="J229" i="2" s="1"/>
  <c r="F186" i="5"/>
  <c r="I187" i="2" s="1"/>
  <c r="F196" i="5"/>
  <c r="I197" i="2" s="1"/>
  <c r="F212" i="5"/>
  <c r="I213" i="2" s="1"/>
  <c r="F228" i="5"/>
  <c r="I229" i="2" s="1"/>
  <c r="F187" i="5"/>
  <c r="I188" i="2" s="1"/>
  <c r="F203" i="5"/>
  <c r="I204" i="2" s="1"/>
  <c r="F219" i="5"/>
  <c r="I220" i="2" s="1"/>
  <c r="E204" i="5"/>
  <c r="H205" i="2" s="1"/>
  <c r="E220" i="5"/>
  <c r="H221" i="2" s="1"/>
  <c r="I187" i="5"/>
  <c r="I203" i="5"/>
  <c r="E204" i="2" s="1"/>
  <c r="N204" i="2" s="1"/>
  <c r="I219" i="5"/>
  <c r="T189" i="4"/>
  <c r="G186" i="5"/>
  <c r="J187" i="2" s="1"/>
  <c r="F195" i="5"/>
  <c r="I196" i="2" s="1"/>
  <c r="F227" i="5"/>
  <c r="I228" i="2" s="1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G16" i="2"/>
  <c r="P16" i="2" s="1"/>
  <c r="E13" i="2"/>
  <c r="N13" i="2" s="1"/>
  <c r="F13" i="2"/>
  <c r="O13" i="2" s="1"/>
  <c r="G13" i="2"/>
  <c r="P13" i="2" s="1"/>
  <c r="E28" i="2"/>
  <c r="N28" i="2" s="1"/>
  <c r="F28" i="2"/>
  <c r="O28" i="2" s="1"/>
  <c r="G28" i="2"/>
  <c r="P28" i="2" s="1"/>
  <c r="E21" i="2"/>
  <c r="N21" i="2" s="1"/>
  <c r="F21" i="2"/>
  <c r="O21" i="2" s="1"/>
  <c r="G21" i="2"/>
  <c r="P21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J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J5" i="2"/>
  <c r="H9" i="2"/>
  <c r="H7" i="2"/>
  <c r="H5" i="2"/>
  <c r="H8" i="2"/>
  <c r="J9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I63" i="5"/>
  <c r="G64" i="2" s="1"/>
  <c r="P64" i="2" s="1"/>
  <c r="I71" i="5"/>
  <c r="E72" i="2" s="1"/>
  <c r="N72" i="2" s="1"/>
  <c r="I79" i="5"/>
  <c r="G80" i="2" s="1"/>
  <c r="P80" i="2" s="1"/>
  <c r="I87" i="5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E382" i="2" s="1"/>
  <c r="I389" i="5"/>
  <c r="G390" i="2" s="1"/>
  <c r="I397" i="5"/>
  <c r="G398" i="2" s="1"/>
  <c r="I405" i="5"/>
  <c r="G406" i="2" s="1"/>
  <c r="I413" i="5"/>
  <c r="E414" i="2" s="1"/>
  <c r="I421" i="5"/>
  <c r="G422" i="2" s="1"/>
  <c r="I429" i="5"/>
  <c r="G430" i="2" s="1"/>
  <c r="I437" i="5"/>
  <c r="G438" i="2" s="1"/>
  <c r="I445" i="5"/>
  <c r="G446" i="2" s="1"/>
  <c r="F4" i="5"/>
  <c r="I145" i="5"/>
  <c r="I149" i="5"/>
  <c r="G150" i="2" s="1"/>
  <c r="P150" i="2" s="1"/>
  <c r="I153" i="5"/>
  <c r="E154" i="2" s="1"/>
  <c r="N154" i="2" s="1"/>
  <c r="I157" i="5"/>
  <c r="G158" i="2" s="1"/>
  <c r="P158" i="2" s="1"/>
  <c r="I161" i="5"/>
  <c r="I165" i="5"/>
  <c r="G166" i="2" s="1"/>
  <c r="P166" i="2" s="1"/>
  <c r="I169" i="5"/>
  <c r="G170" i="2" s="1"/>
  <c r="P170" i="2" s="1"/>
  <c r="I173" i="5"/>
  <c r="G174" i="2" s="1"/>
  <c r="P174" i="2" s="1"/>
  <c r="I177" i="5"/>
  <c r="I181" i="5"/>
  <c r="G182" i="2" s="1"/>
  <c r="P182" i="2" s="1"/>
  <c r="I185" i="5"/>
  <c r="I189" i="5"/>
  <c r="G190" i="2" s="1"/>
  <c r="P190" i="2" s="1"/>
  <c r="I193" i="5"/>
  <c r="I197" i="5"/>
  <c r="G198" i="2" s="1"/>
  <c r="P198" i="2" s="1"/>
  <c r="I201" i="5"/>
  <c r="I205" i="5"/>
  <c r="G206" i="2" s="1"/>
  <c r="P206" i="2" s="1"/>
  <c r="I209" i="5"/>
  <c r="I213" i="5"/>
  <c r="G214" i="2" s="1"/>
  <c r="P214" i="2" s="1"/>
  <c r="I217" i="5"/>
  <c r="I221" i="5"/>
  <c r="G222" i="2" s="1"/>
  <c r="P222" i="2" s="1"/>
  <c r="I225" i="5"/>
  <c r="I229" i="5"/>
  <c r="G230" i="2" s="1"/>
  <c r="P230" i="2" s="1"/>
  <c r="I233" i="5"/>
  <c r="E234" i="2" s="1"/>
  <c r="N234" i="2" s="1"/>
  <c r="I237" i="5"/>
  <c r="G238" i="2" s="1"/>
  <c r="P238" i="2" s="1"/>
  <c r="I241" i="5"/>
  <c r="E242" i="2" s="1"/>
  <c r="N242" i="2" s="1"/>
  <c r="I245" i="5"/>
  <c r="G246" i="2" s="1"/>
  <c r="P246" i="2" s="1"/>
  <c r="I249" i="5"/>
  <c r="E250" i="2" s="1"/>
  <c r="N250" i="2" s="1"/>
  <c r="I253" i="5"/>
  <c r="G254" i="2" s="1"/>
  <c r="I257" i="5"/>
  <c r="F258" i="2" s="1"/>
  <c r="I261" i="5"/>
  <c r="G262" i="2" s="1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G364" i="2" s="1"/>
  <c r="I367" i="5"/>
  <c r="E368" i="2" s="1"/>
  <c r="I371" i="5"/>
  <c r="G372" i="2" s="1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F48" i="2"/>
  <c r="O48" i="2" s="1"/>
  <c r="E52" i="2"/>
  <c r="N52" i="2" s="1"/>
  <c r="G52" i="2"/>
  <c r="P52" i="2" s="1"/>
  <c r="F52" i="2"/>
  <c r="O52" i="2" s="1"/>
  <c r="E56" i="2"/>
  <c r="N56" i="2" s="1"/>
  <c r="G56" i="2"/>
  <c r="P56" i="2" s="1"/>
  <c r="F56" i="2"/>
  <c r="O56" i="2" s="1"/>
  <c r="E60" i="2"/>
  <c r="N60" i="2" s="1"/>
  <c r="G60" i="2"/>
  <c r="P60" i="2" s="1"/>
  <c r="F60" i="2"/>
  <c r="O60" i="2" s="1"/>
  <c r="E64" i="2"/>
  <c r="N64" i="2" s="1"/>
  <c r="E68" i="2"/>
  <c r="N68" i="2" s="1"/>
  <c r="G68" i="2"/>
  <c r="P68" i="2" s="1"/>
  <c r="F68" i="2"/>
  <c r="O68" i="2" s="1"/>
  <c r="F72" i="2"/>
  <c r="O72" i="2" s="1"/>
  <c r="E76" i="2"/>
  <c r="N76" i="2" s="1"/>
  <c r="G76" i="2"/>
  <c r="P76" i="2" s="1"/>
  <c r="F76" i="2"/>
  <c r="O76" i="2" s="1"/>
  <c r="F80" i="2"/>
  <c r="O80" i="2" s="1"/>
  <c r="E84" i="2"/>
  <c r="N84" i="2" s="1"/>
  <c r="G84" i="2"/>
  <c r="P84" i="2" s="1"/>
  <c r="F84" i="2"/>
  <c r="O84" i="2" s="1"/>
  <c r="E88" i="2"/>
  <c r="N88" i="2" s="1"/>
  <c r="G88" i="2"/>
  <c r="P88" i="2" s="1"/>
  <c r="F88" i="2"/>
  <c r="O88" i="2" s="1"/>
  <c r="E92" i="2"/>
  <c r="N92" i="2" s="1"/>
  <c r="G92" i="2"/>
  <c r="P92" i="2" s="1"/>
  <c r="F92" i="2"/>
  <c r="O92" i="2" s="1"/>
  <c r="E96" i="2"/>
  <c r="N96" i="2" s="1"/>
  <c r="E100" i="2"/>
  <c r="N100" i="2" s="1"/>
  <c r="G100" i="2"/>
  <c r="P100" i="2" s="1"/>
  <c r="F100" i="2"/>
  <c r="O100" i="2" s="1"/>
  <c r="E102" i="2"/>
  <c r="N102" i="2" s="1"/>
  <c r="G106" i="2"/>
  <c r="P106" i="2" s="1"/>
  <c r="E374" i="2"/>
  <c r="F374" i="2"/>
  <c r="E378" i="2"/>
  <c r="G378" i="2"/>
  <c r="F378" i="2"/>
  <c r="G382" i="2"/>
  <c r="E386" i="2"/>
  <c r="G386" i="2"/>
  <c r="F386" i="2"/>
  <c r="E390" i="2"/>
  <c r="F390" i="2"/>
  <c r="E394" i="2"/>
  <c r="G394" i="2"/>
  <c r="F394" i="2"/>
  <c r="E398" i="2"/>
  <c r="F398" i="2"/>
  <c r="E402" i="2"/>
  <c r="G402" i="2"/>
  <c r="F402" i="2"/>
  <c r="E406" i="2"/>
  <c r="F406" i="2"/>
  <c r="E410" i="2"/>
  <c r="G410" i="2"/>
  <c r="F410" i="2"/>
  <c r="G414" i="2"/>
  <c r="E418" i="2"/>
  <c r="G418" i="2"/>
  <c r="F418" i="2"/>
  <c r="E422" i="2"/>
  <c r="F422" i="2"/>
  <c r="E426" i="2"/>
  <c r="G426" i="2"/>
  <c r="F426" i="2"/>
  <c r="E430" i="2"/>
  <c r="F430" i="2"/>
  <c r="E434" i="2"/>
  <c r="G434" i="2"/>
  <c r="F434" i="2"/>
  <c r="E438" i="2"/>
  <c r="F438" i="2"/>
  <c r="E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E279" i="2"/>
  <c r="F287" i="2"/>
  <c r="E287" i="2"/>
  <c r="G287" i="2"/>
  <c r="F7" i="2"/>
  <c r="O7" i="2" s="1"/>
  <c r="F149" i="2"/>
  <c r="O149" i="2" s="1"/>
  <c r="E149" i="2"/>
  <c r="N149" i="2" s="1"/>
  <c r="G149" i="2"/>
  <c r="P149" i="2" s="1"/>
  <c r="F153" i="2"/>
  <c r="O153" i="2" s="1"/>
  <c r="G153" i="2"/>
  <c r="P153" i="2" s="1"/>
  <c r="F157" i="2"/>
  <c r="O157" i="2" s="1"/>
  <c r="E157" i="2"/>
  <c r="N157" i="2" s="1"/>
  <c r="G157" i="2"/>
  <c r="P157" i="2" s="1"/>
  <c r="F161" i="2"/>
  <c r="O161" i="2" s="1"/>
  <c r="E161" i="2"/>
  <c r="N161" i="2" s="1"/>
  <c r="G161" i="2"/>
  <c r="P161" i="2" s="1"/>
  <c r="F165" i="2"/>
  <c r="O165" i="2" s="1"/>
  <c r="E165" i="2"/>
  <c r="N165" i="2" s="1"/>
  <c r="G165" i="2"/>
  <c r="P165" i="2" s="1"/>
  <c r="F169" i="2"/>
  <c r="O169" i="2" s="1"/>
  <c r="G169" i="2"/>
  <c r="P169" i="2" s="1"/>
  <c r="F173" i="2"/>
  <c r="O173" i="2" s="1"/>
  <c r="E173" i="2"/>
  <c r="N173" i="2" s="1"/>
  <c r="G173" i="2"/>
  <c r="P173" i="2" s="1"/>
  <c r="F177" i="2"/>
  <c r="O177" i="2" s="1"/>
  <c r="E177" i="2"/>
  <c r="N177" i="2" s="1"/>
  <c r="G177" i="2"/>
  <c r="P177" i="2" s="1"/>
  <c r="F181" i="2"/>
  <c r="O181" i="2" s="1"/>
  <c r="E181" i="2"/>
  <c r="N181" i="2" s="1"/>
  <c r="G181" i="2"/>
  <c r="P181" i="2" s="1"/>
  <c r="F185" i="2"/>
  <c r="O185" i="2" s="1"/>
  <c r="G185" i="2"/>
  <c r="P185" i="2" s="1"/>
  <c r="F189" i="2"/>
  <c r="O189" i="2" s="1"/>
  <c r="E189" i="2"/>
  <c r="N189" i="2" s="1"/>
  <c r="G189" i="2"/>
  <c r="P189" i="2" s="1"/>
  <c r="F193" i="2"/>
  <c r="O193" i="2" s="1"/>
  <c r="E193" i="2"/>
  <c r="N193" i="2" s="1"/>
  <c r="G193" i="2"/>
  <c r="P193" i="2" s="1"/>
  <c r="F197" i="2"/>
  <c r="O197" i="2" s="1"/>
  <c r="E197" i="2"/>
  <c r="N197" i="2" s="1"/>
  <c r="G197" i="2"/>
  <c r="P197" i="2" s="1"/>
  <c r="F201" i="2"/>
  <c r="O201" i="2" s="1"/>
  <c r="E201" i="2"/>
  <c r="N201" i="2" s="1"/>
  <c r="G201" i="2"/>
  <c r="P201" i="2" s="1"/>
  <c r="F205" i="2"/>
  <c r="O205" i="2" s="1"/>
  <c r="E205" i="2"/>
  <c r="N205" i="2" s="1"/>
  <c r="G205" i="2"/>
  <c r="P205" i="2" s="1"/>
  <c r="F209" i="2"/>
  <c r="O209" i="2" s="1"/>
  <c r="E209" i="2"/>
  <c r="N209" i="2" s="1"/>
  <c r="G209" i="2"/>
  <c r="P209" i="2" s="1"/>
  <c r="F213" i="2"/>
  <c r="O213" i="2" s="1"/>
  <c r="E213" i="2"/>
  <c r="N213" i="2" s="1"/>
  <c r="G213" i="2"/>
  <c r="P213" i="2" s="1"/>
  <c r="F217" i="2"/>
  <c r="O217" i="2" s="1"/>
  <c r="E217" i="2"/>
  <c r="N217" i="2" s="1"/>
  <c r="G217" i="2"/>
  <c r="P217" i="2" s="1"/>
  <c r="F221" i="2"/>
  <c r="O221" i="2" s="1"/>
  <c r="E221" i="2"/>
  <c r="N221" i="2" s="1"/>
  <c r="G221" i="2"/>
  <c r="P221" i="2" s="1"/>
  <c r="F225" i="2"/>
  <c r="O225" i="2" s="1"/>
  <c r="E225" i="2"/>
  <c r="N225" i="2" s="1"/>
  <c r="G225" i="2"/>
  <c r="P225" i="2" s="1"/>
  <c r="F229" i="2"/>
  <c r="O229" i="2" s="1"/>
  <c r="E229" i="2"/>
  <c r="N229" i="2" s="1"/>
  <c r="G229" i="2"/>
  <c r="P229" i="2" s="1"/>
  <c r="F233" i="2"/>
  <c r="O233" i="2" s="1"/>
  <c r="E233" i="2"/>
  <c r="N233" i="2" s="1"/>
  <c r="G233" i="2"/>
  <c r="P233" i="2" s="1"/>
  <c r="F237" i="2"/>
  <c r="O237" i="2" s="1"/>
  <c r="E237" i="2"/>
  <c r="N237" i="2" s="1"/>
  <c r="G237" i="2"/>
  <c r="P237" i="2" s="1"/>
  <c r="F241" i="2"/>
  <c r="O241" i="2" s="1"/>
  <c r="E241" i="2"/>
  <c r="N241" i="2" s="1"/>
  <c r="G241" i="2"/>
  <c r="P241" i="2" s="1"/>
  <c r="F245" i="2"/>
  <c r="O245" i="2" s="1"/>
  <c r="E245" i="2"/>
  <c r="N245" i="2" s="1"/>
  <c r="G245" i="2"/>
  <c r="P245" i="2" s="1"/>
  <c r="F249" i="2"/>
  <c r="O249" i="2" s="1"/>
  <c r="E249" i="2"/>
  <c r="N249" i="2" s="1"/>
  <c r="G249" i="2"/>
  <c r="P249" i="2" s="1"/>
  <c r="F253" i="2"/>
  <c r="E253" i="2"/>
  <c r="G253" i="2"/>
  <c r="F257" i="2"/>
  <c r="E257" i="2"/>
  <c r="G257" i="2"/>
  <c r="F261" i="2"/>
  <c r="E261" i="2"/>
  <c r="G261" i="2"/>
  <c r="E5" i="2"/>
  <c r="N5" i="2" s="1"/>
  <c r="H4" i="3" s="1"/>
  <c r="E42" i="2"/>
  <c r="N42" i="2" s="1"/>
  <c r="G42" i="2"/>
  <c r="P42" i="2" s="1"/>
  <c r="F42" i="2"/>
  <c r="O42" i="2" s="1"/>
  <c r="E46" i="2"/>
  <c r="N46" i="2" s="1"/>
  <c r="G46" i="2"/>
  <c r="P46" i="2" s="1"/>
  <c r="F46" i="2"/>
  <c r="O46" i="2" s="1"/>
  <c r="E50" i="2"/>
  <c r="N50" i="2" s="1"/>
  <c r="E58" i="2"/>
  <c r="N58" i="2" s="1"/>
  <c r="E62" i="2"/>
  <c r="N62" i="2" s="1"/>
  <c r="G62" i="2"/>
  <c r="P62" i="2" s="1"/>
  <c r="F62" i="2"/>
  <c r="O62" i="2" s="1"/>
  <c r="F66" i="2"/>
  <c r="O66" i="2" s="1"/>
  <c r="F74" i="2"/>
  <c r="O74" i="2" s="1"/>
  <c r="E78" i="2"/>
  <c r="N78" i="2" s="1"/>
  <c r="G78" i="2"/>
  <c r="P78" i="2" s="1"/>
  <c r="F78" i="2"/>
  <c r="O78" i="2" s="1"/>
  <c r="E82" i="2"/>
  <c r="N82" i="2" s="1"/>
  <c r="G86" i="2"/>
  <c r="P86" i="2" s="1"/>
  <c r="F90" i="2"/>
  <c r="O90" i="2" s="1"/>
  <c r="E94" i="2"/>
  <c r="N94" i="2" s="1"/>
  <c r="G94" i="2"/>
  <c r="P94" i="2" s="1"/>
  <c r="F94" i="2"/>
  <c r="O94" i="2" s="1"/>
  <c r="E98" i="2"/>
  <c r="N98" i="2" s="1"/>
  <c r="E108" i="2"/>
  <c r="N108" i="2" s="1"/>
  <c r="G108" i="2"/>
  <c r="P108" i="2" s="1"/>
  <c r="F108" i="2"/>
  <c r="O108" i="2" s="1"/>
  <c r="G376" i="2"/>
  <c r="E380" i="2"/>
  <c r="G380" i="2"/>
  <c r="F380" i="2"/>
  <c r="E384" i="2"/>
  <c r="G384" i="2"/>
  <c r="F384" i="2"/>
  <c r="E388" i="2"/>
  <c r="G388" i="2"/>
  <c r="F388" i="2"/>
  <c r="G392" i="2"/>
  <c r="E396" i="2"/>
  <c r="G396" i="2"/>
  <c r="F396" i="2"/>
  <c r="E400" i="2"/>
  <c r="G400" i="2"/>
  <c r="F400" i="2"/>
  <c r="E404" i="2"/>
  <c r="G404" i="2"/>
  <c r="F404" i="2"/>
  <c r="G408" i="2"/>
  <c r="E412" i="2"/>
  <c r="G412" i="2"/>
  <c r="F412" i="2"/>
  <c r="E416" i="2"/>
  <c r="G416" i="2"/>
  <c r="F416" i="2"/>
  <c r="E420" i="2"/>
  <c r="G420" i="2"/>
  <c r="F420" i="2"/>
  <c r="G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F446" i="2"/>
  <c r="E450" i="2"/>
  <c r="G450" i="2"/>
  <c r="F450" i="2"/>
  <c r="E452" i="2"/>
  <c r="G452" i="2"/>
  <c r="F452" i="2"/>
  <c r="F459" i="2"/>
  <c r="E459" i="2"/>
  <c r="G459" i="2"/>
  <c r="E146" i="2"/>
  <c r="N146" i="2" s="1"/>
  <c r="G146" i="2"/>
  <c r="P146" i="2" s="1"/>
  <c r="F146" i="2"/>
  <c r="O146" i="2" s="1"/>
  <c r="E148" i="2"/>
  <c r="N148" i="2" s="1"/>
  <c r="G148" i="2"/>
  <c r="P148" i="2" s="1"/>
  <c r="F148" i="2"/>
  <c r="O148" i="2" s="1"/>
  <c r="E150" i="2"/>
  <c r="N150" i="2" s="1"/>
  <c r="E152" i="2"/>
  <c r="N152" i="2" s="1"/>
  <c r="G152" i="2"/>
  <c r="P152" i="2" s="1"/>
  <c r="F152" i="2"/>
  <c r="O152" i="2" s="1"/>
  <c r="F154" i="2"/>
  <c r="O154" i="2" s="1"/>
  <c r="E158" i="2"/>
  <c r="N158" i="2" s="1"/>
  <c r="E160" i="2"/>
  <c r="N160" i="2" s="1"/>
  <c r="G160" i="2"/>
  <c r="P160" i="2" s="1"/>
  <c r="F160" i="2"/>
  <c r="O160" i="2" s="1"/>
  <c r="E162" i="2"/>
  <c r="N162" i="2" s="1"/>
  <c r="G162" i="2"/>
  <c r="P162" i="2" s="1"/>
  <c r="F162" i="2"/>
  <c r="O162" i="2" s="1"/>
  <c r="E164" i="2"/>
  <c r="N164" i="2" s="1"/>
  <c r="G164" i="2"/>
  <c r="P164" i="2" s="1"/>
  <c r="F164" i="2"/>
  <c r="O164" i="2" s="1"/>
  <c r="F166" i="2"/>
  <c r="O166" i="2" s="1"/>
  <c r="E168" i="2"/>
  <c r="N168" i="2" s="1"/>
  <c r="G168" i="2"/>
  <c r="P168" i="2" s="1"/>
  <c r="F168" i="2"/>
  <c r="O168" i="2" s="1"/>
  <c r="E170" i="2"/>
  <c r="N170" i="2" s="1"/>
  <c r="G172" i="2"/>
  <c r="P172" i="2" s="1"/>
  <c r="E176" i="2"/>
  <c r="N176" i="2" s="1"/>
  <c r="G176" i="2"/>
  <c r="P176" i="2" s="1"/>
  <c r="F176" i="2"/>
  <c r="O176" i="2" s="1"/>
  <c r="E178" i="2"/>
  <c r="N178" i="2" s="1"/>
  <c r="G178" i="2"/>
  <c r="P178" i="2" s="1"/>
  <c r="F178" i="2"/>
  <c r="O178" i="2" s="1"/>
  <c r="E180" i="2"/>
  <c r="N180" i="2" s="1"/>
  <c r="G180" i="2"/>
  <c r="P180" i="2" s="1"/>
  <c r="F180" i="2"/>
  <c r="O180" i="2" s="1"/>
  <c r="F182" i="2"/>
  <c r="O182" i="2" s="1"/>
  <c r="E184" i="2"/>
  <c r="N184" i="2" s="1"/>
  <c r="G184" i="2"/>
  <c r="P184" i="2" s="1"/>
  <c r="F184" i="2"/>
  <c r="O184" i="2" s="1"/>
  <c r="E186" i="2"/>
  <c r="N186" i="2" s="1"/>
  <c r="G186" i="2"/>
  <c r="P186" i="2" s="1"/>
  <c r="F186" i="2"/>
  <c r="O186" i="2" s="1"/>
  <c r="E188" i="2"/>
  <c r="N188" i="2" s="1"/>
  <c r="G188" i="2"/>
  <c r="P188" i="2" s="1"/>
  <c r="F188" i="2"/>
  <c r="O188" i="2" s="1"/>
  <c r="E190" i="2"/>
  <c r="N190" i="2" s="1"/>
  <c r="E192" i="2"/>
  <c r="N192" i="2" s="1"/>
  <c r="G192" i="2"/>
  <c r="P192" i="2" s="1"/>
  <c r="F192" i="2"/>
  <c r="O192" i="2" s="1"/>
  <c r="E194" i="2"/>
  <c r="N194" i="2" s="1"/>
  <c r="G194" i="2"/>
  <c r="P194" i="2" s="1"/>
  <c r="F194" i="2"/>
  <c r="O194" i="2" s="1"/>
  <c r="E196" i="2"/>
  <c r="N196" i="2" s="1"/>
  <c r="G196" i="2"/>
  <c r="P196" i="2" s="1"/>
  <c r="F196" i="2"/>
  <c r="O196" i="2" s="1"/>
  <c r="F198" i="2"/>
  <c r="O198" i="2" s="1"/>
  <c r="E200" i="2"/>
  <c r="N200" i="2" s="1"/>
  <c r="G200" i="2"/>
  <c r="P200" i="2" s="1"/>
  <c r="F200" i="2"/>
  <c r="O200" i="2" s="1"/>
  <c r="E202" i="2"/>
  <c r="N202" i="2" s="1"/>
  <c r="G202" i="2"/>
  <c r="P202" i="2" s="1"/>
  <c r="F202" i="2"/>
  <c r="O202" i="2" s="1"/>
  <c r="G204" i="2"/>
  <c r="P204" i="2" s="1"/>
  <c r="E206" i="2"/>
  <c r="N206" i="2" s="1"/>
  <c r="F206" i="2"/>
  <c r="O206" i="2" s="1"/>
  <c r="E208" i="2"/>
  <c r="N208" i="2" s="1"/>
  <c r="G208" i="2"/>
  <c r="P208" i="2" s="1"/>
  <c r="F208" i="2"/>
  <c r="O208" i="2" s="1"/>
  <c r="E210" i="2"/>
  <c r="N210" i="2" s="1"/>
  <c r="G210" i="2"/>
  <c r="P210" i="2" s="1"/>
  <c r="F210" i="2"/>
  <c r="O210" i="2" s="1"/>
  <c r="E212" i="2"/>
  <c r="N212" i="2" s="1"/>
  <c r="G212" i="2"/>
  <c r="P212" i="2" s="1"/>
  <c r="F212" i="2"/>
  <c r="O212" i="2" s="1"/>
  <c r="F214" i="2"/>
  <c r="O214" i="2" s="1"/>
  <c r="E216" i="2"/>
  <c r="N216" i="2" s="1"/>
  <c r="G216" i="2"/>
  <c r="P216" i="2" s="1"/>
  <c r="F216" i="2"/>
  <c r="O216" i="2" s="1"/>
  <c r="E218" i="2"/>
  <c r="N218" i="2" s="1"/>
  <c r="G218" i="2"/>
  <c r="P218" i="2" s="1"/>
  <c r="F218" i="2"/>
  <c r="O218" i="2" s="1"/>
  <c r="E220" i="2"/>
  <c r="N220" i="2" s="1"/>
  <c r="G220" i="2"/>
  <c r="P220" i="2" s="1"/>
  <c r="F220" i="2"/>
  <c r="O220" i="2" s="1"/>
  <c r="E222" i="2"/>
  <c r="N222" i="2" s="1"/>
  <c r="E224" i="2"/>
  <c r="N224" i="2" s="1"/>
  <c r="G224" i="2"/>
  <c r="P224" i="2" s="1"/>
  <c r="F224" i="2"/>
  <c r="O224" i="2" s="1"/>
  <c r="E226" i="2"/>
  <c r="N226" i="2" s="1"/>
  <c r="G226" i="2"/>
  <c r="P226" i="2" s="1"/>
  <c r="F226" i="2"/>
  <c r="O226" i="2" s="1"/>
  <c r="E228" i="2"/>
  <c r="N228" i="2" s="1"/>
  <c r="G228" i="2"/>
  <c r="P228" i="2" s="1"/>
  <c r="F228" i="2"/>
  <c r="O228" i="2" s="1"/>
  <c r="F230" i="2"/>
  <c r="O230" i="2" s="1"/>
  <c r="E232" i="2"/>
  <c r="N232" i="2" s="1"/>
  <c r="G232" i="2"/>
  <c r="P232" i="2" s="1"/>
  <c r="F232" i="2"/>
  <c r="O232" i="2" s="1"/>
  <c r="G234" i="2"/>
  <c r="P234" i="2" s="1"/>
  <c r="E236" i="2"/>
  <c r="N236" i="2" s="1"/>
  <c r="F236" i="2"/>
  <c r="O236" i="2" s="1"/>
  <c r="E238" i="2"/>
  <c r="N238" i="2" s="1"/>
  <c r="E240" i="2"/>
  <c r="N240" i="2" s="1"/>
  <c r="G240" i="2"/>
  <c r="P240" i="2" s="1"/>
  <c r="F240" i="2"/>
  <c r="O240" i="2" s="1"/>
  <c r="G242" i="2"/>
  <c r="P242" i="2" s="1"/>
  <c r="E244" i="2"/>
  <c r="N244" i="2" s="1"/>
  <c r="F244" i="2"/>
  <c r="O244" i="2" s="1"/>
  <c r="F246" i="2"/>
  <c r="O246" i="2" s="1"/>
  <c r="E248" i="2"/>
  <c r="N248" i="2" s="1"/>
  <c r="G248" i="2"/>
  <c r="P248" i="2" s="1"/>
  <c r="F248" i="2"/>
  <c r="O248" i="2" s="1"/>
  <c r="G250" i="2"/>
  <c r="P250" i="2" s="1"/>
  <c r="E252" i="2"/>
  <c r="N252" i="2" s="1"/>
  <c r="F252" i="2"/>
  <c r="O252" i="2" s="1"/>
  <c r="E254" i="2"/>
  <c r="F254" i="2"/>
  <c r="E256" i="2"/>
  <c r="G256" i="2"/>
  <c r="F256" i="2"/>
  <c r="G258" i="2"/>
  <c r="E260" i="2"/>
  <c r="G260" i="2"/>
  <c r="F260" i="2"/>
  <c r="E262" i="2"/>
  <c r="F262" i="2"/>
  <c r="E264" i="2"/>
  <c r="G264" i="2"/>
  <c r="F264" i="2"/>
  <c r="E10" i="2"/>
  <c r="N10" i="2" s="1"/>
  <c r="F265" i="2"/>
  <c r="E265" i="2"/>
  <c r="G265" i="2"/>
  <c r="F267" i="2"/>
  <c r="E267" i="2"/>
  <c r="G267" i="2"/>
  <c r="F275" i="2"/>
  <c r="E275" i="2"/>
  <c r="G275" i="2"/>
  <c r="F283" i="2"/>
  <c r="O283" i="2" s="1"/>
  <c r="E283" i="2"/>
  <c r="N283" i="2" s="1"/>
  <c r="G283" i="2"/>
  <c r="P283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55" i="2"/>
  <c r="O155" i="2" s="1"/>
  <c r="E155" i="2"/>
  <c r="N155" i="2" s="1"/>
  <c r="G155" i="2"/>
  <c r="P155" i="2" s="1"/>
  <c r="F159" i="2"/>
  <c r="O159" i="2" s="1"/>
  <c r="E159" i="2"/>
  <c r="N159" i="2" s="1"/>
  <c r="G159" i="2"/>
  <c r="P159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F171" i="2"/>
  <c r="O171" i="2" s="1"/>
  <c r="E171" i="2"/>
  <c r="N171" i="2" s="1"/>
  <c r="G171" i="2"/>
  <c r="P171" i="2" s="1"/>
  <c r="F175" i="2"/>
  <c r="O175" i="2" s="1"/>
  <c r="E175" i="2"/>
  <c r="N175" i="2" s="1"/>
  <c r="G175" i="2"/>
  <c r="P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F187" i="2"/>
  <c r="O187" i="2" s="1"/>
  <c r="E187" i="2"/>
  <c r="N187" i="2" s="1"/>
  <c r="G187" i="2"/>
  <c r="P187" i="2" s="1"/>
  <c r="F191" i="2"/>
  <c r="O191" i="2" s="1"/>
  <c r="E191" i="2"/>
  <c r="N191" i="2" s="1"/>
  <c r="G191" i="2"/>
  <c r="P191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N274" i="2" s="1"/>
  <c r="G274" i="2"/>
  <c r="P274" i="2" s="1"/>
  <c r="F274" i="2"/>
  <c r="O274" i="2" s="1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N284" i="2" s="1"/>
  <c r="G284" i="2"/>
  <c r="P284" i="2" s="1"/>
  <c r="F284" i="2"/>
  <c r="O284" i="2" s="1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E330" i="2"/>
  <c r="G330" i="2"/>
  <c r="F330" i="2"/>
  <c r="E332" i="2"/>
  <c r="G332" i="2"/>
  <c r="F332" i="2"/>
  <c r="E334" i="2"/>
  <c r="G334" i="2"/>
  <c r="F334" i="2"/>
  <c r="E338" i="2"/>
  <c r="G338" i="2"/>
  <c r="F338" i="2"/>
  <c r="E340" i="2"/>
  <c r="G340" i="2"/>
  <c r="F340" i="2"/>
  <c r="E342" i="2"/>
  <c r="G342" i="2"/>
  <c r="F342" i="2"/>
  <c r="E346" i="2"/>
  <c r="G346" i="2"/>
  <c r="F346" i="2"/>
  <c r="E348" i="2"/>
  <c r="G348" i="2"/>
  <c r="F348" i="2"/>
  <c r="E350" i="2"/>
  <c r="G350" i="2"/>
  <c r="F350" i="2"/>
  <c r="E354" i="2"/>
  <c r="G354" i="2"/>
  <c r="F354" i="2"/>
  <c r="E356" i="2"/>
  <c r="G356" i="2"/>
  <c r="F356" i="2"/>
  <c r="E358" i="2"/>
  <c r="G358" i="2"/>
  <c r="F358" i="2"/>
  <c r="G360" i="2"/>
  <c r="G362" i="2"/>
  <c r="E364" i="2"/>
  <c r="F364" i="2"/>
  <c r="E366" i="2"/>
  <c r="G366" i="2"/>
  <c r="F366" i="2"/>
  <c r="G368" i="2"/>
  <c r="G370" i="2"/>
  <c r="E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V398" i="4" s="1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S955" i="4" s="1"/>
  <c r="P963" i="4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V365" i="4" s="1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H466" i="2" s="1"/>
  <c r="E467" i="5"/>
  <c r="H468" i="2" s="1"/>
  <c r="E469" i="5"/>
  <c r="H470" i="2" s="1"/>
  <c r="E471" i="5"/>
  <c r="H472" i="2" s="1"/>
  <c r="E473" i="5"/>
  <c r="H474" i="2" s="1"/>
  <c r="E475" i="5"/>
  <c r="H476" i="2" s="1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J466" i="2" s="1"/>
  <c r="G466" i="5"/>
  <c r="J467" i="2" s="1"/>
  <c r="G467" i="5"/>
  <c r="J468" i="2" s="1"/>
  <c r="G468" i="5"/>
  <c r="J469" i="2" s="1"/>
  <c r="G469" i="5"/>
  <c r="J470" i="2" s="1"/>
  <c r="G470" i="5"/>
  <c r="J471" i="2" s="1"/>
  <c r="G471" i="5"/>
  <c r="J472" i="2" s="1"/>
  <c r="G472" i="5"/>
  <c r="J473" i="2" s="1"/>
  <c r="G473" i="5"/>
  <c r="J474" i="2" s="1"/>
  <c r="G474" i="5"/>
  <c r="J475" i="2" s="1"/>
  <c r="G475" i="5"/>
  <c r="J476" i="2" s="1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V438" i="4" s="1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R382" i="4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U470" i="4" s="1"/>
  <c r="R478" i="4"/>
  <c r="U478" i="4" s="1"/>
  <c r="R486" i="4"/>
  <c r="R494" i="4"/>
  <c r="U494" i="4" s="1"/>
  <c r="R502" i="4"/>
  <c r="R510" i="4"/>
  <c r="S522" i="4"/>
  <c r="V522" i="4" s="1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U949" i="4" s="1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213" i="4"/>
  <c r="V369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Q154" i="4"/>
  <c r="N154" i="4"/>
  <c r="R154" i="4" s="1"/>
  <c r="P154" i="4"/>
  <c r="U237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Q571" i="4"/>
  <c r="T573" i="4"/>
  <c r="T577" i="4"/>
  <c r="Q579" i="4"/>
  <c r="Q587" i="4"/>
  <c r="T593" i="4"/>
  <c r="Q595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F476" i="2" l="1"/>
  <c r="E476" i="2"/>
  <c r="G476" i="2"/>
  <c r="F472" i="2"/>
  <c r="E472" i="2"/>
  <c r="G472" i="2"/>
  <c r="F468" i="2"/>
  <c r="E468" i="2"/>
  <c r="G468" i="2"/>
  <c r="E475" i="2"/>
  <c r="G475" i="2"/>
  <c r="F475" i="2"/>
  <c r="E467" i="2"/>
  <c r="G467" i="2"/>
  <c r="F467" i="2"/>
  <c r="F474" i="2"/>
  <c r="E474" i="2"/>
  <c r="G474" i="2"/>
  <c r="F470" i="2"/>
  <c r="E470" i="2"/>
  <c r="G470" i="2"/>
  <c r="F466" i="2"/>
  <c r="E466" i="2"/>
  <c r="G466" i="2"/>
  <c r="F370" i="2"/>
  <c r="F362" i="2"/>
  <c r="F424" i="2"/>
  <c r="F408" i="2"/>
  <c r="F392" i="2"/>
  <c r="F376" i="2"/>
  <c r="F414" i="2"/>
  <c r="F382" i="2"/>
  <c r="E471" i="2"/>
  <c r="G471" i="2"/>
  <c r="F471" i="2"/>
  <c r="G352" i="2"/>
  <c r="G344" i="2"/>
  <c r="G336" i="2"/>
  <c r="G328" i="2"/>
  <c r="E26" i="8"/>
  <c r="D26" i="8"/>
  <c r="E25" i="8"/>
  <c r="M25" i="8" s="1"/>
  <c r="D25" i="8"/>
  <c r="L25" i="8" s="1"/>
  <c r="F279" i="2"/>
  <c r="E24" i="8"/>
  <c r="D24" i="8"/>
  <c r="E23" i="8"/>
  <c r="D23" i="8"/>
  <c r="E258" i="2"/>
  <c r="V486" i="4"/>
  <c r="V470" i="4"/>
  <c r="E22" i="8"/>
  <c r="D22" i="8"/>
  <c r="D21" i="8"/>
  <c r="E21" i="8"/>
  <c r="F250" i="2"/>
  <c r="O250" i="2" s="1"/>
  <c r="F242" i="2"/>
  <c r="O242" i="2" s="1"/>
  <c r="F234" i="2"/>
  <c r="O234" i="2" s="1"/>
  <c r="U406" i="4"/>
  <c r="W406" i="4" s="1"/>
  <c r="X406" i="4" s="1"/>
  <c r="Y406" i="4" s="1"/>
  <c r="U225" i="4"/>
  <c r="U193" i="4"/>
  <c r="V502" i="4"/>
  <c r="F3" i="3"/>
  <c r="S971" i="4"/>
  <c r="U46" i="4"/>
  <c r="T605" i="4"/>
  <c r="V123" i="4"/>
  <c r="U382" i="4"/>
  <c r="U177" i="4"/>
  <c r="U552" i="4"/>
  <c r="F10" i="2"/>
  <c r="O10" i="2" s="1"/>
  <c r="E230" i="2"/>
  <c r="N230" i="2" s="1"/>
  <c r="F222" i="2"/>
  <c r="O222" i="2" s="1"/>
  <c r="E214" i="2"/>
  <c r="N214" i="2" s="1"/>
  <c r="F204" i="2"/>
  <c r="O204" i="2" s="1"/>
  <c r="E198" i="2"/>
  <c r="N198" i="2" s="1"/>
  <c r="F190" i="2"/>
  <c r="O19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E246" i="2"/>
  <c r="N246" i="2" s="1"/>
  <c r="F238" i="2"/>
  <c r="O238" i="2" s="1"/>
  <c r="D20" i="8"/>
  <c r="E20" i="8"/>
  <c r="D19" i="8"/>
  <c r="E19" i="8"/>
  <c r="D18" i="8"/>
  <c r="E18" i="8"/>
  <c r="D17" i="8"/>
  <c r="E17" i="8"/>
  <c r="D16" i="8"/>
  <c r="E16" i="8"/>
  <c r="E15" i="8"/>
  <c r="D15" i="8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E14" i="8"/>
  <c r="E13" i="8"/>
  <c r="D13" i="8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W143" i="4" s="1"/>
  <c r="X143" i="4" s="1"/>
  <c r="Y143" i="4" s="1"/>
  <c r="T208" i="4"/>
  <c r="U217" i="4"/>
  <c r="V185" i="4"/>
  <c r="V530" i="4"/>
  <c r="W530" i="4" s="1"/>
  <c r="X530" i="4" s="1"/>
  <c r="Y530" i="4" s="1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W109" i="4" s="1"/>
  <c r="X109" i="4" s="1"/>
  <c r="Y109" i="4" s="1"/>
  <c r="V506" i="4"/>
  <c r="V442" i="4"/>
  <c r="W442" i="4" s="1"/>
  <c r="X442" i="4" s="1"/>
  <c r="Y442" i="4" s="1"/>
  <c r="V390" i="4"/>
  <c r="S346" i="4"/>
  <c r="S94" i="4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S873" i="4"/>
  <c r="S857" i="4"/>
  <c r="S841" i="4"/>
  <c r="U841" i="4" s="1"/>
  <c r="S825" i="4"/>
  <c r="S809" i="4"/>
  <c r="S793" i="4"/>
  <c r="S777" i="4"/>
  <c r="S761" i="4"/>
  <c r="S745" i="4"/>
  <c r="S729" i="4"/>
  <c r="S713" i="4"/>
  <c r="V713" i="4" s="1"/>
  <c r="S697" i="4"/>
  <c r="S681" i="4"/>
  <c r="S665" i="4"/>
  <c r="S649" i="4"/>
  <c r="V649" i="4" s="1"/>
  <c r="S633" i="4"/>
  <c r="S617" i="4"/>
  <c r="V617" i="4" s="1"/>
  <c r="S601" i="4"/>
  <c r="S585" i="4"/>
  <c r="V585" i="4" s="1"/>
  <c r="S569" i="4"/>
  <c r="U35" i="4"/>
  <c r="V554" i="4"/>
  <c r="U522" i="4"/>
  <c r="W522" i="4" s="1"/>
  <c r="T905" i="4"/>
  <c r="T873" i="4"/>
  <c r="T841" i="4"/>
  <c r="T809" i="4"/>
  <c r="T777" i="4"/>
  <c r="T745" i="4"/>
  <c r="T713" i="4"/>
  <c r="T681" i="4"/>
  <c r="T649" i="4"/>
  <c r="T569" i="4"/>
  <c r="V569" i="4" s="1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W21" i="4" s="1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D8" i="8"/>
  <c r="V498" i="4"/>
  <c r="W498" i="4" s="1"/>
  <c r="X498" i="4" s="1"/>
  <c r="Y498" i="4" s="1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X554" i="4" s="1"/>
  <c r="Y554" i="4" s="1"/>
  <c r="R939" i="4"/>
  <c r="V939" i="4" s="1"/>
  <c r="U233" i="4"/>
  <c r="W233" i="4" s="1"/>
  <c r="X233" i="4" s="1"/>
  <c r="Y233" i="4" s="1"/>
  <c r="AG233" i="4" s="1"/>
  <c r="T621" i="4"/>
  <c r="T589" i="4"/>
  <c r="T557" i="4"/>
  <c r="U139" i="4"/>
  <c r="W139" i="4" s="1"/>
  <c r="X139" i="4" s="1"/>
  <c r="Y139" i="4" s="1"/>
  <c r="V510" i="4"/>
  <c r="V377" i="4"/>
  <c r="W377" i="4" s="1"/>
  <c r="X377" i="4" s="1"/>
  <c r="Y377" i="4" s="1"/>
  <c r="V241" i="4"/>
  <c r="W241" i="4" s="1"/>
  <c r="X241" i="4" s="1"/>
  <c r="Y241" i="4" s="1"/>
  <c r="V43" i="4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V925" i="4"/>
  <c r="V546" i="4"/>
  <c r="T8" i="4"/>
  <c r="T224" i="4"/>
  <c r="U165" i="4"/>
  <c r="W165" i="4" s="1"/>
  <c r="X165" i="4" s="1"/>
  <c r="Y165" i="4" s="1"/>
  <c r="V536" i="4"/>
  <c r="U205" i="4"/>
  <c r="W205" i="4" s="1"/>
  <c r="X205" i="4" s="1"/>
  <c r="Y205" i="4" s="1"/>
  <c r="S514" i="4"/>
  <c r="V373" i="4"/>
  <c r="E7" i="2"/>
  <c r="N7" i="2" s="1"/>
  <c r="I10" i="2"/>
  <c r="F4" i="3"/>
  <c r="J11" i="2"/>
  <c r="G6" i="2"/>
  <c r="P6" i="2" s="1"/>
  <c r="H6" i="2"/>
  <c r="I12" i="2"/>
  <c r="I5" i="2"/>
  <c r="U173" i="4"/>
  <c r="U209" i="4"/>
  <c r="W209" i="4" s="1"/>
  <c r="X209" i="4" s="1"/>
  <c r="Y209" i="4" s="1"/>
  <c r="U201" i="4"/>
  <c r="U185" i="4"/>
  <c r="W185" i="4" s="1"/>
  <c r="X185" i="4" s="1"/>
  <c r="Y185" i="4" s="1"/>
  <c r="AK185" i="4" s="1"/>
  <c r="V969" i="4"/>
  <c r="V929" i="4"/>
  <c r="V945" i="4"/>
  <c r="U229" i="4"/>
  <c r="I11" i="2"/>
  <c r="H11" i="2"/>
  <c r="J6" i="2"/>
  <c r="I6" i="2"/>
  <c r="H12" i="2"/>
  <c r="G8" i="2"/>
  <c r="P8" i="2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W494" i="4"/>
  <c r="W478" i="4"/>
  <c r="X478" i="4" s="1"/>
  <c r="Y478" i="4" s="1"/>
  <c r="S917" i="4"/>
  <c r="S909" i="4"/>
  <c r="U909" i="4" s="1"/>
  <c r="S901" i="4"/>
  <c r="S893" i="4"/>
  <c r="U893" i="4" s="1"/>
  <c r="S885" i="4"/>
  <c r="S877" i="4"/>
  <c r="U877" i="4" s="1"/>
  <c r="S869" i="4"/>
  <c r="S861" i="4"/>
  <c r="U861" i="4" s="1"/>
  <c r="S853" i="4"/>
  <c r="S845" i="4"/>
  <c r="U845" i="4" s="1"/>
  <c r="S837" i="4"/>
  <c r="S829" i="4"/>
  <c r="U829" i="4" s="1"/>
  <c r="S821" i="4"/>
  <c r="S813" i="4"/>
  <c r="U813" i="4" s="1"/>
  <c r="S805" i="4"/>
  <c r="S797" i="4"/>
  <c r="U797" i="4" s="1"/>
  <c r="S789" i="4"/>
  <c r="S781" i="4"/>
  <c r="U781" i="4" s="1"/>
  <c r="S773" i="4"/>
  <c r="S765" i="4"/>
  <c r="U765" i="4" s="1"/>
  <c r="S757" i="4"/>
  <c r="S749" i="4"/>
  <c r="U749" i="4" s="1"/>
  <c r="S741" i="4"/>
  <c r="S733" i="4"/>
  <c r="U733" i="4" s="1"/>
  <c r="S725" i="4"/>
  <c r="S717" i="4"/>
  <c r="U717" i="4" s="1"/>
  <c r="S709" i="4"/>
  <c r="S701" i="4"/>
  <c r="S693" i="4"/>
  <c r="S685" i="4"/>
  <c r="U685" i="4" s="1"/>
  <c r="S677" i="4"/>
  <c r="S669" i="4"/>
  <c r="U669" i="4" s="1"/>
  <c r="S661" i="4"/>
  <c r="S653" i="4"/>
  <c r="U653" i="4" s="1"/>
  <c r="S645" i="4"/>
  <c r="S637" i="4"/>
  <c r="V637" i="4" s="1"/>
  <c r="S629" i="4"/>
  <c r="S621" i="4"/>
  <c r="V621" i="4" s="1"/>
  <c r="S613" i="4"/>
  <c r="S605" i="4"/>
  <c r="V605" i="4" s="1"/>
  <c r="S597" i="4"/>
  <c r="S589" i="4"/>
  <c r="S581" i="4"/>
  <c r="S573" i="4"/>
  <c r="V573" i="4" s="1"/>
  <c r="S565" i="4"/>
  <c r="S557" i="4"/>
  <c r="V557" i="4" s="1"/>
  <c r="S1001" i="4"/>
  <c r="S993" i="4"/>
  <c r="U993" i="4" s="1"/>
  <c r="S985" i="4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W62" i="4" s="1"/>
  <c r="X62" i="4" s="1"/>
  <c r="Y62" i="4" s="1"/>
  <c r="V229" i="4"/>
  <c r="T7" i="4"/>
  <c r="V135" i="4"/>
  <c r="V119" i="4"/>
  <c r="W119" i="4" s="1"/>
  <c r="U462" i="4"/>
  <c r="U446" i="4"/>
  <c r="W446" i="4" s="1"/>
  <c r="X446" i="4" s="1"/>
  <c r="Y446" i="4" s="1"/>
  <c r="AI446" i="4" s="1"/>
  <c r="U430" i="4"/>
  <c r="V414" i="4"/>
  <c r="W414" i="4" s="1"/>
  <c r="X414" i="4" s="1"/>
  <c r="Y414" i="4" s="1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W394" i="4" s="1"/>
  <c r="X394" i="4" s="1"/>
  <c r="Y394" i="4" s="1"/>
  <c r="V221" i="4"/>
  <c r="V213" i="4"/>
  <c r="W213" i="4" s="1"/>
  <c r="X213" i="4" s="1"/>
  <c r="Y213" i="4" s="1"/>
  <c r="V205" i="4"/>
  <c r="V197" i="4"/>
  <c r="W197" i="4" s="1"/>
  <c r="X197" i="4" s="1"/>
  <c r="Y197" i="4" s="1"/>
  <c r="V189" i="4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S214" i="4"/>
  <c r="U214" i="4" s="1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O106" i="2" s="1"/>
  <c r="E464" i="2"/>
  <c r="G464" i="2"/>
  <c r="F464" i="2"/>
  <c r="E460" i="2"/>
  <c r="G460" i="2"/>
  <c r="F460" i="2"/>
  <c r="E456" i="2"/>
  <c r="G456" i="2"/>
  <c r="F456" i="2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E462" i="2"/>
  <c r="G462" i="2"/>
  <c r="F462" i="2"/>
  <c r="E458" i="2"/>
  <c r="G458" i="2"/>
  <c r="F458" i="2"/>
  <c r="E454" i="2"/>
  <c r="G454" i="2"/>
  <c r="F454" i="2"/>
  <c r="F145" i="2"/>
  <c r="O145" i="2" s="1"/>
  <c r="E145" i="2"/>
  <c r="N145" i="2" s="1"/>
  <c r="G145" i="2"/>
  <c r="P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W482" i="4"/>
  <c r="W470" i="4"/>
  <c r="W462" i="4"/>
  <c r="T407" i="4"/>
  <c r="T10" i="4"/>
  <c r="T514" i="4"/>
  <c r="R514" i="4"/>
  <c r="R941" i="4"/>
  <c r="T941" i="4"/>
  <c r="W536" i="4"/>
  <c r="X536" i="4" s="1"/>
  <c r="Y536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W528" i="4"/>
  <c r="X528" i="4" s="1"/>
  <c r="Y528" i="4" s="1"/>
  <c r="W153" i="4"/>
  <c r="T354" i="4"/>
  <c r="V354" i="4" s="1"/>
  <c r="T338" i="4"/>
  <c r="S12" i="4"/>
  <c r="U12" i="4" s="1"/>
  <c r="T222" i="4"/>
  <c r="T5" i="4"/>
  <c r="T509" i="4"/>
  <c r="V66" i="4"/>
  <c r="U66" i="4"/>
  <c r="S236" i="4"/>
  <c r="U236" i="4" s="1"/>
  <c r="W245" i="4"/>
  <c r="X245" i="4" s="1"/>
  <c r="Y245" i="4" s="1"/>
  <c r="W149" i="4"/>
  <c r="X149" i="4" s="1"/>
  <c r="Y149" i="4" s="1"/>
  <c r="W147" i="4"/>
  <c r="X147" i="4" s="1"/>
  <c r="Y147" i="4" s="1"/>
  <c r="W123" i="4"/>
  <c r="X123" i="4" s="1"/>
  <c r="Y123" i="4" s="1"/>
  <c r="W39" i="4"/>
  <c r="X39" i="4" s="1"/>
  <c r="Y3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46" i="4"/>
  <c r="U226" i="4"/>
  <c r="U210" i="4"/>
  <c r="V14" i="4"/>
  <c r="U14" i="4"/>
  <c r="U98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86" i="4"/>
  <c r="X486" i="4" s="1"/>
  <c r="Y486" i="4" s="1"/>
  <c r="AG486" i="4" s="1"/>
  <c r="W361" i="4"/>
  <c r="X361" i="4" s="1"/>
  <c r="Y361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T70" i="4"/>
  <c r="T57" i="4"/>
  <c r="T49" i="4"/>
  <c r="T38" i="4"/>
  <c r="T32" i="4"/>
  <c r="T24" i="4"/>
  <c r="V350" i="4"/>
  <c r="U230" i="4"/>
  <c r="U94" i="4"/>
  <c r="U90" i="4"/>
  <c r="U82" i="4"/>
  <c r="U78" i="4"/>
  <c r="V15" i="4"/>
  <c r="U15" i="4"/>
  <c r="U387" i="4"/>
  <c r="U59" i="4"/>
  <c r="U4" i="4"/>
  <c r="V4" i="4"/>
  <c r="W965" i="4"/>
  <c r="X965" i="4" s="1"/>
  <c r="Y965" i="4" s="1"/>
  <c r="W933" i="4"/>
  <c r="X933" i="4" s="1"/>
  <c r="Y933" i="4" s="1"/>
  <c r="W925" i="4"/>
  <c r="X925" i="4" s="1"/>
  <c r="Y925" i="4" s="1"/>
  <c r="W490" i="4"/>
  <c r="X490" i="4" s="1"/>
  <c r="Y490" i="4" s="1"/>
  <c r="W474" i="4"/>
  <c r="W426" i="4"/>
  <c r="X426" i="4" s="1"/>
  <c r="Y426" i="4" s="1"/>
  <c r="W398" i="4"/>
  <c r="X398" i="4" s="1"/>
  <c r="Y398" i="4" s="1"/>
  <c r="W390" i="4"/>
  <c r="X390" i="4" s="1"/>
  <c r="Y390" i="4" s="1"/>
  <c r="W369" i="4"/>
  <c r="X369" i="4" s="1"/>
  <c r="Y369" i="4" s="1"/>
  <c r="W229" i="4"/>
  <c r="X229" i="4" s="1"/>
  <c r="Y229" i="4" s="1"/>
  <c r="W221" i="4"/>
  <c r="X221" i="4" s="1"/>
  <c r="Y221" i="4" s="1"/>
  <c r="W161" i="4"/>
  <c r="X161" i="4" s="1"/>
  <c r="Y161" i="4" s="1"/>
  <c r="AK161" i="4" s="1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V80" i="4" s="1"/>
  <c r="T76" i="4"/>
  <c r="T72" i="4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86" i="4"/>
  <c r="V954" i="4"/>
  <c r="V921" i="4"/>
  <c r="U921" i="4"/>
  <c r="V913" i="4"/>
  <c r="U913" i="4"/>
  <c r="V897" i="4"/>
  <c r="U897" i="4"/>
  <c r="V889" i="4"/>
  <c r="U889" i="4"/>
  <c r="V881" i="4"/>
  <c r="U881" i="4"/>
  <c r="U873" i="4"/>
  <c r="V865" i="4"/>
  <c r="U865" i="4"/>
  <c r="V857" i="4"/>
  <c r="U857" i="4"/>
  <c r="V849" i="4"/>
  <c r="U849" i="4"/>
  <c r="V833" i="4"/>
  <c r="U833" i="4"/>
  <c r="V825" i="4"/>
  <c r="U825" i="4"/>
  <c r="V817" i="4"/>
  <c r="U817" i="4"/>
  <c r="U809" i="4"/>
  <c r="V801" i="4"/>
  <c r="U801" i="4"/>
  <c r="V793" i="4"/>
  <c r="U793" i="4"/>
  <c r="V785" i="4"/>
  <c r="U785" i="4"/>
  <c r="U777" i="4"/>
  <c r="V769" i="4"/>
  <c r="U769" i="4"/>
  <c r="V761" i="4"/>
  <c r="U761" i="4"/>
  <c r="V753" i="4"/>
  <c r="U753" i="4"/>
  <c r="U745" i="4"/>
  <c r="V737" i="4"/>
  <c r="U737" i="4"/>
  <c r="V729" i="4"/>
  <c r="U729" i="4"/>
  <c r="V721" i="4"/>
  <c r="U721" i="4"/>
  <c r="V705" i="4"/>
  <c r="U705" i="4"/>
  <c r="V697" i="4"/>
  <c r="U697" i="4"/>
  <c r="V689" i="4"/>
  <c r="U689" i="4"/>
  <c r="U681" i="4"/>
  <c r="V673" i="4"/>
  <c r="U673" i="4"/>
  <c r="V665" i="4"/>
  <c r="U665" i="4"/>
  <c r="V657" i="4"/>
  <c r="U657" i="4"/>
  <c r="V641" i="4"/>
  <c r="U641" i="4"/>
  <c r="V633" i="4"/>
  <c r="U633" i="4"/>
  <c r="V625" i="4"/>
  <c r="U625" i="4"/>
  <c r="U617" i="4"/>
  <c r="V609" i="4"/>
  <c r="U609" i="4"/>
  <c r="U601" i="4"/>
  <c r="V593" i="4"/>
  <c r="U593" i="4"/>
  <c r="V577" i="4"/>
  <c r="U577" i="4"/>
  <c r="U569" i="4"/>
  <c r="V561" i="4"/>
  <c r="U561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494" i="4"/>
  <c r="Y494" i="4" s="1"/>
  <c r="X153" i="4"/>
  <c r="Y153" i="4" s="1"/>
  <c r="U1001" i="4"/>
  <c r="U997" i="4"/>
  <c r="V989" i="4"/>
  <c r="U989" i="4"/>
  <c r="U985" i="4"/>
  <c r="U981" i="4"/>
  <c r="X104" i="4"/>
  <c r="Y104" i="4" s="1"/>
  <c r="X937" i="4"/>
  <c r="Y937" i="4" s="1"/>
  <c r="X538" i="4"/>
  <c r="Y538" i="4" s="1"/>
  <c r="X474" i="4"/>
  <c r="Y474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V35" i="4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X135" i="4"/>
  <c r="Y135" i="4" s="1"/>
  <c r="AG135" i="4" s="1"/>
  <c r="X482" i="4"/>
  <c r="Y482" i="4" s="1"/>
  <c r="AI482" i="4" s="1"/>
  <c r="X470" i="4"/>
  <c r="Y470" i="4" s="1"/>
  <c r="X462" i="4"/>
  <c r="Y462" i="4" s="1"/>
  <c r="AI46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T993" i="4"/>
  <c r="T985" i="4"/>
  <c r="V985" i="4" s="1"/>
  <c r="T977" i="4"/>
  <c r="V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264" i="4" l="1"/>
  <c r="W264" i="4" s="1"/>
  <c r="V970" i="4"/>
  <c r="V994" i="4"/>
  <c r="V383" i="4"/>
  <c r="V539" i="4"/>
  <c r="W539" i="4" s="1"/>
  <c r="V545" i="4"/>
  <c r="V342" i="4"/>
  <c r="V88" i="4"/>
  <c r="W88" i="4" s="1"/>
  <c r="X88" i="4" s="1"/>
  <c r="Y88" i="4" s="1"/>
  <c r="V114" i="4"/>
  <c r="W114" i="4" s="1"/>
  <c r="X114" i="4" s="1"/>
  <c r="Y114" i="4" s="1"/>
  <c r="U649" i="4"/>
  <c r="V926" i="4"/>
  <c r="V978" i="4"/>
  <c r="W978" i="4" s="1"/>
  <c r="V22" i="4"/>
  <c r="W22" i="4" s="1"/>
  <c r="X22" i="4" s="1"/>
  <c r="Y22" i="4" s="1"/>
  <c r="V51" i="4"/>
  <c r="V509" i="4"/>
  <c r="W509" i="4" s="1"/>
  <c r="V993" i="4"/>
  <c r="W993" i="4" s="1"/>
  <c r="X993" i="4" s="1"/>
  <c r="U573" i="4"/>
  <c r="W573" i="4" s="1"/>
  <c r="X573" i="4" s="1"/>
  <c r="V556" i="4"/>
  <c r="V366" i="4"/>
  <c r="W366" i="4" s="1"/>
  <c r="V942" i="4"/>
  <c r="W942" i="4" s="1"/>
  <c r="V338" i="4"/>
  <c r="W338" i="4" s="1"/>
  <c r="X338" i="4" s="1"/>
  <c r="U605" i="4"/>
  <c r="W605" i="4" s="1"/>
  <c r="X605" i="4" s="1"/>
  <c r="U713" i="4"/>
  <c r="W713" i="4" s="1"/>
  <c r="V515" i="4"/>
  <c r="W515" i="4" s="1"/>
  <c r="V589" i="4"/>
  <c r="W589" i="4" s="1"/>
  <c r="X589" i="4" s="1"/>
  <c r="W1001" i="4"/>
  <c r="U637" i="4"/>
  <c r="W46" i="4"/>
  <c r="U585" i="4"/>
  <c r="W585" i="4" s="1"/>
  <c r="V72" i="4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W546" i="4"/>
  <c r="X546" i="4" s="1"/>
  <c r="AV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V905" i="4"/>
  <c r="W905" i="4" s="1"/>
  <c r="X905" i="4" s="1"/>
  <c r="Y905" i="4" s="1"/>
  <c r="V601" i="4"/>
  <c r="W506" i="4"/>
  <c r="X506" i="4" s="1"/>
  <c r="W430" i="4"/>
  <c r="X430" i="4" s="1"/>
  <c r="Y430" i="4" s="1"/>
  <c r="W977" i="4"/>
  <c r="X977" i="4" s="1"/>
  <c r="U557" i="4"/>
  <c r="W557" i="4" s="1"/>
  <c r="X557" i="4" s="1"/>
  <c r="U589" i="4"/>
  <c r="U621" i="4"/>
  <c r="W35" i="4"/>
  <c r="X35" i="4" s="1"/>
  <c r="Y35" i="4" s="1"/>
  <c r="V374" i="4"/>
  <c r="W374" i="4" s="1"/>
  <c r="V523" i="4"/>
  <c r="V547" i="4"/>
  <c r="W547" i="4" s="1"/>
  <c r="V934" i="4"/>
  <c r="W934" i="4" s="1"/>
  <c r="V946" i="4"/>
  <c r="W946" i="4" s="1"/>
  <c r="V962" i="4"/>
  <c r="V529" i="4"/>
  <c r="W529" i="4" s="1"/>
  <c r="V974" i="4"/>
  <c r="W974" i="4" s="1"/>
  <c r="V982" i="4"/>
  <c r="W982" i="4" s="1"/>
  <c r="V990" i="4"/>
  <c r="V998" i="4"/>
  <c r="W998" i="4" s="1"/>
  <c r="V507" i="4"/>
  <c r="W507" i="4" s="1"/>
  <c r="X507" i="4" s="1"/>
  <c r="V74" i="4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V613" i="4"/>
  <c r="W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F5" i="3"/>
  <c r="I5" i="3"/>
  <c r="U391" i="4"/>
  <c r="W391" i="4" s="1"/>
  <c r="V106" i="4"/>
  <c r="W106" i="4" s="1"/>
  <c r="X106" i="4" s="1"/>
  <c r="V110" i="4"/>
  <c r="V148" i="4"/>
  <c r="W148" i="4" s="1"/>
  <c r="X148" i="4" s="1"/>
  <c r="V152" i="4"/>
  <c r="W152" i="4" s="1"/>
  <c r="X152" i="4" s="1"/>
  <c r="V234" i="4"/>
  <c r="V238" i="4"/>
  <c r="W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Y577" i="4" s="1"/>
  <c r="W593" i="4"/>
  <c r="W601" i="4"/>
  <c r="Y601" i="4" s="1"/>
  <c r="W609" i="4"/>
  <c r="X609" i="4" s="1"/>
  <c r="W617" i="4"/>
  <c r="Y617" i="4" s="1"/>
  <c r="W625" i="4"/>
  <c r="Y625" i="4" s="1"/>
  <c r="W633" i="4"/>
  <c r="X633" i="4" s="1"/>
  <c r="W641" i="4"/>
  <c r="Y641" i="4" s="1"/>
  <c r="W649" i="4"/>
  <c r="X649" i="4" s="1"/>
  <c r="W657" i="4"/>
  <c r="W665" i="4"/>
  <c r="Y665" i="4" s="1"/>
  <c r="W673" i="4"/>
  <c r="X673" i="4" s="1"/>
  <c r="W689" i="4"/>
  <c r="Y689" i="4" s="1"/>
  <c r="W697" i="4"/>
  <c r="X697" i="4" s="1"/>
  <c r="W705" i="4"/>
  <c r="Y705" i="4" s="1"/>
  <c r="W721" i="4"/>
  <c r="W729" i="4"/>
  <c r="Y729" i="4" s="1"/>
  <c r="W737" i="4"/>
  <c r="X737" i="4" s="1"/>
  <c r="W753" i="4"/>
  <c r="Y753" i="4" s="1"/>
  <c r="W761" i="4"/>
  <c r="X761" i="4" s="1"/>
  <c r="Y761" i="4" s="1"/>
  <c r="W769" i="4"/>
  <c r="X769" i="4" s="1"/>
  <c r="Y769" i="4" s="1"/>
  <c r="W785" i="4"/>
  <c r="X785" i="4" s="1"/>
  <c r="Y785" i="4" s="1"/>
  <c r="V36" i="4"/>
  <c r="W36" i="4" s="1"/>
  <c r="X36" i="4" s="1"/>
  <c r="Y36" i="4" s="1"/>
  <c r="W51" i="4"/>
  <c r="X51" i="4" s="1"/>
  <c r="Y51" i="4" s="1"/>
  <c r="V124" i="4"/>
  <c r="W124" i="4" s="1"/>
  <c r="X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W801" i="4"/>
  <c r="X801" i="4" s="1"/>
  <c r="Y801" i="4" s="1"/>
  <c r="W817" i="4"/>
  <c r="X817" i="4" s="1"/>
  <c r="Y817" i="4" s="1"/>
  <c r="W825" i="4"/>
  <c r="X825" i="4" s="1"/>
  <c r="Y825" i="4" s="1"/>
  <c r="W833" i="4"/>
  <c r="X833" i="4" s="1"/>
  <c r="Y833" i="4" s="1"/>
  <c r="W849" i="4"/>
  <c r="X849" i="4" s="1"/>
  <c r="Y849" i="4" s="1"/>
  <c r="W857" i="4"/>
  <c r="W865" i="4"/>
  <c r="X865" i="4" s="1"/>
  <c r="Y865" i="4" s="1"/>
  <c r="W873" i="4"/>
  <c r="W881" i="4"/>
  <c r="X881" i="4" s="1"/>
  <c r="Y881" i="4" s="1"/>
  <c r="W41" i="4"/>
  <c r="W71" i="4"/>
  <c r="X71" i="4" s="1"/>
  <c r="Y71" i="4" s="1"/>
  <c r="W79" i="4"/>
  <c r="X79" i="4" s="1"/>
  <c r="Y79" i="4" s="1"/>
  <c r="W87" i="4"/>
  <c r="X87" i="4" s="1"/>
  <c r="Y87" i="4" s="1"/>
  <c r="W923" i="4"/>
  <c r="W935" i="4"/>
  <c r="X935" i="4" s="1"/>
  <c r="Y935" i="4" s="1"/>
  <c r="W943" i="4"/>
  <c r="X943" i="4" s="1"/>
  <c r="Y943" i="4" s="1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V63" i="4"/>
  <c r="W63" i="4" s="1"/>
  <c r="X63" i="4" s="1"/>
  <c r="Y63" i="4" s="1"/>
  <c r="U9" i="4"/>
  <c r="W889" i="4"/>
  <c r="X889" i="4" s="1"/>
  <c r="Y889" i="4" s="1"/>
  <c r="W897" i="4"/>
  <c r="W913" i="4"/>
  <c r="X913" i="4" s="1"/>
  <c r="Y913" i="4" s="1"/>
  <c r="W921" i="4"/>
  <c r="W95" i="4"/>
  <c r="X95" i="4" s="1"/>
  <c r="Y95" i="4" s="1"/>
  <c r="W103" i="4"/>
  <c r="X103" i="4" s="1"/>
  <c r="Y103" i="4" s="1"/>
  <c r="W111" i="4"/>
  <c r="W155" i="4"/>
  <c r="X155" i="4" s="1"/>
  <c r="Y155" i="4" s="1"/>
  <c r="W951" i="4"/>
  <c r="X951" i="4" s="1"/>
  <c r="Y951" i="4" s="1"/>
  <c r="W955" i="4"/>
  <c r="X955" i="4" s="1"/>
  <c r="Y955" i="4" s="1"/>
  <c r="W963" i="4"/>
  <c r="X963" i="4" s="1"/>
  <c r="Y963" i="4" s="1"/>
  <c r="W971" i="4"/>
  <c r="X971" i="4" s="1"/>
  <c r="Y971" i="4" s="1"/>
  <c r="W516" i="4"/>
  <c r="X516" i="4" s="1"/>
  <c r="Y516" i="4" s="1"/>
  <c r="W532" i="4"/>
  <c r="X532" i="4" s="1"/>
  <c r="Y532" i="4" s="1"/>
  <c r="W548" i="4"/>
  <c r="W565" i="4"/>
  <c r="X565" i="4" s="1"/>
  <c r="Y565" i="4" s="1"/>
  <c r="W597" i="4"/>
  <c r="X597" i="4" s="1"/>
  <c r="Y597" i="4" s="1"/>
  <c r="W629" i="4"/>
  <c r="W645" i="4"/>
  <c r="X645" i="4" s="1"/>
  <c r="W661" i="4"/>
  <c r="X661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H418" i="4"/>
  <c r="AK418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X701" i="4" s="1"/>
  <c r="W853" i="4"/>
  <c r="X853" i="4" s="1"/>
  <c r="W869" i="4"/>
  <c r="X869" i="4" s="1"/>
  <c r="W885" i="4"/>
  <c r="W901" i="4"/>
  <c r="W917" i="4"/>
  <c r="X917" i="4" s="1"/>
  <c r="W74" i="4"/>
  <c r="X74" i="4" s="1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10" i="4"/>
  <c r="X110" i="4" s="1"/>
  <c r="W234" i="4"/>
  <c r="X234" i="4" s="1"/>
  <c r="W531" i="4"/>
  <c r="X531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X15" i="4" s="1"/>
  <c r="W70" i="4"/>
  <c r="X70" i="4" s="1"/>
  <c r="W78" i="4"/>
  <c r="X78" i="4" s="1"/>
  <c r="W94" i="4"/>
  <c r="X9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54" i="4"/>
  <c r="X354" i="4" s="1"/>
  <c r="V13" i="4"/>
  <c r="W13" i="4" s="1"/>
  <c r="W66" i="4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Y542" i="4" s="1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621" i="4"/>
  <c r="X621" i="4" s="1"/>
  <c r="W637" i="4"/>
  <c r="X637" i="4" s="1"/>
  <c r="W693" i="4"/>
  <c r="W709" i="4"/>
  <c r="X709" i="4" s="1"/>
  <c r="W725" i="4"/>
  <c r="X725" i="4" s="1"/>
  <c r="W741" i="4"/>
  <c r="X741" i="4" s="1"/>
  <c r="W757" i="4"/>
  <c r="X757" i="4" s="1"/>
  <c r="W773" i="4"/>
  <c r="X773" i="4" s="1"/>
  <c r="W789" i="4"/>
  <c r="X789" i="4" s="1"/>
  <c r="W805" i="4"/>
  <c r="X805" i="4" s="1"/>
  <c r="W821" i="4"/>
  <c r="X821" i="4" s="1"/>
  <c r="W837" i="4"/>
  <c r="X837" i="4" s="1"/>
  <c r="W893" i="4"/>
  <c r="X893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64" i="4"/>
  <c r="X228" i="4"/>
  <c r="X264" i="4"/>
  <c r="X272" i="4"/>
  <c r="X280" i="4"/>
  <c r="X296" i="4"/>
  <c r="X304" i="4"/>
  <c r="X312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9" i="4"/>
  <c r="AI123" i="4"/>
  <c r="AI131" i="4"/>
  <c r="AI139" i="4"/>
  <c r="AI147" i="4"/>
  <c r="W981" i="4"/>
  <c r="X981" i="4" s="1"/>
  <c r="AI165" i="4"/>
  <c r="AI197" i="4"/>
  <c r="AI217" i="4"/>
  <c r="W67" i="4"/>
  <c r="X67" i="4" s="1"/>
  <c r="Y67" i="4" s="1"/>
  <c r="W73" i="4"/>
  <c r="W77" i="4"/>
  <c r="X77" i="4" s="1"/>
  <c r="Y77" i="4" s="1"/>
  <c r="W81" i="4"/>
  <c r="X81" i="4" s="1"/>
  <c r="Y81" i="4" s="1"/>
  <c r="W85" i="4"/>
  <c r="X85" i="4" s="1"/>
  <c r="Y85" i="4" s="1"/>
  <c r="W89" i="4"/>
  <c r="W93" i="4"/>
  <c r="X93" i="4" s="1"/>
  <c r="Y93" i="4" s="1"/>
  <c r="W97" i="4"/>
  <c r="X97" i="4" s="1"/>
  <c r="Y97" i="4" s="1"/>
  <c r="W101" i="4"/>
  <c r="X101" i="4" s="1"/>
  <c r="Y101" i="4" s="1"/>
  <c r="W64" i="4"/>
  <c r="W235" i="4"/>
  <c r="X235" i="4" s="1"/>
  <c r="Y235" i="4" s="1"/>
  <c r="W239" i="4"/>
  <c r="X239" i="4" s="1"/>
  <c r="Y239" i="4" s="1"/>
  <c r="W243" i="4"/>
  <c r="X243" i="4" s="1"/>
  <c r="Y243" i="4" s="1"/>
  <c r="W359" i="4"/>
  <c r="W363" i="4"/>
  <c r="X363" i="4" s="1"/>
  <c r="Y363" i="4" s="1"/>
  <c r="W367" i="4"/>
  <c r="W371" i="4"/>
  <c r="X371" i="4" s="1"/>
  <c r="Y371" i="4" s="1"/>
  <c r="W375" i="4"/>
  <c r="W379" i="4"/>
  <c r="X379" i="4" s="1"/>
  <c r="Y379" i="4" s="1"/>
  <c r="W518" i="4"/>
  <c r="X518" i="4" s="1"/>
  <c r="W534" i="4"/>
  <c r="Y534" i="4" s="1"/>
  <c r="W550" i="4"/>
  <c r="W524" i="4"/>
  <c r="W540" i="4"/>
  <c r="Y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1001" i="4"/>
  <c r="Y1001" i="4"/>
  <c r="AF1001" i="4" s="1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AD114" i="4"/>
  <c r="AH114" i="4"/>
  <c r="AJ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AB37" i="4"/>
  <c r="AD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38" i="4"/>
  <c r="X542" i="4"/>
  <c r="X693" i="4"/>
  <c r="X27" i="4"/>
  <c r="Y27" i="4" s="1"/>
  <c r="X373" i="4"/>
  <c r="Y373" i="4" s="1"/>
  <c r="X382" i="4"/>
  <c r="X953" i="4"/>
  <c r="Y953" i="4"/>
  <c r="AA390" i="4"/>
  <c r="AC390" i="4"/>
  <c r="AE390" i="4"/>
  <c r="Z390" i="4"/>
  <c r="AB390" i="4"/>
  <c r="AD390" i="4"/>
  <c r="AA398" i="4"/>
  <c r="AC398" i="4"/>
  <c r="AE398" i="4"/>
  <c r="Z398" i="4"/>
  <c r="AB398" i="4"/>
  <c r="AD398" i="4"/>
  <c r="AE418" i="4"/>
  <c r="AD418" i="4"/>
  <c r="AA426" i="4"/>
  <c r="AC426" i="4"/>
  <c r="AE426" i="4"/>
  <c r="Z426" i="4"/>
  <c r="AB426" i="4"/>
  <c r="AD426" i="4"/>
  <c r="AA434" i="4"/>
  <c r="AM434" i="4" s="1"/>
  <c r="AS434" i="4" s="1"/>
  <c r="AC434" i="4"/>
  <c r="AE434" i="4"/>
  <c r="Z434" i="4"/>
  <c r="AB434" i="4"/>
  <c r="AD434" i="4"/>
  <c r="AA442" i="4"/>
  <c r="AC442" i="4"/>
  <c r="AE442" i="4"/>
  <c r="AQ442" i="4" s="1"/>
  <c r="AW442" i="4" s="1"/>
  <c r="Z442" i="4"/>
  <c r="AB442" i="4"/>
  <c r="AD442" i="4"/>
  <c r="AA458" i="4"/>
  <c r="AC458" i="4"/>
  <c r="AE458" i="4"/>
  <c r="Z458" i="4"/>
  <c r="AB458" i="4"/>
  <c r="AD458" i="4"/>
  <c r="AA466" i="4"/>
  <c r="AC466" i="4"/>
  <c r="AE466" i="4"/>
  <c r="Z466" i="4"/>
  <c r="AB466" i="4"/>
  <c r="AD466" i="4"/>
  <c r="AA474" i="4"/>
  <c r="AC474" i="4"/>
  <c r="AE474" i="4"/>
  <c r="Z474" i="4"/>
  <c r="AB474" i="4"/>
  <c r="AD474" i="4"/>
  <c r="AA490" i="4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AQ149" i="4" s="1"/>
  <c r="AW149" i="4" s="1"/>
  <c r="Z245" i="4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AQ965" i="4" s="1"/>
  <c r="AW965" i="4" s="1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H135" i="4"/>
  <c r="AK135" i="4"/>
  <c r="AH143" i="4"/>
  <c r="AK143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523" i="4"/>
  <c r="W926" i="4"/>
  <c r="W954" i="4"/>
  <c r="W962" i="4"/>
  <c r="W970" i="4"/>
  <c r="W545" i="4"/>
  <c r="W986" i="4"/>
  <c r="W990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E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D486" i="4"/>
  <c r="AT486" i="4"/>
  <c r="AA498" i="4"/>
  <c r="AC498" i="4"/>
  <c r="AE498" i="4"/>
  <c r="Z498" i="4"/>
  <c r="AB498" i="4"/>
  <c r="AD498" i="4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 s="1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A43" i="4"/>
  <c r="AM43" i="4" s="1"/>
  <c r="AS43" i="4" s="1"/>
  <c r="AE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A161" i="4"/>
  <c r="AC161" i="4"/>
  <c r="AE161" i="4"/>
  <c r="AQ161" i="4" s="1"/>
  <c r="AW161" i="4" s="1"/>
  <c r="Z161" i="4"/>
  <c r="AB161" i="4"/>
  <c r="AD161" i="4"/>
  <c r="AB173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O209" i="4" s="1"/>
  <c r="AU209" i="4" s="1"/>
  <c r="AE209" i="4"/>
  <c r="Z209" i="4"/>
  <c r="AB209" i="4"/>
  <c r="AN209" i="4" s="1"/>
  <c r="AT209" i="4" s="1"/>
  <c r="AD209" i="4"/>
  <c r="AA221" i="4"/>
  <c r="AC221" i="4"/>
  <c r="AE221" i="4"/>
  <c r="AQ221" i="4" s="1"/>
  <c r="AW221" i="4" s="1"/>
  <c r="Z221" i="4"/>
  <c r="AB221" i="4"/>
  <c r="AD221" i="4"/>
  <c r="AA229" i="4"/>
  <c r="AC229" i="4"/>
  <c r="AE229" i="4"/>
  <c r="Z229" i="4"/>
  <c r="AB229" i="4"/>
  <c r="AD229" i="4"/>
  <c r="Z241" i="4"/>
  <c r="AL241" i="4" s="1"/>
  <c r="AR241" i="4" s="1"/>
  <c r="AB241" i="4"/>
  <c r="AD241" i="4"/>
  <c r="AC241" i="4"/>
  <c r="AA241" i="4"/>
  <c r="AE241" i="4"/>
  <c r="Z369" i="4"/>
  <c r="AB369" i="4"/>
  <c r="AN369" i="4" s="1"/>
  <c r="AD369" i="4"/>
  <c r="AT369" i="4"/>
  <c r="AC369" i="4"/>
  <c r="AA369" i="4"/>
  <c r="AE369" i="4"/>
  <c r="AQ369" i="4" s="1"/>
  <c r="AW369" i="4" s="1"/>
  <c r="Z377" i="4"/>
  <c r="AB377" i="4"/>
  <c r="AD377" i="4"/>
  <c r="AC377" i="4"/>
  <c r="AA377" i="4"/>
  <c r="AE377" i="4"/>
  <c r="AQ377" i="4" s="1"/>
  <c r="AW377" i="4" s="1"/>
  <c r="Z538" i="4"/>
  <c r="AB538" i="4"/>
  <c r="AD538" i="4"/>
  <c r="AT538" i="4"/>
  <c r="AV538" i="4"/>
  <c r="AA538" i="4"/>
  <c r="AE538" i="4"/>
  <c r="AQ538" i="4" s="1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N937" i="4" s="1"/>
  <c r="AD937" i="4"/>
  <c r="AT937" i="4"/>
  <c r="AV937" i="4"/>
  <c r="AC937" i="4"/>
  <c r="AA937" i="4"/>
  <c r="AE937" i="4"/>
  <c r="Z945" i="4"/>
  <c r="AL945" i="4" s="1"/>
  <c r="AR945" i="4" s="1"/>
  <c r="AB945" i="4"/>
  <c r="AD945" i="4"/>
  <c r="AT945" i="4"/>
  <c r="AV945" i="4"/>
  <c r="AC945" i="4"/>
  <c r="AA945" i="4"/>
  <c r="AE945" i="4"/>
  <c r="AV961" i="4"/>
  <c r="Z969" i="4"/>
  <c r="AB969" i="4"/>
  <c r="AD969" i="4"/>
  <c r="AT969" i="4"/>
  <c r="AV969" i="4"/>
  <c r="AC969" i="4"/>
  <c r="AA969" i="4"/>
  <c r="AE969" i="4"/>
  <c r="AQ969" i="4" s="1"/>
  <c r="AW969" i="4" s="1"/>
  <c r="AA123" i="4"/>
  <c r="AC123" i="4"/>
  <c r="AE123" i="4"/>
  <c r="Z123" i="4"/>
  <c r="AB123" i="4"/>
  <c r="AD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Z139" i="4"/>
  <c r="AB139" i="4"/>
  <c r="AD139" i="4"/>
  <c r="AA147" i="4"/>
  <c r="AM147" i="4" s="1"/>
  <c r="AS147" i="4" s="1"/>
  <c r="AC147" i="4"/>
  <c r="AO147" i="4" s="1"/>
  <c r="AU147" i="4" s="1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C197" i="4"/>
  <c r="AE197" i="4"/>
  <c r="Z197" i="4"/>
  <c r="AB197" i="4"/>
  <c r="AD197" i="4"/>
  <c r="AA217" i="4"/>
  <c r="AC217" i="4"/>
  <c r="AE217" i="4"/>
  <c r="Z217" i="4"/>
  <c r="AB217" i="4"/>
  <c r="AD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502" i="4"/>
  <c r="AC502" i="4"/>
  <c r="AE502" i="4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73" i="4"/>
  <c r="Y73" i="4" s="1"/>
  <c r="X89" i="4"/>
  <c r="Y89" i="4" s="1"/>
  <c r="X64" i="4"/>
  <c r="Y64" i="4" s="1"/>
  <c r="X359" i="4"/>
  <c r="Y359" i="4" s="1"/>
  <c r="X367" i="4"/>
  <c r="Y367" i="4" s="1"/>
  <c r="X375" i="4"/>
  <c r="Y375" i="4" s="1"/>
  <c r="X550" i="4"/>
  <c r="Y550" i="4"/>
  <c r="X577" i="4"/>
  <c r="Y609" i="4"/>
  <c r="X617" i="4"/>
  <c r="X641" i="4"/>
  <c r="Y649" i="4"/>
  <c r="X665" i="4"/>
  <c r="Y673" i="4"/>
  <c r="X689" i="4"/>
  <c r="X705" i="4"/>
  <c r="X793" i="4"/>
  <c r="Y793" i="4" s="1"/>
  <c r="X857" i="4"/>
  <c r="Y857" i="4" s="1"/>
  <c r="X873" i="4"/>
  <c r="Y873" i="4" s="1"/>
  <c r="X897" i="4"/>
  <c r="Y897" i="4" s="1"/>
  <c r="X921" i="4"/>
  <c r="Y921" i="4" s="1"/>
  <c r="X41" i="4"/>
  <c r="Y41" i="4" s="1"/>
  <c r="X111" i="4"/>
  <c r="Y111" i="4" s="1"/>
  <c r="X923" i="4"/>
  <c r="Y923" i="4" s="1"/>
  <c r="X548" i="4"/>
  <c r="Y548" i="4" s="1"/>
  <c r="X613" i="4"/>
  <c r="Y613" i="4" s="1"/>
  <c r="X629" i="4"/>
  <c r="Y629" i="4" s="1"/>
  <c r="X677" i="4"/>
  <c r="X765" i="4"/>
  <c r="X885" i="4"/>
  <c r="X901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J135" i="4"/>
  <c r="AF135" i="4"/>
  <c r="AI135" i="4"/>
  <c r="AJ143" i="4"/>
  <c r="AF143" i="4"/>
  <c r="AI143" i="4"/>
  <c r="AK37" i="4"/>
  <c r="AG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Q474" i="4" l="1"/>
  <c r="AW474" i="4" s="1"/>
  <c r="AM390" i="4"/>
  <c r="AS390" i="4" s="1"/>
  <c r="X585" i="4"/>
  <c r="Y585" i="4"/>
  <c r="Y745" i="4"/>
  <c r="X745" i="4"/>
  <c r="AQ123" i="4"/>
  <c r="AW123" i="4" s="1"/>
  <c r="AP241" i="4"/>
  <c r="AV241" i="4" s="1"/>
  <c r="AL957" i="4"/>
  <c r="AR957" i="4" s="1"/>
  <c r="AF114" i="4"/>
  <c r="AL114" i="4" s="1"/>
  <c r="AR114" i="4" s="1"/>
  <c r="AE114" i="4"/>
  <c r="Y518" i="4"/>
  <c r="AW546" i="4"/>
  <c r="AN442" i="4"/>
  <c r="AT442" i="4" s="1"/>
  <c r="AB114" i="4"/>
  <c r="X540" i="4"/>
  <c r="AM426" i="4"/>
  <c r="AS426" i="4" s="1"/>
  <c r="AQ390" i="4"/>
  <c r="AW390" i="4" s="1"/>
  <c r="AK114" i="4"/>
  <c r="AC114" i="4"/>
  <c r="Z114" i="4"/>
  <c r="X625" i="4"/>
  <c r="AP949" i="4"/>
  <c r="AV949" i="4" s="1"/>
  <c r="AQ466" i="4"/>
  <c r="AW466" i="4" s="1"/>
  <c r="Y697" i="4"/>
  <c r="AQ197" i="4"/>
  <c r="AW197" i="4" s="1"/>
  <c r="AN139" i="4"/>
  <c r="AT139" i="4" s="1"/>
  <c r="AM221" i="4"/>
  <c r="AS221" i="4" s="1"/>
  <c r="AQ544" i="4"/>
  <c r="AQ520" i="4"/>
  <c r="AQ109" i="4"/>
  <c r="AW109" i="4" s="1"/>
  <c r="AQ398" i="4"/>
  <c r="AW398" i="4" s="1"/>
  <c r="AI114" i="4"/>
  <c r="AG114" i="4"/>
  <c r="AA114" i="4"/>
  <c r="W383" i="4"/>
  <c r="X713" i="4"/>
  <c r="Y713" i="4"/>
  <c r="AQ217" i="4"/>
  <c r="AW217" i="4" s="1"/>
  <c r="AN221" i="4"/>
  <c r="AT221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569" i="4"/>
  <c r="AN478" i="4"/>
  <c r="AO217" i="4"/>
  <c r="AU217" i="4" s="1"/>
  <c r="AL937" i="4"/>
  <c r="AR937" i="4" s="1"/>
  <c r="AN538" i="4"/>
  <c r="AO229" i="4"/>
  <c r="AU229" i="4" s="1"/>
  <c r="AO185" i="4"/>
  <c r="AU185" i="4" s="1"/>
  <c r="AN43" i="4"/>
  <c r="AT43" i="4" s="1"/>
  <c r="AC63" i="4"/>
  <c r="AP446" i="4"/>
  <c r="AV446" i="4" s="1"/>
  <c r="AJ37" i="4"/>
  <c r="AL528" i="4"/>
  <c r="AR528" i="4" s="1"/>
  <c r="AL949" i="4"/>
  <c r="AR949" i="4" s="1"/>
  <c r="AM39" i="4"/>
  <c r="AS39" i="4" s="1"/>
  <c r="AM490" i="4"/>
  <c r="AM466" i="4"/>
  <c r="AS466" i="4" s="1"/>
  <c r="AB418" i="4"/>
  <c r="AN418" i="4" s="1"/>
  <c r="AT418" i="4" s="1"/>
  <c r="AC418" i="4"/>
  <c r="AN398" i="4"/>
  <c r="AT398" i="4" s="1"/>
  <c r="AC37" i="4"/>
  <c r="Z37" i="4"/>
  <c r="Y985" i="4"/>
  <c r="AG418" i="4"/>
  <c r="Y506" i="4"/>
  <c r="AK506" i="4" s="1"/>
  <c r="AI201" i="4"/>
  <c r="AQ502" i="4"/>
  <c r="AM197" i="4"/>
  <c r="AS197" i="4" s="1"/>
  <c r="AN123" i="4"/>
  <c r="AT123" i="4" s="1"/>
  <c r="AN474" i="4"/>
  <c r="AT474" i="4" s="1"/>
  <c r="AH37" i="4"/>
  <c r="AN37" i="4" s="1"/>
  <c r="AT37" i="4" s="1"/>
  <c r="AF418" i="4"/>
  <c r="Y633" i="4"/>
  <c r="X601" i="4"/>
  <c r="X534" i="4"/>
  <c r="AO478" i="4"/>
  <c r="AU478" i="4" s="1"/>
  <c r="AN217" i="4"/>
  <c r="AT217" i="4" s="1"/>
  <c r="AN229" i="4"/>
  <c r="AT229" i="4" s="1"/>
  <c r="AQ105" i="4"/>
  <c r="AW105" i="4" s="1"/>
  <c r="AN486" i="4"/>
  <c r="AL462" i="4"/>
  <c r="AR462" i="4" s="1"/>
  <c r="E462" i="4" s="1"/>
  <c r="I462" i="4" s="1"/>
  <c r="L463" i="2" s="1"/>
  <c r="AB201" i="4"/>
  <c r="AI37" i="4"/>
  <c r="AP965" i="4"/>
  <c r="AV965" i="4" s="1"/>
  <c r="AQ434" i="4"/>
  <c r="AW434" i="4" s="1"/>
  <c r="Z418" i="4"/>
  <c r="AA418" i="4"/>
  <c r="AA37" i="4"/>
  <c r="Y524" i="4"/>
  <c r="X524" i="4"/>
  <c r="Y526" i="4"/>
  <c r="X526" i="4"/>
  <c r="Y721" i="4"/>
  <c r="X721" i="4"/>
  <c r="AI506" i="4"/>
  <c r="AJ506" i="4"/>
  <c r="Z506" i="4"/>
  <c r="Y681" i="4"/>
  <c r="X681" i="4"/>
  <c r="Y546" i="4"/>
  <c r="AK546" i="4" s="1"/>
  <c r="Y450" i="4"/>
  <c r="AG450" i="4" s="1"/>
  <c r="AE450" i="4"/>
  <c r="AF450" i="4"/>
  <c r="X753" i="4"/>
  <c r="Y737" i="4"/>
  <c r="Y561" i="4"/>
  <c r="AM414" i="4"/>
  <c r="AS414" i="4" s="1"/>
  <c r="AM394" i="4"/>
  <c r="AS394" i="4" s="1"/>
  <c r="AD506" i="4"/>
  <c r="AP528" i="4"/>
  <c r="AB450" i="4"/>
  <c r="AK450" i="4"/>
  <c r="Y657" i="4"/>
  <c r="X657" i="4"/>
  <c r="Y593" i="4"/>
  <c r="X593" i="4"/>
  <c r="Y115" i="4"/>
  <c r="AH115" i="4" s="1"/>
  <c r="AI115" i="4"/>
  <c r="AC115" i="4"/>
  <c r="Z115" i="4"/>
  <c r="AD115" i="4"/>
  <c r="Y146" i="4"/>
  <c r="Y961" i="4"/>
  <c r="AJ961" i="4"/>
  <c r="AK961" i="4"/>
  <c r="AQ961" i="4" s="1"/>
  <c r="AW961" i="4" s="1"/>
  <c r="AH961" i="4"/>
  <c r="AB961" i="4"/>
  <c r="AT961" i="4"/>
  <c r="AC961" i="4"/>
  <c r="AE961" i="4"/>
  <c r="AQ139" i="4"/>
  <c r="AW139" i="4" s="1"/>
  <c r="AQ945" i="4"/>
  <c r="AW945" i="4" s="1"/>
  <c r="AQ937" i="4"/>
  <c r="AW937" i="4" s="1"/>
  <c r="AL538" i="4"/>
  <c r="AR538" i="4" s="1"/>
  <c r="AL377" i="4"/>
  <c r="AR377" i="4" s="1"/>
  <c r="AP369" i="4"/>
  <c r="AV369" i="4" s="1"/>
  <c r="AL369" i="4"/>
  <c r="AR369" i="4" s="1"/>
  <c r="AQ209" i="4"/>
  <c r="AW209" i="4" s="1"/>
  <c r="AM193" i="4"/>
  <c r="AS193" i="4" s="1"/>
  <c r="AM143" i="4"/>
  <c r="AS143" i="4" s="1"/>
  <c r="AO454" i="4"/>
  <c r="AU454" i="4" s="1"/>
  <c r="AA510" i="4"/>
  <c r="Z510" i="4"/>
  <c r="AU510" i="4"/>
  <c r="AH510" i="4"/>
  <c r="Y973" i="4"/>
  <c r="X973" i="4"/>
  <c r="AG506" i="4"/>
  <c r="AH506" i="4"/>
  <c r="AF201" i="4"/>
  <c r="AJ173" i="4"/>
  <c r="AN502" i="4"/>
  <c r="AN494" i="4"/>
  <c r="AO494" i="4"/>
  <c r="AQ478" i="4"/>
  <c r="AM478" i="4"/>
  <c r="AM406" i="4"/>
  <c r="AS406" i="4" s="1"/>
  <c r="AK1001" i="4"/>
  <c r="AQ147" i="4"/>
  <c r="AW147" i="4" s="1"/>
  <c r="AM123" i="4"/>
  <c r="AS123" i="4" s="1"/>
  <c r="AP969" i="4"/>
  <c r="AL969" i="4"/>
  <c r="AR969" i="4" s="1"/>
  <c r="AP937" i="4"/>
  <c r="AP929" i="4"/>
  <c r="AL929" i="4"/>
  <c r="AR929" i="4" s="1"/>
  <c r="AN377" i="4"/>
  <c r="AT377" i="4" s="1"/>
  <c r="AQ241" i="4"/>
  <c r="AW241" i="4" s="1"/>
  <c r="AN241" i="4"/>
  <c r="AT241" i="4" s="1"/>
  <c r="AO221" i="4"/>
  <c r="AU221" i="4" s="1"/>
  <c r="AM209" i="4"/>
  <c r="AS209" i="4" s="1"/>
  <c r="AN193" i="4"/>
  <c r="AT193" i="4" s="1"/>
  <c r="AQ193" i="4"/>
  <c r="AW193" i="4" s="1"/>
  <c r="AA173" i="4"/>
  <c r="AO161" i="4"/>
  <c r="AU161" i="4" s="1"/>
  <c r="AQ498" i="4"/>
  <c r="AW498" i="4" s="1"/>
  <c r="AD63" i="4"/>
  <c r="AB506" i="4"/>
  <c r="AE506" i="4"/>
  <c r="AQ506" i="4" s="1"/>
  <c r="AW506" i="4" s="1"/>
  <c r="AA506" i="4"/>
  <c r="AO470" i="4"/>
  <c r="AU470" i="4" s="1"/>
  <c r="AO438" i="4"/>
  <c r="AU438" i="4" s="1"/>
  <c r="AD201" i="4"/>
  <c r="Z201" i="4"/>
  <c r="AC201" i="4"/>
  <c r="AO201" i="4" s="1"/>
  <c r="AU201" i="4" s="1"/>
  <c r="AF506" i="4"/>
  <c r="AK201" i="4"/>
  <c r="AQ153" i="4"/>
  <c r="AW153" i="4" s="1"/>
  <c r="AL552" i="4"/>
  <c r="AR552" i="4" s="1"/>
  <c r="AP520" i="4"/>
  <c r="AQ933" i="4"/>
  <c r="AW933" i="4" s="1"/>
  <c r="AQ925" i="4"/>
  <c r="AW925" i="4" s="1"/>
  <c r="AP925" i="4"/>
  <c r="AL530" i="4"/>
  <c r="AR530" i="4" s="1"/>
  <c r="AP245" i="4"/>
  <c r="AV245" i="4" s="1"/>
  <c r="AP39" i="4"/>
  <c r="AV39" i="4" s="1"/>
  <c r="AN434" i="4"/>
  <c r="AT434" i="4" s="1"/>
  <c r="Z173" i="4"/>
  <c r="AM165" i="4"/>
  <c r="AS165" i="4" s="1"/>
  <c r="AE173" i="4"/>
  <c r="AQ173" i="4" s="1"/>
  <c r="AW173" i="4" s="1"/>
  <c r="AN161" i="4"/>
  <c r="AT161" i="4" s="1"/>
  <c r="AI173" i="4"/>
  <c r="AF173" i="4"/>
  <c r="AD173" i="4"/>
  <c r="AP173" i="4" s="1"/>
  <c r="AV173" i="4" s="1"/>
  <c r="AC173" i="4"/>
  <c r="AM161" i="4"/>
  <c r="AS161" i="4" s="1"/>
  <c r="AH173" i="4"/>
  <c r="AN173" i="4" s="1"/>
  <c r="AT173" i="4" s="1"/>
  <c r="AG173" i="4"/>
  <c r="AJ510" i="4"/>
  <c r="AJ542" i="4"/>
  <c r="AJ1001" i="4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M213" i="4"/>
  <c r="AS213" i="4" s="1"/>
  <c r="AG510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F63" i="4"/>
  <c r="AL63" i="4" s="1"/>
  <c r="AR63" i="4" s="1"/>
  <c r="AB63" i="4"/>
  <c r="AD510" i="4"/>
  <c r="AP510" i="4" s="1"/>
  <c r="AV510" i="4" s="1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W450" i="4" s="1"/>
  <c r="AQ418" i="4"/>
  <c r="AW418" i="4" s="1"/>
  <c r="AN390" i="4"/>
  <c r="AT390" i="4" s="1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P377" i="4"/>
  <c r="AV377" i="4" s="1"/>
  <c r="AQ229" i="4"/>
  <c r="AW229" i="4" s="1"/>
  <c r="AN185" i="4"/>
  <c r="AT185" i="4" s="1"/>
  <c r="AM185" i="4"/>
  <c r="AS185" i="4" s="1"/>
  <c r="AK63" i="4"/>
  <c r="AI63" i="4"/>
  <c r="AO63" i="4" s="1"/>
  <c r="AU63" i="4" s="1"/>
  <c r="AE63" i="4"/>
  <c r="AB510" i="4"/>
  <c r="AC510" i="4"/>
  <c r="AI510" i="4"/>
  <c r="I6" i="3"/>
  <c r="J6" i="3"/>
  <c r="H6" i="3"/>
  <c r="F6" i="3"/>
  <c r="AQ135" i="4"/>
  <c r="AW135" i="4" s="1"/>
  <c r="AL482" i="4"/>
  <c r="AR482" i="4" s="1"/>
  <c r="E482" i="4" s="1"/>
  <c r="I482" i="4" s="1"/>
  <c r="AL446" i="4"/>
  <c r="AR446" i="4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D153" i="4" s="1"/>
  <c r="H153" i="4" s="1"/>
  <c r="K154" i="2" s="1"/>
  <c r="AP62" i="4"/>
  <c r="AV62" i="4" s="1"/>
  <c r="AL62" i="4"/>
  <c r="AR62" i="4" s="1"/>
  <c r="F62" i="4" s="1"/>
  <c r="J62" i="4" s="1"/>
  <c r="M63" i="2" s="1"/>
  <c r="AQ552" i="4"/>
  <c r="AQ536" i="4"/>
  <c r="AQ957" i="4"/>
  <c r="AW957" i="4" s="1"/>
  <c r="AP957" i="4"/>
  <c r="AP933" i="4"/>
  <c r="AV933" i="4" s="1"/>
  <c r="AL933" i="4"/>
  <c r="AR933" i="4" s="1"/>
  <c r="D933" i="4" s="1"/>
  <c r="H933" i="4" s="1"/>
  <c r="AQ530" i="4"/>
  <c r="AN490" i="4"/>
  <c r="AQ490" i="4"/>
  <c r="AN466" i="4"/>
  <c r="AT466" i="4" s="1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B909" i="4" s="1"/>
  <c r="Y893" i="4"/>
  <c r="AH893" i="4" s="1"/>
  <c r="Y877" i="4"/>
  <c r="AH877" i="4" s="1"/>
  <c r="Y861" i="4"/>
  <c r="Y837" i="4"/>
  <c r="AB837" i="4" s="1"/>
  <c r="Y821" i="4"/>
  <c r="AH821" i="4" s="1"/>
  <c r="Y805" i="4"/>
  <c r="AH805" i="4" s="1"/>
  <c r="Y789" i="4"/>
  <c r="Y773" i="4"/>
  <c r="AB773" i="4" s="1"/>
  <c r="Y757" i="4"/>
  <c r="AH757" i="4" s="1"/>
  <c r="Y741" i="4"/>
  <c r="AH741" i="4" s="1"/>
  <c r="Y725" i="4"/>
  <c r="Y709" i="4"/>
  <c r="AI709" i="4" s="1"/>
  <c r="Y693" i="4"/>
  <c r="AH693" i="4" s="1"/>
  <c r="Y685" i="4"/>
  <c r="AG685" i="4" s="1"/>
  <c r="Y669" i="4"/>
  <c r="Y653" i="4"/>
  <c r="Z653" i="4" s="1"/>
  <c r="Y637" i="4"/>
  <c r="AH637" i="4" s="1"/>
  <c r="Y621" i="4"/>
  <c r="Z621" i="4" s="1"/>
  <c r="Y605" i="4"/>
  <c r="Y589" i="4"/>
  <c r="AI589" i="4" s="1"/>
  <c r="Y573" i="4"/>
  <c r="AH573" i="4" s="1"/>
  <c r="Y557" i="4"/>
  <c r="AG557" i="4" s="1"/>
  <c r="Y967" i="4"/>
  <c r="Y959" i="4"/>
  <c r="Z959" i="4" s="1"/>
  <c r="Y947" i="4"/>
  <c r="AH947" i="4" s="1"/>
  <c r="Y939" i="4"/>
  <c r="Z939" i="4" s="1"/>
  <c r="Y931" i="4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X364" i="4" s="1"/>
  <c r="W244" i="4"/>
  <c r="AG927" i="4"/>
  <c r="AG542" i="4"/>
  <c r="AI542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W918" i="4"/>
  <c r="X918" i="4" s="1"/>
  <c r="Y918" i="4" s="1"/>
  <c r="W916" i="4"/>
  <c r="X916" i="4" s="1"/>
  <c r="Y916" i="4" s="1"/>
  <c r="W914" i="4"/>
  <c r="X914" i="4" s="1"/>
  <c r="Y914" i="4" s="1"/>
  <c r="W912" i="4"/>
  <c r="W910" i="4"/>
  <c r="X910" i="4" s="1"/>
  <c r="W908" i="4"/>
  <c r="X908" i="4" s="1"/>
  <c r="W906" i="4"/>
  <c r="X906" i="4" s="1"/>
  <c r="W904" i="4"/>
  <c r="W902" i="4"/>
  <c r="X902" i="4" s="1"/>
  <c r="W900" i="4"/>
  <c r="X900" i="4" s="1"/>
  <c r="W898" i="4"/>
  <c r="X898" i="4" s="1"/>
  <c r="W896" i="4"/>
  <c r="W894" i="4"/>
  <c r="X894" i="4" s="1"/>
  <c r="W892" i="4"/>
  <c r="X892" i="4" s="1"/>
  <c r="W890" i="4"/>
  <c r="X890" i="4" s="1"/>
  <c r="W888" i="4"/>
  <c r="W886" i="4"/>
  <c r="X886" i="4" s="1"/>
  <c r="W884" i="4"/>
  <c r="X884" i="4" s="1"/>
  <c r="W882" i="4"/>
  <c r="X882" i="4" s="1"/>
  <c r="W880" i="4"/>
  <c r="W878" i="4"/>
  <c r="X878" i="4" s="1"/>
  <c r="W876" i="4"/>
  <c r="X876" i="4" s="1"/>
  <c r="W874" i="4"/>
  <c r="X874" i="4" s="1"/>
  <c r="W872" i="4"/>
  <c r="W870" i="4"/>
  <c r="X870" i="4" s="1"/>
  <c r="W868" i="4"/>
  <c r="X868" i="4" s="1"/>
  <c r="W866" i="4"/>
  <c r="X866" i="4" s="1"/>
  <c r="W864" i="4"/>
  <c r="W862" i="4"/>
  <c r="X862" i="4" s="1"/>
  <c r="W860" i="4"/>
  <c r="X860" i="4" s="1"/>
  <c r="W858" i="4"/>
  <c r="X858" i="4" s="1"/>
  <c r="W856" i="4"/>
  <c r="W854" i="4"/>
  <c r="X854" i="4" s="1"/>
  <c r="W852" i="4"/>
  <c r="X852" i="4" s="1"/>
  <c r="W850" i="4"/>
  <c r="X850" i="4" s="1"/>
  <c r="W848" i="4"/>
  <c r="W846" i="4"/>
  <c r="X846" i="4" s="1"/>
  <c r="W844" i="4"/>
  <c r="X844" i="4" s="1"/>
  <c r="W842" i="4"/>
  <c r="X842" i="4" s="1"/>
  <c r="W840" i="4"/>
  <c r="W838" i="4"/>
  <c r="X838" i="4" s="1"/>
  <c r="W836" i="4"/>
  <c r="X836" i="4" s="1"/>
  <c r="W834" i="4"/>
  <c r="X834" i="4" s="1"/>
  <c r="W832" i="4"/>
  <c r="W830" i="4"/>
  <c r="X830" i="4" s="1"/>
  <c r="W828" i="4"/>
  <c r="X828" i="4" s="1"/>
  <c r="W826" i="4"/>
  <c r="X826" i="4" s="1"/>
  <c r="W824" i="4"/>
  <c r="X824" i="4" s="1"/>
  <c r="W822" i="4"/>
  <c r="W820" i="4"/>
  <c r="X820" i="4" s="1"/>
  <c r="W818" i="4"/>
  <c r="X818" i="4" s="1"/>
  <c r="W816" i="4"/>
  <c r="X816" i="4" s="1"/>
  <c r="W814" i="4"/>
  <c r="W812" i="4"/>
  <c r="X812" i="4" s="1"/>
  <c r="W810" i="4"/>
  <c r="X810" i="4" s="1"/>
  <c r="W808" i="4"/>
  <c r="X808" i="4" s="1"/>
  <c r="W806" i="4"/>
  <c r="W804" i="4"/>
  <c r="X804" i="4" s="1"/>
  <c r="W802" i="4"/>
  <c r="X802" i="4" s="1"/>
  <c r="W800" i="4"/>
  <c r="X800" i="4" s="1"/>
  <c r="W798" i="4"/>
  <c r="W796" i="4"/>
  <c r="X796" i="4" s="1"/>
  <c r="W794" i="4"/>
  <c r="X794" i="4" s="1"/>
  <c r="W792" i="4"/>
  <c r="X792" i="4" s="1"/>
  <c r="W790" i="4"/>
  <c r="W788" i="4"/>
  <c r="X788" i="4" s="1"/>
  <c r="W786" i="4"/>
  <c r="X786" i="4" s="1"/>
  <c r="W784" i="4"/>
  <c r="X784" i="4" s="1"/>
  <c r="W782" i="4"/>
  <c r="W780" i="4"/>
  <c r="X780" i="4" s="1"/>
  <c r="W778" i="4"/>
  <c r="X778" i="4" s="1"/>
  <c r="W776" i="4"/>
  <c r="X776" i="4" s="1"/>
  <c r="W774" i="4"/>
  <c r="W772" i="4"/>
  <c r="X772" i="4" s="1"/>
  <c r="W770" i="4"/>
  <c r="X770" i="4" s="1"/>
  <c r="W768" i="4"/>
  <c r="X768" i="4" s="1"/>
  <c r="W766" i="4"/>
  <c r="W764" i="4"/>
  <c r="X764" i="4" s="1"/>
  <c r="W762" i="4"/>
  <c r="X762" i="4" s="1"/>
  <c r="W760" i="4"/>
  <c r="X760" i="4" s="1"/>
  <c r="W758" i="4"/>
  <c r="W756" i="4"/>
  <c r="X756" i="4" s="1"/>
  <c r="W754" i="4"/>
  <c r="X754" i="4" s="1"/>
  <c r="W752" i="4"/>
  <c r="X752" i="4" s="1"/>
  <c r="W750" i="4"/>
  <c r="W748" i="4"/>
  <c r="X748" i="4" s="1"/>
  <c r="W746" i="4"/>
  <c r="X746" i="4" s="1"/>
  <c r="W744" i="4"/>
  <c r="X744" i="4" s="1"/>
  <c r="W742" i="4"/>
  <c r="W740" i="4"/>
  <c r="X740" i="4" s="1"/>
  <c r="W738" i="4"/>
  <c r="X738" i="4" s="1"/>
  <c r="W736" i="4"/>
  <c r="X736" i="4" s="1"/>
  <c r="W734" i="4"/>
  <c r="W732" i="4"/>
  <c r="X732" i="4" s="1"/>
  <c r="W730" i="4"/>
  <c r="X730" i="4" s="1"/>
  <c r="W728" i="4"/>
  <c r="X728" i="4" s="1"/>
  <c r="W726" i="4"/>
  <c r="W724" i="4"/>
  <c r="X724" i="4" s="1"/>
  <c r="W722" i="4"/>
  <c r="X722" i="4" s="1"/>
  <c r="W720" i="4"/>
  <c r="X720" i="4" s="1"/>
  <c r="W718" i="4"/>
  <c r="W716" i="4"/>
  <c r="X716" i="4" s="1"/>
  <c r="W714" i="4"/>
  <c r="X714" i="4" s="1"/>
  <c r="W712" i="4"/>
  <c r="X712" i="4" s="1"/>
  <c r="W710" i="4"/>
  <c r="W708" i="4"/>
  <c r="X708" i="4" s="1"/>
  <c r="W706" i="4"/>
  <c r="X706" i="4" s="1"/>
  <c r="W704" i="4"/>
  <c r="X704" i="4" s="1"/>
  <c r="W702" i="4"/>
  <c r="W700" i="4"/>
  <c r="X700" i="4" s="1"/>
  <c r="W698" i="4"/>
  <c r="X698" i="4" s="1"/>
  <c r="W696" i="4"/>
  <c r="X696" i="4" s="1"/>
  <c r="W694" i="4"/>
  <c r="W692" i="4"/>
  <c r="X692" i="4" s="1"/>
  <c r="W690" i="4"/>
  <c r="X690" i="4" s="1"/>
  <c r="W688" i="4"/>
  <c r="X688" i="4" s="1"/>
  <c r="W686" i="4"/>
  <c r="W684" i="4"/>
  <c r="X684" i="4" s="1"/>
  <c r="W682" i="4"/>
  <c r="X682" i="4" s="1"/>
  <c r="W680" i="4"/>
  <c r="X680" i="4" s="1"/>
  <c r="W678" i="4"/>
  <c r="W676" i="4"/>
  <c r="X676" i="4" s="1"/>
  <c r="W674" i="4"/>
  <c r="X674" i="4" s="1"/>
  <c r="W672" i="4"/>
  <c r="X672" i="4" s="1"/>
  <c r="W670" i="4"/>
  <c r="W668" i="4"/>
  <c r="X668" i="4" s="1"/>
  <c r="W666" i="4"/>
  <c r="X666" i="4" s="1"/>
  <c r="W664" i="4"/>
  <c r="X664" i="4" s="1"/>
  <c r="W662" i="4"/>
  <c r="W660" i="4"/>
  <c r="X660" i="4" s="1"/>
  <c r="W658" i="4"/>
  <c r="X658" i="4" s="1"/>
  <c r="W656" i="4"/>
  <c r="X656" i="4" s="1"/>
  <c r="W654" i="4"/>
  <c r="W652" i="4"/>
  <c r="X652" i="4" s="1"/>
  <c r="W650" i="4"/>
  <c r="X650" i="4" s="1"/>
  <c r="W648" i="4"/>
  <c r="X648" i="4" s="1"/>
  <c r="W646" i="4"/>
  <c r="W644" i="4"/>
  <c r="X644" i="4" s="1"/>
  <c r="W642" i="4"/>
  <c r="X642" i="4" s="1"/>
  <c r="W640" i="4"/>
  <c r="X640" i="4" s="1"/>
  <c r="W638" i="4"/>
  <c r="W636" i="4"/>
  <c r="X636" i="4" s="1"/>
  <c r="W634" i="4"/>
  <c r="X634" i="4" s="1"/>
  <c r="W632" i="4"/>
  <c r="X632" i="4" s="1"/>
  <c r="W630" i="4"/>
  <c r="W628" i="4"/>
  <c r="X628" i="4" s="1"/>
  <c r="W626" i="4"/>
  <c r="X626" i="4" s="1"/>
  <c r="W624" i="4"/>
  <c r="X624" i="4" s="1"/>
  <c r="W622" i="4"/>
  <c r="W620" i="4"/>
  <c r="X620" i="4" s="1"/>
  <c r="W618" i="4"/>
  <c r="X618" i="4" s="1"/>
  <c r="W616" i="4"/>
  <c r="X616" i="4" s="1"/>
  <c r="W614" i="4"/>
  <c r="W612" i="4"/>
  <c r="X612" i="4" s="1"/>
  <c r="W610" i="4"/>
  <c r="X610" i="4" s="1"/>
  <c r="W608" i="4"/>
  <c r="X608" i="4" s="1"/>
  <c r="W606" i="4"/>
  <c r="W604" i="4"/>
  <c r="X604" i="4" s="1"/>
  <c r="W602" i="4"/>
  <c r="X602" i="4" s="1"/>
  <c r="W600" i="4"/>
  <c r="X600" i="4" s="1"/>
  <c r="W598" i="4"/>
  <c r="W596" i="4"/>
  <c r="X596" i="4" s="1"/>
  <c r="W594" i="4"/>
  <c r="X594" i="4" s="1"/>
  <c r="W592" i="4"/>
  <c r="X592" i="4" s="1"/>
  <c r="W590" i="4"/>
  <c r="W588" i="4"/>
  <c r="X588" i="4" s="1"/>
  <c r="W586" i="4"/>
  <c r="X586" i="4" s="1"/>
  <c r="W584" i="4"/>
  <c r="X584" i="4" s="1"/>
  <c r="W582" i="4"/>
  <c r="W580" i="4"/>
  <c r="X580" i="4" s="1"/>
  <c r="W578" i="4"/>
  <c r="X578" i="4" s="1"/>
  <c r="W576" i="4"/>
  <c r="X576" i="4" s="1"/>
  <c r="W574" i="4"/>
  <c r="W572" i="4"/>
  <c r="X572" i="4" s="1"/>
  <c r="W570" i="4"/>
  <c r="X570" i="4" s="1"/>
  <c r="W568" i="4"/>
  <c r="X568" i="4" s="1"/>
  <c r="W566" i="4"/>
  <c r="W564" i="4"/>
  <c r="X564" i="4" s="1"/>
  <c r="W562" i="4"/>
  <c r="X562" i="4" s="1"/>
  <c r="W560" i="4"/>
  <c r="X560" i="4" s="1"/>
  <c r="W558" i="4"/>
  <c r="W549" i="4"/>
  <c r="X549" i="4" s="1"/>
  <c r="W533" i="4"/>
  <c r="X533" i="4" s="1"/>
  <c r="W517" i="4"/>
  <c r="X517" i="4" s="1"/>
  <c r="W968" i="4"/>
  <c r="W960" i="4"/>
  <c r="X960" i="4" s="1"/>
  <c r="W952" i="4"/>
  <c r="X952" i="4" s="1"/>
  <c r="W944" i="4"/>
  <c r="X944" i="4" s="1"/>
  <c r="W936" i="4"/>
  <c r="W928" i="4"/>
  <c r="X928" i="4" s="1"/>
  <c r="W543" i="4"/>
  <c r="X543" i="4" s="1"/>
  <c r="W527" i="4"/>
  <c r="X527" i="4" s="1"/>
  <c r="W376" i="4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I477" i="4"/>
  <c r="AF477" i="4"/>
  <c r="AI469" i="4"/>
  <c r="AF469" i="4"/>
  <c r="H7" i="3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G482" i="4"/>
  <c r="D462" i="4"/>
  <c r="H462" i="4" s="1"/>
  <c r="K463" i="2" s="1"/>
  <c r="F462" i="4"/>
  <c r="J462" i="4" s="1"/>
  <c r="M463" i="2" s="1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E929" i="4"/>
  <c r="I929" i="4" s="1"/>
  <c r="D470" i="4"/>
  <c r="H470" i="4" s="1"/>
  <c r="K471" i="2" s="1"/>
  <c r="E454" i="4"/>
  <c r="I454" i="4" s="1"/>
  <c r="L455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G552" i="4"/>
  <c r="D536" i="4"/>
  <c r="H536" i="4" s="1"/>
  <c r="E536" i="4"/>
  <c r="I536" i="4" s="1"/>
  <c r="G536" i="4"/>
  <c r="F536" i="4"/>
  <c r="J536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30" i="4"/>
  <c r="H530" i="4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Y853" i="4"/>
  <c r="Y845" i="4"/>
  <c r="Z845" i="4" s="1"/>
  <c r="Y829" i="4"/>
  <c r="Y813" i="4"/>
  <c r="Y797" i="4"/>
  <c r="Y781" i="4"/>
  <c r="Z781" i="4" s="1"/>
  <c r="Y765" i="4"/>
  <c r="Y749" i="4"/>
  <c r="Y733" i="4"/>
  <c r="Y717" i="4"/>
  <c r="Z717" i="4" s="1"/>
  <c r="Y701" i="4"/>
  <c r="Y677" i="4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AC370" i="4" s="1"/>
  <c r="Y362" i="4"/>
  <c r="Y358" i="4"/>
  <c r="AC358" i="4" s="1"/>
  <c r="Y246" i="4"/>
  <c r="Y242" i="4"/>
  <c r="AA242" i="4" s="1"/>
  <c r="Y238" i="4"/>
  <c r="Y234" i="4"/>
  <c r="AA234" i="4" s="1"/>
  <c r="Y152" i="4"/>
  <c r="Y148" i="4"/>
  <c r="Y110" i="4"/>
  <c r="Y106" i="4"/>
  <c r="Y157" i="4"/>
  <c r="Y127" i="4"/>
  <c r="Y422" i="4"/>
  <c r="Y386" i="4"/>
  <c r="AC386" i="4" s="1"/>
  <c r="Y236" i="4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Y328" i="4"/>
  <c r="AF328" i="4" s="1"/>
  <c r="Y320" i="4"/>
  <c r="Y312" i="4"/>
  <c r="AF312" i="4" s="1"/>
  <c r="Y304" i="4"/>
  <c r="Y296" i="4"/>
  <c r="Y288" i="4"/>
  <c r="Y280" i="4"/>
  <c r="AI280" i="4" s="1"/>
  <c r="Y272" i="4"/>
  <c r="AI272" i="4" s="1"/>
  <c r="Y264" i="4"/>
  <c r="Y256" i="4"/>
  <c r="AA256" i="4" s="1"/>
  <c r="Y248" i="4"/>
  <c r="AI248" i="4" s="1"/>
  <c r="Y228" i="4"/>
  <c r="Y212" i="4"/>
  <c r="Y196" i="4"/>
  <c r="Y180" i="4"/>
  <c r="AH180" i="4" s="1"/>
  <c r="Y164" i="4"/>
  <c r="Y140" i="4"/>
  <c r="AB140" i="4" s="1"/>
  <c r="Y124" i="4"/>
  <c r="Y350" i="4"/>
  <c r="AB350" i="4" s="1"/>
  <c r="Y342" i="4"/>
  <c r="Y230" i="4"/>
  <c r="Y222" i="4"/>
  <c r="Y214" i="4"/>
  <c r="AD214" i="4" s="1"/>
  <c r="Y102" i="4"/>
  <c r="Y94" i="4"/>
  <c r="Y90" i="4"/>
  <c r="Y86" i="4"/>
  <c r="AD86" i="4" s="1"/>
  <c r="Y82" i="4"/>
  <c r="Y78" i="4"/>
  <c r="Y74" i="4"/>
  <c r="Y70" i="4"/>
  <c r="AD70" i="4" s="1"/>
  <c r="Y15" i="4"/>
  <c r="Y395" i="4"/>
  <c r="Y387" i="4"/>
  <c r="AD387" i="4" s="1"/>
  <c r="Y507" i="4"/>
  <c r="Z507" i="4" s="1"/>
  <c r="Y55" i="4"/>
  <c r="Y47" i="4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30" i="4"/>
  <c r="AV130" i="4" s="1"/>
  <c r="AP114" i="4"/>
  <c r="AV114" i="4" s="1"/>
  <c r="W915" i="4"/>
  <c r="X915" i="4" s="1"/>
  <c r="W907" i="4"/>
  <c r="X907" i="4" s="1"/>
  <c r="W899" i="4"/>
  <c r="W891" i="4"/>
  <c r="X891" i="4" s="1"/>
  <c r="W883" i="4"/>
  <c r="X883" i="4" s="1"/>
  <c r="W875" i="4"/>
  <c r="X875" i="4" s="1"/>
  <c r="W867" i="4"/>
  <c r="W859" i="4"/>
  <c r="X859" i="4" s="1"/>
  <c r="W851" i="4"/>
  <c r="X851" i="4" s="1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X755" i="4" s="1"/>
  <c r="W747" i="4"/>
  <c r="X747" i="4" s="1"/>
  <c r="W739" i="4"/>
  <c r="W731" i="4"/>
  <c r="X731" i="4" s="1"/>
  <c r="W723" i="4"/>
  <c r="X723" i="4" s="1"/>
  <c r="W715" i="4"/>
  <c r="X715" i="4" s="1"/>
  <c r="W707" i="4"/>
  <c r="W699" i="4"/>
  <c r="X699" i="4" s="1"/>
  <c r="W691" i="4"/>
  <c r="X691" i="4" s="1"/>
  <c r="W683" i="4"/>
  <c r="X683" i="4" s="1"/>
  <c r="W675" i="4"/>
  <c r="W667" i="4"/>
  <c r="X667" i="4" s="1"/>
  <c r="W659" i="4"/>
  <c r="X659" i="4" s="1"/>
  <c r="W651" i="4"/>
  <c r="X651" i="4" s="1"/>
  <c r="W639" i="4"/>
  <c r="W623" i="4"/>
  <c r="X623" i="4" s="1"/>
  <c r="W607" i="4"/>
  <c r="X607" i="4" s="1"/>
  <c r="W591" i="4"/>
  <c r="X591" i="4" s="1"/>
  <c r="W575" i="4"/>
  <c r="W559" i="4"/>
  <c r="X559" i="4" s="1"/>
  <c r="W995" i="4"/>
  <c r="X995" i="4" s="1"/>
  <c r="W987" i="4"/>
  <c r="X987" i="4" s="1"/>
  <c r="W979" i="4"/>
  <c r="W647" i="4"/>
  <c r="X647" i="4" s="1"/>
  <c r="W627" i="4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54" i="4"/>
  <c r="AB338" i="4"/>
  <c r="AE338" i="4"/>
  <c r="AD338" i="4"/>
  <c r="AB218" i="4"/>
  <c r="AE218" i="4"/>
  <c r="AD218" i="4"/>
  <c r="AA352" i="4"/>
  <c r="AD352" i="4"/>
  <c r="AB336" i="4"/>
  <c r="AE336" i="4"/>
  <c r="AD336" i="4"/>
  <c r="AJ320" i="4"/>
  <c r="AH320" i="4"/>
  <c r="AK320" i="4"/>
  <c r="AA320" i="4"/>
  <c r="Z320" i="4"/>
  <c r="AC320" i="4"/>
  <c r="AJ304" i="4"/>
  <c r="AH304" i="4"/>
  <c r="AK304" i="4"/>
  <c r="AA304" i="4"/>
  <c r="Z304" i="4"/>
  <c r="AC304" i="4"/>
  <c r="AF288" i="4"/>
  <c r="AI288" i="4"/>
  <c r="AG288" i="4"/>
  <c r="AB288" i="4"/>
  <c r="AE288" i="4"/>
  <c r="AD288" i="4"/>
  <c r="AF272" i="4"/>
  <c r="AG272" i="4"/>
  <c r="AE272" i="4"/>
  <c r="AJ256" i="4"/>
  <c r="AK256" i="4"/>
  <c r="Z256" i="4"/>
  <c r="AJ228" i="4"/>
  <c r="AH228" i="4"/>
  <c r="AK228" i="4"/>
  <c r="AA228" i="4"/>
  <c r="Z228" i="4"/>
  <c r="AC228" i="4"/>
  <c r="AF196" i="4"/>
  <c r="AI196" i="4"/>
  <c r="AG196" i="4"/>
  <c r="AB196" i="4"/>
  <c r="AE196" i="4"/>
  <c r="AD196" i="4"/>
  <c r="AF164" i="4"/>
  <c r="AI164" i="4"/>
  <c r="AG164" i="4"/>
  <c r="AB164" i="4"/>
  <c r="AE164" i="4"/>
  <c r="AD164" i="4"/>
  <c r="AD140" i="4"/>
  <c r="AD124" i="4"/>
  <c r="AE124" i="4"/>
  <c r="AJ124" i="4"/>
  <c r="AA124" i="4"/>
  <c r="AH124" i="4"/>
  <c r="AF124" i="4"/>
  <c r="AE350" i="4"/>
  <c r="Z342" i="4"/>
  <c r="AC342" i="4"/>
  <c r="AB342" i="4"/>
  <c r="Z222" i="4"/>
  <c r="AC222" i="4"/>
  <c r="AA222" i="4"/>
  <c r="AA102" i="4"/>
  <c r="Z102" i="4"/>
  <c r="AB102" i="4"/>
  <c r="AE90" i="4"/>
  <c r="AD90" i="4"/>
  <c r="AB90" i="4"/>
  <c r="AE82" i="4"/>
  <c r="AD82" i="4"/>
  <c r="AB82" i="4"/>
  <c r="AE74" i="4"/>
  <c r="AD74" i="4"/>
  <c r="AB74" i="4"/>
  <c r="Z15" i="4"/>
  <c r="AA15" i="4"/>
  <c r="AB15" i="4"/>
  <c r="AA387" i="4"/>
  <c r="Z387" i="4"/>
  <c r="AD55" i="4"/>
  <c r="AE55" i="4"/>
  <c r="AA55" i="4"/>
  <c r="X435" i="4"/>
  <c r="Y435" i="4" s="1"/>
  <c r="AH435" i="4" s="1"/>
  <c r="AH232" i="4"/>
  <c r="AA232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D184" i="4"/>
  <c r="AC184" i="4"/>
  <c r="AO184" i="4" s="1"/>
  <c r="AU184" i="4" s="1"/>
  <c r="AB184" i="4"/>
  <c r="AA184" i="4"/>
  <c r="AE184" i="4"/>
  <c r="Z168" i="4"/>
  <c r="AD168" i="4"/>
  <c r="AC168" i="4"/>
  <c r="AB168" i="4"/>
  <c r="AA168" i="4"/>
  <c r="AE168" i="4"/>
  <c r="Z144" i="4"/>
  <c r="AD144" i="4"/>
  <c r="AP144" i="4" s="1"/>
  <c r="AV144" i="4" s="1"/>
  <c r="AC144" i="4"/>
  <c r="AB144" i="4"/>
  <c r="AA144" i="4"/>
  <c r="AE144" i="4"/>
  <c r="Z128" i="4"/>
  <c r="AD128" i="4"/>
  <c r="AP128" i="4" s="1"/>
  <c r="AV128" i="4" s="1"/>
  <c r="AC128" i="4"/>
  <c r="AE128" i="4"/>
  <c r="AQ128" i="4" s="1"/>
  <c r="AW128" i="4" s="1"/>
  <c r="AB128" i="4"/>
  <c r="AA128" i="4"/>
  <c r="AM128" i="4" s="1"/>
  <c r="AS128" i="4" s="1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L51" i="4" s="1"/>
  <c r="AR51" i="4" s="1"/>
  <c r="AD51" i="4"/>
  <c r="AC51" i="4"/>
  <c r="AB18" i="4"/>
  <c r="AA18" i="4"/>
  <c r="AE18" i="4"/>
  <c r="AD18" i="4"/>
  <c r="AC18" i="4"/>
  <c r="Z18" i="4"/>
  <c r="W419" i="4"/>
  <c r="W411" i="4"/>
  <c r="W403" i="4"/>
  <c r="AI354" i="4"/>
  <c r="AI338" i="4"/>
  <c r="AG218" i="4"/>
  <c r="AF218" i="4"/>
  <c r="W84" i="4"/>
  <c r="W92" i="4"/>
  <c r="AG342" i="4"/>
  <c r="AF342" i="4"/>
  <c r="AG222" i="4"/>
  <c r="AF222" i="4"/>
  <c r="AH102" i="4"/>
  <c r="AH90" i="4"/>
  <c r="AF82" i="4"/>
  <c r="AG82" i="4"/>
  <c r="AF74" i="4"/>
  <c r="AG74" i="4"/>
  <c r="AG15" i="4"/>
  <c r="AJ387" i="4"/>
  <c r="AH55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82" i="4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E192" i="4"/>
  <c r="AU192" i="4"/>
  <c r="Z176" i="4"/>
  <c r="AD176" i="4"/>
  <c r="AC176" i="4"/>
  <c r="AB176" i="4"/>
  <c r="AA176" i="4"/>
  <c r="AM176" i="4" s="1"/>
  <c r="AS176" i="4" s="1"/>
  <c r="AE176" i="4"/>
  <c r="Z160" i="4"/>
  <c r="AD160" i="4"/>
  <c r="AP160" i="4" s="1"/>
  <c r="AV160" i="4" s="1"/>
  <c r="AC160" i="4"/>
  <c r="AB160" i="4"/>
  <c r="AA160" i="4"/>
  <c r="AM160" i="4" s="1"/>
  <c r="AS160" i="4" s="1"/>
  <c r="AE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A120" i="4"/>
  <c r="AE120" i="4"/>
  <c r="Z120" i="4"/>
  <c r="AD120" i="4"/>
  <c r="AC120" i="4"/>
  <c r="AB59" i="4"/>
  <c r="AA59" i="4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A88" i="4"/>
  <c r="AD88" i="4"/>
  <c r="AP88" i="4" s="1"/>
  <c r="AV88" i="4" s="1"/>
  <c r="AB80" i="4"/>
  <c r="Z80" i="4"/>
  <c r="AD80" i="4"/>
  <c r="AC72" i="4"/>
  <c r="AB72" i="4"/>
  <c r="AN72" i="4" s="1"/>
  <c r="AT72" i="4" s="1"/>
  <c r="AE72" i="4"/>
  <c r="Z72" i="4"/>
  <c r="AA72" i="4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J354" i="4"/>
  <c r="AK338" i="4"/>
  <c r="AJ338" i="4"/>
  <c r="AK226" i="4"/>
  <c r="AK218" i="4"/>
  <c r="AJ218" i="4"/>
  <c r="AK350" i="4"/>
  <c r="AH342" i="4"/>
  <c r="AH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AD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E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20" i="4"/>
  <c r="Y920" i="4" s="1"/>
  <c r="X912" i="4"/>
  <c r="X904" i="4"/>
  <c r="X896" i="4"/>
  <c r="X888" i="4"/>
  <c r="X880" i="4"/>
  <c r="X872" i="4"/>
  <c r="X864" i="4"/>
  <c r="X856" i="4"/>
  <c r="X848" i="4"/>
  <c r="X840" i="4"/>
  <c r="X832" i="4"/>
  <c r="X822" i="4"/>
  <c r="X814" i="4"/>
  <c r="X806" i="4"/>
  <c r="X798" i="4"/>
  <c r="X790" i="4"/>
  <c r="X782" i="4"/>
  <c r="X774" i="4"/>
  <c r="X766" i="4"/>
  <c r="X758" i="4"/>
  <c r="X750" i="4"/>
  <c r="X742" i="4"/>
  <c r="X734" i="4"/>
  <c r="X726" i="4"/>
  <c r="X718" i="4"/>
  <c r="X710" i="4"/>
  <c r="X702" i="4"/>
  <c r="X694" i="4"/>
  <c r="X686" i="4"/>
  <c r="X678" i="4"/>
  <c r="X670" i="4"/>
  <c r="X662" i="4"/>
  <c r="X654" i="4"/>
  <c r="X646" i="4"/>
  <c r="X638" i="4"/>
  <c r="X630" i="4"/>
  <c r="X622" i="4"/>
  <c r="X614" i="4"/>
  <c r="X606" i="4"/>
  <c r="X598" i="4"/>
  <c r="X590" i="4"/>
  <c r="X582" i="4"/>
  <c r="X574" i="4"/>
  <c r="X566" i="4"/>
  <c r="X558" i="4"/>
  <c r="X968" i="4"/>
  <c r="X936" i="4"/>
  <c r="X376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AG380" i="4" s="1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D909" i="4"/>
  <c r="AT909" i="4"/>
  <c r="AA909" i="4"/>
  <c r="AC909" i="4"/>
  <c r="AS909" i="4"/>
  <c r="Z893" i="4"/>
  <c r="AB893" i="4"/>
  <c r="AD893" i="4"/>
  <c r="AA893" i="4"/>
  <c r="AE893" i="4"/>
  <c r="AC893" i="4"/>
  <c r="Z877" i="4"/>
  <c r="AD877" i="4"/>
  <c r="AT877" i="4"/>
  <c r="AA877" i="4"/>
  <c r="AU877" i="4"/>
  <c r="AS877" i="4"/>
  <c r="AS861" i="4"/>
  <c r="Z837" i="4"/>
  <c r="AD837" i="4"/>
  <c r="AT837" i="4"/>
  <c r="AA837" i="4"/>
  <c r="AC837" i="4"/>
  <c r="AS837" i="4"/>
  <c r="Z821" i="4"/>
  <c r="AB821" i="4"/>
  <c r="AD821" i="4"/>
  <c r="AA821" i="4"/>
  <c r="AE821" i="4"/>
  <c r="AC821" i="4"/>
  <c r="AS821" i="4"/>
  <c r="AB805" i="4"/>
  <c r="AT805" i="4"/>
  <c r="AE805" i="4"/>
  <c r="AS805" i="4"/>
  <c r="AS789" i="4"/>
  <c r="Z773" i="4"/>
  <c r="AD773" i="4"/>
  <c r="AT773" i="4"/>
  <c r="AA773" i="4"/>
  <c r="AC773" i="4"/>
  <c r="AS773" i="4"/>
  <c r="Z757" i="4"/>
  <c r="AB757" i="4"/>
  <c r="AD757" i="4"/>
  <c r="AA757" i="4"/>
  <c r="AE757" i="4"/>
  <c r="AC757" i="4"/>
  <c r="AS757" i="4"/>
  <c r="AB741" i="4"/>
  <c r="AT741" i="4"/>
  <c r="AE741" i="4"/>
  <c r="AS741" i="4"/>
  <c r="AB709" i="4"/>
  <c r="AT709" i="4"/>
  <c r="AE709" i="4"/>
  <c r="AU709" i="4"/>
  <c r="AC709" i="4"/>
  <c r="AS709" i="4"/>
  <c r="Z693" i="4"/>
  <c r="AB693" i="4"/>
  <c r="AD693" i="4"/>
  <c r="AA693" i="4"/>
  <c r="AE693" i="4"/>
  <c r="AC693" i="4"/>
  <c r="AS693" i="4"/>
  <c r="AB685" i="4"/>
  <c r="AT685" i="4"/>
  <c r="AE685" i="4"/>
  <c r="AS685" i="4"/>
  <c r="AD669" i="4"/>
  <c r="AB653" i="4"/>
  <c r="AT653" i="4"/>
  <c r="AE653" i="4"/>
  <c r="AU653" i="4"/>
  <c r="AC653" i="4"/>
  <c r="AS653" i="4"/>
  <c r="Z637" i="4"/>
  <c r="AB637" i="4"/>
  <c r="AD637" i="4"/>
  <c r="AA637" i="4"/>
  <c r="AE637" i="4"/>
  <c r="AC637" i="4"/>
  <c r="AS637" i="4"/>
  <c r="AB621" i="4"/>
  <c r="AT621" i="4"/>
  <c r="AE621" i="4"/>
  <c r="AS621" i="4"/>
  <c r="AB589" i="4"/>
  <c r="AT589" i="4"/>
  <c r="AE589" i="4"/>
  <c r="AU589" i="4"/>
  <c r="AC589" i="4"/>
  <c r="AS589" i="4"/>
  <c r="Z573" i="4"/>
  <c r="AB573" i="4"/>
  <c r="AD573" i="4"/>
  <c r="AA573" i="4"/>
  <c r="AE573" i="4"/>
  <c r="AC573" i="4"/>
  <c r="AS573" i="4"/>
  <c r="AB557" i="4"/>
  <c r="AT557" i="4"/>
  <c r="AE557" i="4"/>
  <c r="AS557" i="4"/>
  <c r="Z967" i="4"/>
  <c r="AB959" i="4"/>
  <c r="AT959" i="4"/>
  <c r="AA959" i="4"/>
  <c r="Z947" i="4"/>
  <c r="AB947" i="4"/>
  <c r="AD947" i="4"/>
  <c r="AC947" i="4"/>
  <c r="AA947" i="4"/>
  <c r="AE947" i="4"/>
  <c r="AU947" i="4"/>
  <c r="AB939" i="4"/>
  <c r="AT939" i="4"/>
  <c r="AA939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B542" i="4"/>
  <c r="AN542" i="4" s="1"/>
  <c r="AD542" i="4"/>
  <c r="AT542" i="4"/>
  <c r="AV542" i="4"/>
  <c r="AA542" i="4"/>
  <c r="AE542" i="4"/>
  <c r="AQ542" i="4" s="1"/>
  <c r="AW542" i="4" s="1"/>
  <c r="AC542" i="4"/>
  <c r="AO542" i="4" s="1"/>
  <c r="AU542" i="4" s="1"/>
  <c r="AS542" i="4"/>
  <c r="AT526" i="4"/>
  <c r="AV526" i="4"/>
  <c r="AS526" i="4"/>
  <c r="AW526" i="4"/>
  <c r="Z151" i="4"/>
  <c r="AB151" i="4"/>
  <c r="AN151" i="4" s="1"/>
  <c r="AT151" i="4" s="1"/>
  <c r="AD151" i="4"/>
  <c r="AP151" i="4" s="1"/>
  <c r="AV151" i="4" s="1"/>
  <c r="AC151" i="4"/>
  <c r="AA151" i="4"/>
  <c r="AM151" i="4" s="1"/>
  <c r="AS151" i="4" s="1"/>
  <c r="AE151" i="4"/>
  <c r="AQ151" i="4" s="1"/>
  <c r="AW151" i="4" s="1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M99" i="4" s="1"/>
  <c r="AS99" i="4" s="1"/>
  <c r="AC99" i="4"/>
  <c r="AO99" i="4" s="1"/>
  <c r="AU99" i="4" s="1"/>
  <c r="AE99" i="4"/>
  <c r="Z91" i="4"/>
  <c r="AB91" i="4"/>
  <c r="AD91" i="4"/>
  <c r="AA91" i="4"/>
  <c r="AC91" i="4"/>
  <c r="AE91" i="4"/>
  <c r="Z83" i="4"/>
  <c r="AL83" i="4" s="1"/>
  <c r="AR83" i="4" s="1"/>
  <c r="AB83" i="4"/>
  <c r="AD83" i="4"/>
  <c r="AP83" i="4" s="1"/>
  <c r="AV83" i="4" s="1"/>
  <c r="AA83" i="4"/>
  <c r="AM83" i="4" s="1"/>
  <c r="AS83" i="4" s="1"/>
  <c r="AC83" i="4"/>
  <c r="AE83" i="4"/>
  <c r="AD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Z19" i="4"/>
  <c r="AB19" i="4"/>
  <c r="AD19" i="4"/>
  <c r="AA19" i="4"/>
  <c r="AE19" i="4"/>
  <c r="AC19" i="4"/>
  <c r="Y907" i="4"/>
  <c r="AH907" i="4" s="1"/>
  <c r="X899" i="4"/>
  <c r="Y899" i="4"/>
  <c r="Y891" i="4"/>
  <c r="AF891" i="4" s="1"/>
  <c r="Y875" i="4"/>
  <c r="AF875" i="4" s="1"/>
  <c r="X867" i="4"/>
  <c r="Y867" i="4" s="1"/>
  <c r="Y859" i="4"/>
  <c r="AF859" i="4" s="1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Y747" i="4"/>
  <c r="AF747" i="4" s="1"/>
  <c r="X739" i="4"/>
  <c r="Y739" i="4" s="1"/>
  <c r="Y731" i="4"/>
  <c r="AF731" i="4" s="1"/>
  <c r="Y715" i="4"/>
  <c r="AF715" i="4" s="1"/>
  <c r="X707" i="4"/>
  <c r="Y707" i="4"/>
  <c r="Y699" i="4"/>
  <c r="AH699" i="4" s="1"/>
  <c r="Y683" i="4"/>
  <c r="AH683" i="4" s="1"/>
  <c r="X675" i="4"/>
  <c r="Y675" i="4" s="1"/>
  <c r="Y667" i="4"/>
  <c r="AH667" i="4" s="1"/>
  <c r="Y651" i="4"/>
  <c r="AH651" i="4" s="1"/>
  <c r="X639" i="4"/>
  <c r="Y639" i="4"/>
  <c r="Y623" i="4"/>
  <c r="AF623" i="4" s="1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O1001" i="4" s="1"/>
  <c r="AU1001" i="4" s="1"/>
  <c r="AS1001" i="4"/>
  <c r="AT985" i="4"/>
  <c r="AV985" i="4"/>
  <c r="AS985" i="4"/>
  <c r="AW985" i="4"/>
  <c r="AB973" i="4"/>
  <c r="AT973" i="4"/>
  <c r="AA973" i="4"/>
  <c r="AC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K853" i="4"/>
  <c r="AJ853" i="4"/>
  <c r="AF853" i="4"/>
  <c r="AK845" i="4"/>
  <c r="AJ845" i="4"/>
  <c r="AF845" i="4"/>
  <c r="AK829" i="4"/>
  <c r="AJ829" i="4"/>
  <c r="AF829" i="4"/>
  <c r="AK813" i="4"/>
  <c r="AK797" i="4"/>
  <c r="AJ797" i="4"/>
  <c r="AF797" i="4"/>
  <c r="AK781" i="4"/>
  <c r="AJ781" i="4"/>
  <c r="AF781" i="4"/>
  <c r="AK765" i="4"/>
  <c r="AJ765" i="4"/>
  <c r="AF765" i="4"/>
  <c r="AK749" i="4"/>
  <c r="AK733" i="4"/>
  <c r="AJ733" i="4"/>
  <c r="AF733" i="4"/>
  <c r="AK717" i="4"/>
  <c r="AJ717" i="4"/>
  <c r="AF717" i="4"/>
  <c r="AK701" i="4"/>
  <c r="AJ701" i="4"/>
  <c r="AF701" i="4"/>
  <c r="AK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37" i="4"/>
  <c r="AI737" i="4"/>
  <c r="AH737" i="4"/>
  <c r="AG729" i="4"/>
  <c r="AI729" i="4"/>
  <c r="AH729" i="4"/>
  <c r="AG721" i="4"/>
  <c r="AI721" i="4"/>
  <c r="AH721" i="4"/>
  <c r="AG705" i="4"/>
  <c r="AI705" i="4"/>
  <c r="AH705" i="4"/>
  <c r="AG697" i="4"/>
  <c r="AI697" i="4"/>
  <c r="AH697" i="4"/>
  <c r="AG689" i="4"/>
  <c r="AI689" i="4"/>
  <c r="AH689" i="4"/>
  <c r="AG673" i="4"/>
  <c r="AI673" i="4"/>
  <c r="AH673" i="4"/>
  <c r="AG665" i="4"/>
  <c r="AI665" i="4"/>
  <c r="AH665" i="4"/>
  <c r="AG649" i="4"/>
  <c r="AI649" i="4"/>
  <c r="AH649" i="4"/>
  <c r="AG641" i="4"/>
  <c r="AI641" i="4"/>
  <c r="AH641" i="4"/>
  <c r="AG633" i="4"/>
  <c r="AI633" i="4"/>
  <c r="AH633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O130" i="4"/>
  <c r="AU130" i="4" s="1"/>
  <c r="AL130" i="4"/>
  <c r="AR130" i="4" s="1"/>
  <c r="AO114" i="4"/>
  <c r="AU114" i="4" s="1"/>
  <c r="X349" i="4"/>
  <c r="X285" i="4"/>
  <c r="X476" i="4"/>
  <c r="X412" i="4"/>
  <c r="X315" i="4"/>
  <c r="X251" i="4"/>
  <c r="X183" i="4"/>
  <c r="X133" i="4"/>
  <c r="X372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587" i="4"/>
  <c r="AH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B382" i="4"/>
  <c r="AD382" i="4"/>
  <c r="AJ382" i="4"/>
  <c r="AG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E988" i="4"/>
  <c r="AB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E553" i="4"/>
  <c r="AB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E958" i="4"/>
  <c r="Z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E370" i="4"/>
  <c r="AD370" i="4"/>
  <c r="AA362" i="4"/>
  <c r="AC362" i="4"/>
  <c r="AE362" i="4"/>
  <c r="Z362" i="4"/>
  <c r="AD362" i="4"/>
  <c r="AB362" i="4"/>
  <c r="AA358" i="4"/>
  <c r="AE358" i="4"/>
  <c r="AD358" i="4"/>
  <c r="AA246" i="4"/>
  <c r="AC246" i="4"/>
  <c r="AE246" i="4"/>
  <c r="Z246" i="4"/>
  <c r="AD246" i="4"/>
  <c r="AB246" i="4"/>
  <c r="AC242" i="4"/>
  <c r="AB242" i="4"/>
  <c r="AA238" i="4"/>
  <c r="AC238" i="4"/>
  <c r="AE238" i="4"/>
  <c r="Z238" i="4"/>
  <c r="AD238" i="4"/>
  <c r="AB238" i="4"/>
  <c r="Z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I891" i="4"/>
  <c r="AI859" i="4"/>
  <c r="AF827" i="4"/>
  <c r="AK827" i="4"/>
  <c r="AJ811" i="4"/>
  <c r="AF795" i="4"/>
  <c r="AK795" i="4"/>
  <c r="AJ779" i="4"/>
  <c r="AH771" i="4"/>
  <c r="AH747" i="4"/>
  <c r="AG747" i="4"/>
  <c r="AI715" i="4"/>
  <c r="AJ699" i="4"/>
  <c r="AF683" i="4"/>
  <c r="AK683" i="4"/>
  <c r="AJ667" i="4"/>
  <c r="AF651" i="4"/>
  <c r="AK651" i="4"/>
  <c r="AH623" i="4"/>
  <c r="AG623" i="4"/>
  <c r="AH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E386" i="4"/>
  <c r="AB386" i="4"/>
  <c r="AG386" i="4"/>
  <c r="AH386" i="4"/>
  <c r="AF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K737" i="4"/>
  <c r="AJ737" i="4"/>
  <c r="AF737" i="4"/>
  <c r="AK729" i="4"/>
  <c r="AJ729" i="4"/>
  <c r="AF729" i="4"/>
  <c r="AK721" i="4"/>
  <c r="AJ721" i="4"/>
  <c r="AF721" i="4"/>
  <c r="AK713" i="4"/>
  <c r="AJ713" i="4"/>
  <c r="AK705" i="4"/>
  <c r="AJ705" i="4"/>
  <c r="AF705" i="4"/>
  <c r="AK697" i="4"/>
  <c r="AJ697" i="4"/>
  <c r="AF697" i="4"/>
  <c r="AK689" i="4"/>
  <c r="AJ689" i="4"/>
  <c r="AF689" i="4"/>
  <c r="AK681" i="4"/>
  <c r="AJ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L450" i="4" l="1"/>
  <c r="AR450" i="4" s="1"/>
  <c r="D450" i="4" s="1"/>
  <c r="H450" i="4" s="1"/>
  <c r="K451" i="2" s="1"/>
  <c r="AJ386" i="4"/>
  <c r="AI386" i="4"/>
  <c r="AK386" i="4"/>
  <c r="AD386" i="4"/>
  <c r="Z386" i="4"/>
  <c r="AB358" i="4"/>
  <c r="Z358" i="4"/>
  <c r="AB370" i="4"/>
  <c r="Z370" i="4"/>
  <c r="AF380" i="4"/>
  <c r="AI387" i="4"/>
  <c r="AK387" i="4"/>
  <c r="G462" i="4"/>
  <c r="AC450" i="4"/>
  <c r="Z450" i="4"/>
  <c r="AA450" i="4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05" i="4"/>
  <c r="Z605" i="4"/>
  <c r="AE605" i="4"/>
  <c r="AB605" i="4"/>
  <c r="AC605" i="4"/>
  <c r="AD605" i="4"/>
  <c r="AH669" i="4"/>
  <c r="AA669" i="4"/>
  <c r="Z669" i="4"/>
  <c r="AE669" i="4"/>
  <c r="AB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A526" i="4"/>
  <c r="AM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P985" i="4" s="1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H745" i="4"/>
  <c r="AB745" i="4"/>
  <c r="AC745" i="4"/>
  <c r="AG681" i="4"/>
  <c r="AG745" i="4"/>
  <c r="AC985" i="4"/>
  <c r="AB931" i="4"/>
  <c r="AD681" i="4"/>
  <c r="AI328" i="4"/>
  <c r="AO328" i="4" s="1"/>
  <c r="AU328" i="4" s="1"/>
  <c r="AF534" i="4"/>
  <c r="AF625" i="4"/>
  <c r="AD526" i="4"/>
  <c r="AA605" i="4"/>
  <c r="AC725" i="4"/>
  <c r="AC789" i="4"/>
  <c r="AC861" i="4"/>
  <c r="AI380" i="4"/>
  <c r="AJ380" i="4"/>
  <c r="AK380" i="4"/>
  <c r="AD47" i="4"/>
  <c r="AH47" i="4"/>
  <c r="AA395" i="4"/>
  <c r="AH395" i="4"/>
  <c r="AE78" i="4"/>
  <c r="AG78" i="4"/>
  <c r="AE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P346" i="4" s="1"/>
  <c r="AV346" i="4" s="1"/>
  <c r="AA346" i="4"/>
  <c r="AG346" i="4"/>
  <c r="AM346" i="4" s="1"/>
  <c r="AS346" i="4" s="1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K382" i="4"/>
  <c r="Z382" i="4"/>
  <c r="AF382" i="4"/>
  <c r="AH382" i="4"/>
  <c r="AN382" i="4" s="1"/>
  <c r="AT382" i="4" s="1"/>
  <c r="AD993" i="4"/>
  <c r="AA993" i="4"/>
  <c r="AD677" i="4"/>
  <c r="AJ677" i="4"/>
  <c r="AF677" i="4"/>
  <c r="Z677" i="4"/>
  <c r="AD749" i="4"/>
  <c r="AE749" i="4"/>
  <c r="AJ749" i="4"/>
  <c r="AF749" i="4"/>
  <c r="AD813" i="4"/>
  <c r="Z813" i="4"/>
  <c r="AJ813" i="4"/>
  <c r="AE813" i="4"/>
  <c r="AF813" i="4"/>
  <c r="AD869" i="4"/>
  <c r="AJ869" i="4"/>
  <c r="Z869" i="4"/>
  <c r="AF869" i="4"/>
  <c r="AE869" i="4"/>
  <c r="F506" i="4"/>
  <c r="J506" i="4" s="1"/>
  <c r="E506" i="4"/>
  <c r="I506" i="4" s="1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I875" i="4"/>
  <c r="AG713" i="4"/>
  <c r="AE526" i="4"/>
  <c r="AQ526" i="4" s="1"/>
  <c r="AA967" i="4"/>
  <c r="AB725" i="4"/>
  <c r="AB789" i="4"/>
  <c r="AB861" i="4"/>
  <c r="AE534" i="4"/>
  <c r="AE625" i="4"/>
  <c r="AD745" i="4"/>
  <c r="AH985" i="4"/>
  <c r="AJ75" i="4"/>
  <c r="AC75" i="4"/>
  <c r="Z75" i="4"/>
  <c r="E530" i="4"/>
  <c r="I530" i="4" s="1"/>
  <c r="F530" i="4"/>
  <c r="J530" i="4" s="1"/>
  <c r="G530" i="4"/>
  <c r="D929" i="4"/>
  <c r="H929" i="4" s="1"/>
  <c r="F929" i="4"/>
  <c r="J929" i="4" s="1"/>
  <c r="G929" i="4"/>
  <c r="F369" i="4"/>
  <c r="J369" i="4" s="1"/>
  <c r="M370" i="2" s="1"/>
  <c r="E369" i="4"/>
  <c r="I369" i="4" s="1"/>
  <c r="L370" i="2" s="1"/>
  <c r="G369" i="4"/>
  <c r="AP542" i="4"/>
  <c r="AM192" i="4"/>
  <c r="AS192" i="4" s="1"/>
  <c r="AI546" i="4"/>
  <c r="AM173" i="4"/>
  <c r="AS173" i="4" s="1"/>
  <c r="AA546" i="4"/>
  <c r="AO83" i="4"/>
  <c r="AU83" i="4" s="1"/>
  <c r="AL542" i="4"/>
  <c r="AR542" i="4" s="1"/>
  <c r="AN176" i="4"/>
  <c r="AT176" i="4" s="1"/>
  <c r="AJ526" i="4"/>
  <c r="AM418" i="4"/>
  <c r="AS418" i="4" s="1"/>
  <c r="AM450" i="4"/>
  <c r="AS450" i="4" s="1"/>
  <c r="AG639" i="4"/>
  <c r="AI707" i="4"/>
  <c r="AG899" i="4"/>
  <c r="AB493" i="4"/>
  <c r="AN961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E276" i="4" s="1"/>
  <c r="I276" i="4" s="1"/>
  <c r="L277" i="2" s="1"/>
  <c r="AL284" i="4"/>
  <c r="AR284" i="4" s="1"/>
  <c r="AL292" i="4"/>
  <c r="AR292" i="4" s="1"/>
  <c r="AL300" i="4"/>
  <c r="AR300" i="4" s="1"/>
  <c r="AL308" i="4"/>
  <c r="AR308" i="4" s="1"/>
  <c r="AL316" i="4"/>
  <c r="AR316" i="4" s="1"/>
  <c r="AL324" i="4"/>
  <c r="AR324" i="4" s="1"/>
  <c r="AL332" i="4"/>
  <c r="AR332" i="4" s="1"/>
  <c r="D332" i="4" s="1"/>
  <c r="H332" i="4" s="1"/>
  <c r="K333" i="2" s="1"/>
  <c r="AH91" i="4"/>
  <c r="AN91" i="4" s="1"/>
  <c r="AT91" i="4" s="1"/>
  <c r="AJ146" i="4"/>
  <c r="AD146" i="4"/>
  <c r="AP146" i="4" s="1"/>
  <c r="AV146" i="4" s="1"/>
  <c r="AB546" i="4"/>
  <c r="Z546" i="4"/>
  <c r="AI573" i="4"/>
  <c r="AK146" i="4"/>
  <c r="AO115" i="4"/>
  <c r="AU115" i="4" s="1"/>
  <c r="AF546" i="4"/>
  <c r="AE546" i="4"/>
  <c r="AQ546" i="4" s="1"/>
  <c r="AC546" i="4"/>
  <c r="AO546" i="4" s="1"/>
  <c r="AU546" i="4" s="1"/>
  <c r="AC506" i="4"/>
  <c r="AO506" i="4" s="1"/>
  <c r="AU506" i="4" s="1"/>
  <c r="AB234" i="4"/>
  <c r="AC234" i="4"/>
  <c r="Z242" i="4"/>
  <c r="AO173" i="4"/>
  <c r="AU173" i="4" s="1"/>
  <c r="AN506" i="4"/>
  <c r="AT506" i="4" s="1"/>
  <c r="Z961" i="4"/>
  <c r="AI961" i="4"/>
  <c r="AO961" i="4" s="1"/>
  <c r="AU961" i="4" s="1"/>
  <c r="AF961" i="4"/>
  <c r="AD961" i="4"/>
  <c r="AP961" i="4" s="1"/>
  <c r="AA961" i="4"/>
  <c r="AG961" i="4"/>
  <c r="AH450" i="4"/>
  <c r="AN450" i="4" s="1"/>
  <c r="AT450" i="4" s="1"/>
  <c r="AJ450" i="4"/>
  <c r="AP450" i="4" s="1"/>
  <c r="AV450" i="4" s="1"/>
  <c r="AI450" i="4"/>
  <c r="AJ546" i="4"/>
  <c r="AP546" i="4" s="1"/>
  <c r="AG546" i="4"/>
  <c r="AM546" i="4" s="1"/>
  <c r="AS546" i="4" s="1"/>
  <c r="AH546" i="4"/>
  <c r="AN546" i="4" s="1"/>
  <c r="AT546" i="4" s="1"/>
  <c r="AA146" i="4"/>
  <c r="AG146" i="4"/>
  <c r="AI146" i="4"/>
  <c r="AB146" i="4"/>
  <c r="AN146" i="4" s="1"/>
  <c r="AT146" i="4" s="1"/>
  <c r="AE146" i="4"/>
  <c r="AF146" i="4"/>
  <c r="AL146" i="4" s="1"/>
  <c r="AR146" i="4" s="1"/>
  <c r="AK115" i="4"/>
  <c r="AA115" i="4"/>
  <c r="AB115" i="4"/>
  <c r="AN115" i="4" s="1"/>
  <c r="AT115" i="4" s="1"/>
  <c r="AJ115" i="4"/>
  <c r="AP115" i="4" s="1"/>
  <c r="AV115" i="4" s="1"/>
  <c r="AG115" i="4"/>
  <c r="AE115" i="4"/>
  <c r="AF115" i="4"/>
  <c r="AL115" i="4" s="1"/>
  <c r="AR115" i="4" s="1"/>
  <c r="D438" i="4"/>
  <c r="H438" i="4" s="1"/>
  <c r="K439" i="2" s="1"/>
  <c r="F438" i="4"/>
  <c r="J438" i="4" s="1"/>
  <c r="M439" i="2" s="1"/>
  <c r="E470" i="4"/>
  <c r="I470" i="4" s="1"/>
  <c r="L471" i="2" s="1"/>
  <c r="G470" i="4"/>
  <c r="G933" i="4"/>
  <c r="E933" i="4"/>
  <c r="I933" i="4" s="1"/>
  <c r="F153" i="4"/>
  <c r="J153" i="4" s="1"/>
  <c r="M154" i="2" s="1"/>
  <c r="E153" i="4"/>
  <c r="I153" i="4" s="1"/>
  <c r="L154" i="2" s="1"/>
  <c r="D446" i="4"/>
  <c r="H446" i="4" s="1"/>
  <c r="K447" i="2" s="1"/>
  <c r="G446" i="4"/>
  <c r="G245" i="4"/>
  <c r="F245" i="4"/>
  <c r="J245" i="4" s="1"/>
  <c r="M246" i="2" s="1"/>
  <c r="F552" i="4"/>
  <c r="J552" i="4" s="1"/>
  <c r="D552" i="4"/>
  <c r="H552" i="4" s="1"/>
  <c r="AF973" i="4"/>
  <c r="AI973" i="4"/>
  <c r="AO973" i="4" s="1"/>
  <c r="AU973" i="4" s="1"/>
  <c r="AJ973" i="4"/>
  <c r="AH973" i="4"/>
  <c r="AN973" i="4" s="1"/>
  <c r="AH987" i="4"/>
  <c r="AI559" i="4"/>
  <c r="AG591" i="4"/>
  <c r="AI623" i="4"/>
  <c r="AG715" i="4"/>
  <c r="AH715" i="4"/>
  <c r="AI747" i="4"/>
  <c r="AI763" i="4"/>
  <c r="AG859" i="4"/>
  <c r="AH859" i="4"/>
  <c r="AG891" i="4"/>
  <c r="AH891" i="4"/>
  <c r="AW973" i="4"/>
  <c r="AE973" i="4"/>
  <c r="AQ973" i="4" s="1"/>
  <c r="AV973" i="4"/>
  <c r="AD973" i="4"/>
  <c r="Z973" i="4"/>
  <c r="AL973" i="4" s="1"/>
  <c r="AR973" i="4" s="1"/>
  <c r="AQ985" i="4"/>
  <c r="AM1001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AL526" i="4"/>
  <c r="AR526" i="4" s="1"/>
  <c r="AM542" i="4"/>
  <c r="AE939" i="4"/>
  <c r="AC939" i="4"/>
  <c r="AD939" i="4"/>
  <c r="AE959" i="4"/>
  <c r="AC959" i="4"/>
  <c r="AD959" i="4"/>
  <c r="AC557" i="4"/>
  <c r="AA557" i="4"/>
  <c r="AD557" i="4"/>
  <c r="Z557" i="4"/>
  <c r="AO573" i="4"/>
  <c r="AU573" i="4" s="1"/>
  <c r="AA589" i="4"/>
  <c r="AD589" i="4"/>
  <c r="Z589" i="4"/>
  <c r="AC621" i="4"/>
  <c r="AA621" i="4"/>
  <c r="AD621" i="4"/>
  <c r="AA653" i="4"/>
  <c r="AD653" i="4"/>
  <c r="AC685" i="4"/>
  <c r="AA685" i="4"/>
  <c r="AM685" i="4" s="1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N877" i="4" s="1"/>
  <c r="AE909" i="4"/>
  <c r="AM72" i="4"/>
  <c r="AS72" i="4" s="1"/>
  <c r="AQ72" i="4"/>
  <c r="AW72" i="4" s="1"/>
  <c r="AO72" i="4"/>
  <c r="AU72" i="4" s="1"/>
  <c r="AL88" i="4"/>
  <c r="AR88" i="4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K232" i="4"/>
  <c r="AE232" i="4"/>
  <c r="Z55" i="4"/>
  <c r="AC55" i="4"/>
  <c r="AO55" i="4" s="1"/>
  <c r="AU55" i="4" s="1"/>
  <c r="AB55" i="4"/>
  <c r="AK55" i="4"/>
  <c r="AJ55" i="4"/>
  <c r="AB387" i="4"/>
  <c r="AE387" i="4"/>
  <c r="AC387" i="4"/>
  <c r="AO387" i="4" s="1"/>
  <c r="AU387" i="4" s="1"/>
  <c r="AH387" i="4"/>
  <c r="AC15" i="4"/>
  <c r="AO15" i="4" s="1"/>
  <c r="AU15" i="4" s="1"/>
  <c r="AD15" i="4"/>
  <c r="AE15" i="4"/>
  <c r="AQ15" i="4" s="1"/>
  <c r="AW15" i="4" s="1"/>
  <c r="AF15" i="4"/>
  <c r="AA74" i="4"/>
  <c r="Z74" i="4"/>
  <c r="AC74" i="4"/>
  <c r="AH74" i="4"/>
  <c r="AA82" i="4"/>
  <c r="Z82" i="4"/>
  <c r="AC82" i="4"/>
  <c r="AH82" i="4"/>
  <c r="AA90" i="4"/>
  <c r="Z90" i="4"/>
  <c r="AC90" i="4"/>
  <c r="AO90" i="4" s="1"/>
  <c r="AU90" i="4" s="1"/>
  <c r="AF90" i="4"/>
  <c r="AG90" i="4"/>
  <c r="AE102" i="4"/>
  <c r="AD102" i="4"/>
  <c r="AP102" i="4" s="1"/>
  <c r="AV102" i="4" s="1"/>
  <c r="AC102" i="4"/>
  <c r="AF102" i="4"/>
  <c r="AL102" i="4" s="1"/>
  <c r="AR102" i="4" s="1"/>
  <c r="AG102" i="4"/>
  <c r="AD222" i="4"/>
  <c r="AB222" i="4"/>
  <c r="AE222" i="4"/>
  <c r="AI222" i="4"/>
  <c r="AK222" i="4"/>
  <c r="AJ222" i="4"/>
  <c r="AD342" i="4"/>
  <c r="AE342" i="4"/>
  <c r="AA342" i="4"/>
  <c r="AM342" i="4" s="1"/>
  <c r="AS342" i="4" s="1"/>
  <c r="AI342" i="4"/>
  <c r="AK342" i="4"/>
  <c r="AJ342" i="4"/>
  <c r="Z124" i="4"/>
  <c r="AC124" i="4"/>
  <c r="AG124" i="4"/>
  <c r="AM124" i="4" s="1"/>
  <c r="AS124" i="4" s="1"/>
  <c r="AB124" i="4"/>
  <c r="AK124" i="4"/>
  <c r="AI124" i="4"/>
  <c r="AJ164" i="4"/>
  <c r="AP164" i="4" s="1"/>
  <c r="AV164" i="4" s="1"/>
  <c r="AH164" i="4"/>
  <c r="AK164" i="4"/>
  <c r="AA164" i="4"/>
  <c r="Z164" i="4"/>
  <c r="AL164" i="4" s="1"/>
  <c r="AR164" i="4" s="1"/>
  <c r="AC164" i="4"/>
  <c r="AJ196" i="4"/>
  <c r="AH196" i="4"/>
  <c r="AK196" i="4"/>
  <c r="AQ196" i="4" s="1"/>
  <c r="AW196" i="4" s="1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D228" i="4"/>
  <c r="AF256" i="4"/>
  <c r="AL256" i="4" s="1"/>
  <c r="AR256" i="4" s="1"/>
  <c r="AI256" i="4"/>
  <c r="AG256" i="4"/>
  <c r="AM256" i="4" s="1"/>
  <c r="AS256" i="4" s="1"/>
  <c r="AB256" i="4"/>
  <c r="AE256" i="4"/>
  <c r="AQ256" i="4" s="1"/>
  <c r="AW256" i="4" s="1"/>
  <c r="AD256" i="4"/>
  <c r="AJ272" i="4"/>
  <c r="AH272" i="4"/>
  <c r="AK272" i="4"/>
  <c r="AQ272" i="4" s="1"/>
  <c r="AW272" i="4" s="1"/>
  <c r="AA272" i="4"/>
  <c r="Z272" i="4"/>
  <c r="AL272" i="4" s="1"/>
  <c r="AR272" i="4" s="1"/>
  <c r="AC272" i="4"/>
  <c r="AJ288" i="4"/>
  <c r="AP288" i="4" s="1"/>
  <c r="AV288" i="4" s="1"/>
  <c r="AH288" i="4"/>
  <c r="AK288" i="4"/>
  <c r="AQ288" i="4" s="1"/>
  <c r="AW288" i="4" s="1"/>
  <c r="AA288" i="4"/>
  <c r="Z288" i="4"/>
  <c r="AC288" i="4"/>
  <c r="AF304" i="4"/>
  <c r="AI304" i="4"/>
  <c r="AG304" i="4"/>
  <c r="AM304" i="4" s="1"/>
  <c r="AS304" i="4" s="1"/>
  <c r="AB304" i="4"/>
  <c r="AE304" i="4"/>
  <c r="AQ304" i="4" s="1"/>
  <c r="AW304" i="4" s="1"/>
  <c r="AD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O336" i="4" s="1"/>
  <c r="AU336" i="4" s="1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L218" i="4" s="1"/>
  <c r="AR218" i="4" s="1"/>
  <c r="AC218" i="4"/>
  <c r="AI218" i="4"/>
  <c r="AH218" i="4"/>
  <c r="AA338" i="4"/>
  <c r="AM338" i="4" s="1"/>
  <c r="AS338" i="4" s="1"/>
  <c r="Z338" i="4"/>
  <c r="AC338" i="4"/>
  <c r="AG338" i="4"/>
  <c r="AF338" i="4"/>
  <c r="AL338" i="4" s="1"/>
  <c r="AR338" i="4" s="1"/>
  <c r="AH338" i="4"/>
  <c r="AA354" i="4"/>
  <c r="AM354" i="4" s="1"/>
  <c r="AS354" i="4" s="1"/>
  <c r="AE354" i="4"/>
  <c r="AG354" i="4"/>
  <c r="AF354" i="4"/>
  <c r="AH354" i="4"/>
  <c r="AN354" i="4" s="1"/>
  <c r="AT354" i="4" s="1"/>
  <c r="E552" i="4"/>
  <c r="I552" i="4" s="1"/>
  <c r="F470" i="4"/>
  <c r="J470" i="4" s="1"/>
  <c r="M471" i="2" s="1"/>
  <c r="E245" i="4"/>
  <c r="I245" i="4" s="1"/>
  <c r="L246" i="2" s="1"/>
  <c r="F933" i="4"/>
  <c r="J933" i="4" s="1"/>
  <c r="G153" i="4"/>
  <c r="AG973" i="4"/>
  <c r="AM973" i="4" s="1"/>
  <c r="AS973" i="4" s="1"/>
  <c r="AL72" i="4"/>
  <c r="AR72" i="4" s="1"/>
  <c r="AN59" i="4"/>
  <c r="AT59" i="4" s="1"/>
  <c r="AL120" i="4"/>
  <c r="AR120" i="4" s="1"/>
  <c r="AO160" i="4"/>
  <c r="AU160" i="4" s="1"/>
  <c r="AL160" i="4"/>
  <c r="AR160" i="4" s="1"/>
  <c r="AL176" i="4"/>
  <c r="AR176" i="4" s="1"/>
  <c r="AL18" i="4"/>
  <c r="AR18" i="4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AL184" i="4"/>
  <c r="AR184" i="4" s="1"/>
  <c r="AN501" i="4"/>
  <c r="AT501" i="4" s="1"/>
  <c r="AO510" i="4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K246" i="2" s="1"/>
  <c r="AL216" i="4"/>
  <c r="AR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G510" i="4"/>
  <c r="D510" i="4"/>
  <c r="H510" i="4" s="1"/>
  <c r="E510" i="4"/>
  <c r="I510" i="4" s="1"/>
  <c r="AI591" i="4"/>
  <c r="AG731" i="4"/>
  <c r="AH763" i="4"/>
  <c r="AG843" i="4"/>
  <c r="AH875" i="4"/>
  <c r="Y250" i="4"/>
  <c r="AF250" i="4" s="1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M507" i="4" s="1"/>
  <c r="AS507" i="4" s="1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M214" i="4" s="1"/>
  <c r="AS214" i="4" s="1"/>
  <c r="AH140" i="4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 s="1"/>
  <c r="AS91" i="4" s="1"/>
  <c r="AC354" i="4"/>
  <c r="AO354" i="4" s="1"/>
  <c r="AU354" i="4" s="1"/>
  <c r="Z354" i="4"/>
  <c r="AK336" i="4"/>
  <c r="AQ336" i="4" s="1"/>
  <c r="AW336" i="4" s="1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K80" i="4"/>
  <c r="AH75" i="4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E507" i="4"/>
  <c r="AD507" i="4"/>
  <c r="AK507" i="4"/>
  <c r="AJ507" i="4"/>
  <c r="AI507" i="4"/>
  <c r="AO507" i="4" s="1"/>
  <c r="AU507" i="4" s="1"/>
  <c r="AB395" i="4"/>
  <c r="AE395" i="4"/>
  <c r="AQ395" i="4" s="1"/>
  <c r="AW395" i="4" s="1"/>
  <c r="AD395" i="4"/>
  <c r="AK395" i="4"/>
  <c r="AJ395" i="4"/>
  <c r="AI395" i="4"/>
  <c r="AA70" i="4"/>
  <c r="Z70" i="4"/>
  <c r="AB70" i="4"/>
  <c r="AH70" i="4"/>
  <c r="AI70" i="4"/>
  <c r="AA78" i="4"/>
  <c r="AM78" i="4" s="1"/>
  <c r="AS78" i="4" s="1"/>
  <c r="Z78" i="4"/>
  <c r="AB78" i="4"/>
  <c r="AH78" i="4"/>
  <c r="AI78" i="4"/>
  <c r="AO78" i="4" s="1"/>
  <c r="AU78" i="4" s="1"/>
  <c r="AA86" i="4"/>
  <c r="Z86" i="4"/>
  <c r="AB86" i="4"/>
  <c r="AH86" i="4"/>
  <c r="AI86" i="4"/>
  <c r="AA94" i="4"/>
  <c r="AM94" i="4" s="1"/>
  <c r="AS94" i="4" s="1"/>
  <c r="Z94" i="4"/>
  <c r="AB94" i="4"/>
  <c r="AH94" i="4"/>
  <c r="AI94" i="4"/>
  <c r="AB214" i="4"/>
  <c r="AE214" i="4"/>
  <c r="AC214" i="4"/>
  <c r="AI214" i="4"/>
  <c r="AH214" i="4"/>
  <c r="Z230" i="4"/>
  <c r="AL230" i="4" s="1"/>
  <c r="AR230" i="4" s="1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M140" i="4" s="1"/>
  <c r="AS140" i="4" s="1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AA344" i="4"/>
  <c r="AM344" i="4" s="1"/>
  <c r="AS344" i="4" s="1"/>
  <c r="AD344" i="4"/>
  <c r="Z344" i="4"/>
  <c r="AL344" i="4" s="1"/>
  <c r="AR344" i="4" s="1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O749" i="4" s="1"/>
  <c r="AU749" i="4" s="1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O869" i="4" s="1"/>
  <c r="AU869" i="4" s="1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I621" i="4"/>
  <c r="AG653" i="4"/>
  <c r="AM653" i="4" s="1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L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D509" i="4" s="1"/>
  <c r="H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O172" i="4"/>
  <c r="AU172" i="4" s="1"/>
  <c r="AM172" i="4"/>
  <c r="AS172" i="4" s="1"/>
  <c r="AL204" i="4"/>
  <c r="AR204" i="4" s="1"/>
  <c r="AM204" i="4"/>
  <c r="AS204" i="4" s="1"/>
  <c r="AQ164" i="4"/>
  <c r="AW164" i="4" s="1"/>
  <c r="AL296" i="4"/>
  <c r="AR296" i="4" s="1"/>
  <c r="D296" i="4" s="1"/>
  <c r="H296" i="4" s="1"/>
  <c r="K297" i="2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J959" i="4"/>
  <c r="AF959" i="4"/>
  <c r="AL959" i="4" s="1"/>
  <c r="AR959" i="4" s="1"/>
  <c r="AK959" i="4"/>
  <c r="AQ959" i="4" s="1"/>
  <c r="AW959" i="4" s="1"/>
  <c r="AJ557" i="4"/>
  <c r="AF557" i="4"/>
  <c r="AL557" i="4" s="1"/>
  <c r="AR557" i="4" s="1"/>
  <c r="AK557" i="4"/>
  <c r="AQ557" i="4" s="1"/>
  <c r="AW557" i="4" s="1"/>
  <c r="AJ589" i="4"/>
  <c r="AF589" i="4"/>
  <c r="AK589" i="4"/>
  <c r="AQ589" i="4" s="1"/>
  <c r="AW589" i="4" s="1"/>
  <c r="AJ621" i="4"/>
  <c r="AF621" i="4"/>
  <c r="AL621" i="4" s="1"/>
  <c r="AR621" i="4" s="1"/>
  <c r="AK621" i="4"/>
  <c r="AJ653" i="4"/>
  <c r="AF653" i="4"/>
  <c r="AL653" i="4" s="1"/>
  <c r="AR653" i="4" s="1"/>
  <c r="F653" i="4" s="1"/>
  <c r="J653" i="4" s="1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F709" i="4"/>
  <c r="AL709" i="4" s="1"/>
  <c r="AR709" i="4" s="1"/>
  <c r="F709" i="4" s="1"/>
  <c r="J709" i="4" s="1"/>
  <c r="AK709" i="4"/>
  <c r="AQ709" i="4" s="1"/>
  <c r="AW709" i="4" s="1"/>
  <c r="AJ741" i="4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J805" i="4"/>
  <c r="AP805" i="4" s="1"/>
  <c r="AV805" i="4" s="1"/>
  <c r="AF805" i="4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P909" i="4" s="1"/>
  <c r="AV909" i="4" s="1"/>
  <c r="AF909" i="4"/>
  <c r="AL909" i="4" s="1"/>
  <c r="AR909" i="4" s="1"/>
  <c r="AK909" i="4"/>
  <c r="AQ909" i="4" s="1"/>
  <c r="AW909" i="4" s="1"/>
  <c r="AL939" i="4"/>
  <c r="AR939" i="4" s="1"/>
  <c r="G939" i="4" s="1"/>
  <c r="AN947" i="4"/>
  <c r="AT947" i="4" s="1"/>
  <c r="AN573" i="4"/>
  <c r="AT573" i="4" s="1"/>
  <c r="AL589" i="4"/>
  <c r="AR589" i="4" s="1"/>
  <c r="AN637" i="4"/>
  <c r="AT637" i="4" s="1"/>
  <c r="AN693" i="4"/>
  <c r="AT693" i="4" s="1"/>
  <c r="AN757" i="4"/>
  <c r="AT757" i="4" s="1"/>
  <c r="AN821" i="4"/>
  <c r="AT821" i="4" s="1"/>
  <c r="AN893" i="4"/>
  <c r="AT893" i="4" s="1"/>
  <c r="AQ228" i="4"/>
  <c r="AW228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AN725" i="4"/>
  <c r="AT725" i="4" s="1"/>
  <c r="AN789" i="4"/>
  <c r="AT789" i="4" s="1"/>
  <c r="AN861" i="4"/>
  <c r="AT861" i="4" s="1"/>
  <c r="AL877" i="4"/>
  <c r="AR877" i="4" s="1"/>
  <c r="AL893" i="4"/>
  <c r="AR893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72" i="4"/>
  <c r="AS272" i="4" s="1"/>
  <c r="AM288" i="4"/>
  <c r="AS288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G204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E501" i="4"/>
  <c r="I501" i="4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D526" i="4"/>
  <c r="H526" i="4" s="1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E573" i="4"/>
  <c r="I573" i="4" s="1"/>
  <c r="F693" i="4"/>
  <c r="J693" i="4" s="1"/>
  <c r="D693" i="4"/>
  <c r="H693" i="4" s="1"/>
  <c r="E821" i="4"/>
  <c r="I821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D136" i="4"/>
  <c r="H136" i="4" s="1"/>
  <c r="K137" i="2" s="1"/>
  <c r="E136" i="4"/>
  <c r="I136" i="4" s="1"/>
  <c r="L137" i="2" s="1"/>
  <c r="F176" i="4"/>
  <c r="J176" i="4" s="1"/>
  <c r="M177" i="2" s="1"/>
  <c r="F192" i="4"/>
  <c r="J192" i="4" s="1"/>
  <c r="M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AJ399" i="4"/>
  <c r="AK399" i="4"/>
  <c r="D220" i="4"/>
  <c r="H220" i="4" s="1"/>
  <c r="K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F276" i="4"/>
  <c r="J276" i="4" s="1"/>
  <c r="M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G332" i="4"/>
  <c r="E332" i="4"/>
  <c r="I332" i="4" s="1"/>
  <c r="L333" i="2" s="1"/>
  <c r="G112" i="4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F168" i="4"/>
  <c r="J168" i="4" s="1"/>
  <c r="M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E450" i="4"/>
  <c r="I450" i="4" s="1"/>
  <c r="L451" i="2" s="1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L242" i="4" s="1"/>
  <c r="AR242" i="4" s="1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M370" i="4" s="1"/>
  <c r="AS370" i="4" s="1"/>
  <c r="AK370" i="4"/>
  <c r="AF370" i="4"/>
  <c r="AL370" i="4" s="1"/>
  <c r="AR370" i="4" s="1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M242" i="4"/>
  <c r="AS242" i="4" s="1"/>
  <c r="AQ358" i="4"/>
  <c r="AW358" i="4" s="1"/>
  <c r="AQ370" i="4"/>
  <c r="AW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K475" i="2" s="1"/>
  <c r="E474" i="4"/>
  <c r="I474" i="4" s="1"/>
  <c r="L475" i="2" s="1"/>
  <c r="G474" i="4"/>
  <c r="F474" i="4"/>
  <c r="J474" i="4" s="1"/>
  <c r="M475" i="2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K467" i="2" s="1"/>
  <c r="E466" i="4"/>
  <c r="I466" i="4" s="1"/>
  <c r="L467" i="2" s="1"/>
  <c r="G466" i="4"/>
  <c r="F466" i="4"/>
  <c r="J466" i="4" s="1"/>
  <c r="M467" i="2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P246" i="4" s="1"/>
  <c r="AV246" i="4" s="1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106" i="4"/>
  <c r="AV106" i="4" s="1"/>
  <c r="AP234" i="4"/>
  <c r="AV234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A244" i="4" s="1"/>
  <c r="Y364" i="4"/>
  <c r="AB364" i="4" s="1"/>
  <c r="Y372" i="4"/>
  <c r="Y133" i="4"/>
  <c r="Y183" i="4"/>
  <c r="Y251" i="4"/>
  <c r="AF251" i="4" s="1"/>
  <c r="Y315" i="4"/>
  <c r="Y412" i="4"/>
  <c r="Z412" i="4" s="1"/>
  <c r="Y476" i="4"/>
  <c r="Y285" i="4"/>
  <c r="Y349" i="4"/>
  <c r="Y563" i="4"/>
  <c r="Y627" i="4"/>
  <c r="Y995" i="4"/>
  <c r="AD995" i="4" s="1"/>
  <c r="Y607" i="4"/>
  <c r="Y659" i="4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Y163" i="4"/>
  <c r="Y179" i="4"/>
  <c r="Y195" i="4"/>
  <c r="Y211" i="4"/>
  <c r="Y227" i="4"/>
  <c r="Y255" i="4"/>
  <c r="AI255" i="4" s="1"/>
  <c r="Y271" i="4"/>
  <c r="Y287" i="4"/>
  <c r="Y303" i="4"/>
  <c r="Y319" i="4"/>
  <c r="Y335" i="4"/>
  <c r="Y351" i="4"/>
  <c r="Y392" i="4"/>
  <c r="Y408" i="4"/>
  <c r="AI408" i="4" s="1"/>
  <c r="Y424" i="4"/>
  <c r="Y440" i="4"/>
  <c r="AE440" i="4" s="1"/>
  <c r="Y456" i="4"/>
  <c r="Y472" i="4"/>
  <c r="Y488" i="4"/>
  <c r="Y504" i="4"/>
  <c r="Y556" i="4"/>
  <c r="Y366" i="4"/>
  <c r="AB366" i="4" s="1"/>
  <c r="Y515" i="4"/>
  <c r="Y539" i="4"/>
  <c r="Y926" i="4"/>
  <c r="Y942" i="4"/>
  <c r="AB942" i="4" s="1"/>
  <c r="Y954" i="4"/>
  <c r="Y970" i="4"/>
  <c r="Y545" i="4"/>
  <c r="Y978" i="4"/>
  <c r="Z978" i="4" s="1"/>
  <c r="Y986" i="4"/>
  <c r="Y994" i="4"/>
  <c r="AF994" i="4" s="1"/>
  <c r="Y125" i="4"/>
  <c r="Y159" i="4"/>
  <c r="Y191" i="4"/>
  <c r="Y223" i="4"/>
  <c r="AK223" i="4" s="1"/>
  <c r="Y275" i="4"/>
  <c r="AE275" i="4" s="1"/>
  <c r="Y307" i="4"/>
  <c r="Y339" i="4"/>
  <c r="Y388" i="4"/>
  <c r="AK388" i="4" s="1"/>
  <c r="Y420" i="4"/>
  <c r="Y452" i="4"/>
  <c r="AK452" i="4" s="1"/>
  <c r="Y484" i="4"/>
  <c r="Y58" i="4"/>
  <c r="AF58" i="4" s="1"/>
  <c r="Y277" i="4"/>
  <c r="AA277" i="4" s="1"/>
  <c r="Y309" i="4"/>
  <c r="Y341" i="4"/>
  <c r="Y20" i="4"/>
  <c r="Y360" i="4"/>
  <c r="Y368" i="4"/>
  <c r="Z368" i="4" s="1"/>
  <c r="Y376" i="4"/>
  <c r="Y527" i="4"/>
  <c r="Y543" i="4"/>
  <c r="Y928" i="4"/>
  <c r="Z928" i="4" s="1"/>
  <c r="Y936" i="4"/>
  <c r="Y944" i="4"/>
  <c r="Y952" i="4"/>
  <c r="Y960" i="4"/>
  <c r="Y968" i="4"/>
  <c r="Y517" i="4"/>
  <c r="Y533" i="4"/>
  <c r="Y549" i="4"/>
  <c r="AB549" i="4" s="1"/>
  <c r="Y558" i="4"/>
  <c r="Y560" i="4"/>
  <c r="Y562" i="4"/>
  <c r="Y564" i="4"/>
  <c r="Y566" i="4"/>
  <c r="Y568" i="4"/>
  <c r="Y570" i="4"/>
  <c r="Y572" i="4"/>
  <c r="AB572" i="4" s="1"/>
  <c r="Y574" i="4"/>
  <c r="Y576" i="4"/>
  <c r="Y578" i="4"/>
  <c r="Y580" i="4"/>
  <c r="Y582" i="4"/>
  <c r="Y584" i="4"/>
  <c r="Y586" i="4"/>
  <c r="Y588" i="4"/>
  <c r="AB588" i="4" s="1"/>
  <c r="Y590" i="4"/>
  <c r="Y592" i="4"/>
  <c r="Y594" i="4"/>
  <c r="Y596" i="4"/>
  <c r="Y598" i="4"/>
  <c r="Y600" i="4"/>
  <c r="Y602" i="4"/>
  <c r="Y604" i="4"/>
  <c r="AB604" i="4" s="1"/>
  <c r="Y606" i="4"/>
  <c r="Y608" i="4"/>
  <c r="Y610" i="4"/>
  <c r="Y612" i="4"/>
  <c r="AB612" i="4" s="1"/>
  <c r="Y614" i="4"/>
  <c r="Y616" i="4"/>
  <c r="Y618" i="4"/>
  <c r="Y620" i="4"/>
  <c r="AB620" i="4" s="1"/>
  <c r="Y622" i="4"/>
  <c r="Y624" i="4"/>
  <c r="Y626" i="4"/>
  <c r="Y628" i="4"/>
  <c r="AB628" i="4" s="1"/>
  <c r="Y630" i="4"/>
  <c r="Y632" i="4"/>
  <c r="Y634" i="4"/>
  <c r="Y636" i="4"/>
  <c r="AB636" i="4" s="1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D423" i="4" s="1"/>
  <c r="Y439" i="4"/>
  <c r="Y455" i="4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15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Q140" i="4"/>
  <c r="AW140" i="4" s="1"/>
  <c r="AN180" i="4"/>
  <c r="AT180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O272" i="4"/>
  <c r="AU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AD415" i="4"/>
  <c r="AE415" i="4"/>
  <c r="AA415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Q435" i="4" s="1"/>
  <c r="AW435" i="4" s="1"/>
  <c r="AD435" i="4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S174" i="4" s="1"/>
  <c r="AE174" i="4"/>
  <c r="AD174" i="4"/>
  <c r="AC174" i="4"/>
  <c r="Z174" i="4"/>
  <c r="AL174" i="4" s="1"/>
  <c r="AR174" i="4" s="1"/>
  <c r="Z190" i="4"/>
  <c r="AL190" i="4" s="1"/>
  <c r="AR190" i="4" s="1"/>
  <c r="AD190" i="4"/>
  <c r="AC190" i="4"/>
  <c r="AE190" i="4"/>
  <c r="AB190" i="4"/>
  <c r="AA190" i="4"/>
  <c r="Z206" i="4"/>
  <c r="AD206" i="4"/>
  <c r="AP206" i="4" s="1"/>
  <c r="AV206" i="4" s="1"/>
  <c r="AC206" i="4"/>
  <c r="AO206" i="4" s="1"/>
  <c r="AU206" i="4" s="1"/>
  <c r="AB206" i="4"/>
  <c r="AN206" i="4" s="1"/>
  <c r="AT206" i="4" s="1"/>
  <c r="AA206" i="4"/>
  <c r="AE206" i="4"/>
  <c r="Z254" i="4"/>
  <c r="AD254" i="4"/>
  <c r="AC254" i="4"/>
  <c r="AO254" i="4" s="1"/>
  <c r="AU254" i="4" s="1"/>
  <c r="AB254" i="4"/>
  <c r="AA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D286" i="4"/>
  <c r="AC286" i="4"/>
  <c r="AB286" i="4"/>
  <c r="AN286" i="4" s="1"/>
  <c r="AA286" i="4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L334" i="4" s="1"/>
  <c r="AR334" i="4" s="1"/>
  <c r="AD334" i="4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P76" i="4" s="1"/>
  <c r="AV76" i="4" s="1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66" i="4"/>
  <c r="AI266" i="4"/>
  <c r="AG282" i="4"/>
  <c r="AI282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P47" i="4"/>
  <c r="AV47" i="4" s="1"/>
  <c r="AN55" i="4"/>
  <c r="AT55" i="4" s="1"/>
  <c r="AL55" i="4"/>
  <c r="AR55" i="4" s="1"/>
  <c r="AL507" i="4"/>
  <c r="AR507" i="4" s="1"/>
  <c r="AL387" i="4"/>
  <c r="AR387" i="4" s="1"/>
  <c r="AM387" i="4"/>
  <c r="AS387" i="4" s="1"/>
  <c r="AO395" i="4"/>
  <c r="AU395" i="4" s="1"/>
  <c r="AL15" i="4"/>
  <c r="AR15" i="4" s="1"/>
  <c r="AN70" i="4"/>
  <c r="AT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L94" i="4"/>
  <c r="AR94" i="4" s="1"/>
  <c r="AQ94" i="4"/>
  <c r="AW94" i="4" s="1"/>
  <c r="AO102" i="4"/>
  <c r="AU102" i="4" s="1"/>
  <c r="AM102" i="4"/>
  <c r="AS102" i="4" s="1"/>
  <c r="AP214" i="4"/>
  <c r="AV214" i="4" s="1"/>
  <c r="AQ214" i="4"/>
  <c r="AW214" i="4" s="1"/>
  <c r="AN222" i="4"/>
  <c r="AT222" i="4" s="1"/>
  <c r="AL222" i="4"/>
  <c r="AR222" i="4" s="1"/>
  <c r="AM230" i="4"/>
  <c r="AS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P350" i="4"/>
  <c r="AV350" i="4" s="1"/>
  <c r="AN124" i="4"/>
  <c r="AT124" i="4" s="1"/>
  <c r="AL124" i="4"/>
  <c r="AR124" i="4" s="1"/>
  <c r="AO140" i="4"/>
  <c r="AU140" i="4" s="1"/>
  <c r="AN164" i="4"/>
  <c r="AT164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N272" i="4"/>
  <c r="AT272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Q226" i="4"/>
  <c r="AW226" i="4" s="1"/>
  <c r="AP338" i="4"/>
  <c r="AV338" i="4" s="1"/>
  <c r="AN338" i="4"/>
  <c r="AT338" i="4" s="1"/>
  <c r="AP354" i="4"/>
  <c r="AV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L475" i="4" s="1"/>
  <c r="AR475" i="4" s="1"/>
  <c r="AD475" i="4"/>
  <c r="AC475" i="4"/>
  <c r="AB483" i="4"/>
  <c r="AA483" i="4"/>
  <c r="AE483" i="4"/>
  <c r="AD483" i="4"/>
  <c r="AC483" i="4"/>
  <c r="Z483" i="4"/>
  <c r="AS483" i="4"/>
  <c r="AB491" i="4"/>
  <c r="AA491" i="4"/>
  <c r="AM491" i="4" s="1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C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K266" i="4"/>
  <c r="AH266" i="4"/>
  <c r="AJ266" i="4"/>
  <c r="AK282" i="4"/>
  <c r="AH282" i="4"/>
  <c r="AJ282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P55" i="4"/>
  <c r="AV55" i="4" s="1"/>
  <c r="AP387" i="4"/>
  <c r="AV387" i="4" s="1"/>
  <c r="AQ387" i="4"/>
  <c r="AW387" i="4" s="1"/>
  <c r="AP395" i="4"/>
  <c r="AV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P78" i="4"/>
  <c r="AV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P94" i="4"/>
  <c r="AV94" i="4" s="1"/>
  <c r="AN102" i="4"/>
  <c r="AT102" i="4" s="1"/>
  <c r="AQ102" i="4"/>
  <c r="AW102" i="4" s="1"/>
  <c r="AO214" i="4"/>
  <c r="AU214" i="4" s="1"/>
  <c r="AN214" i="4"/>
  <c r="AT214" i="4" s="1"/>
  <c r="AM222" i="4"/>
  <c r="AS222" i="4" s="1"/>
  <c r="AO222" i="4"/>
  <c r="AU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O346" i="4"/>
  <c r="AU346" i="4" s="1"/>
  <c r="AN346" i="4"/>
  <c r="AT346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D244" i="4"/>
  <c r="AE372" i="4"/>
  <c r="AH133" i="4"/>
  <c r="Z183" i="4"/>
  <c r="AF183" i="4"/>
  <c r="AH183" i="4"/>
  <c r="AH251" i="4"/>
  <c r="AA315" i="4"/>
  <c r="AB315" i="4"/>
  <c r="AJ315" i="4"/>
  <c r="Z476" i="4"/>
  <c r="AF476" i="4"/>
  <c r="AH476" i="4"/>
  <c r="AH285" i="4"/>
  <c r="AA349" i="4"/>
  <c r="AB349" i="4"/>
  <c r="AJ349" i="4"/>
  <c r="X240" i="4"/>
  <c r="AB579" i="4"/>
  <c r="AT579" i="4"/>
  <c r="AV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E647" i="4"/>
  <c r="AQ647" i="4" s="1"/>
  <c r="AW647" i="4" s="1"/>
  <c r="AC647" i="4"/>
  <c r="AO647" i="4" s="1"/>
  <c r="AU647" i="4" s="1"/>
  <c r="AS647" i="4"/>
  <c r="Z979" i="4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D987" i="4"/>
  <c r="AP987" i="4" s="1"/>
  <c r="AT987" i="4"/>
  <c r="AV987" i="4"/>
  <c r="AA987" i="4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C559" i="4"/>
  <c r="AO559" i="4" s="1"/>
  <c r="AU559" i="4" s="1"/>
  <c r="AS559" i="4"/>
  <c r="Z575" i="4"/>
  <c r="AL575" i="4" s="1"/>
  <c r="AR575" i="4" s="1"/>
  <c r="AB575" i="4"/>
  <c r="AD575" i="4"/>
  <c r="AT575" i="4"/>
  <c r="AV575" i="4"/>
  <c r="AA575" i="4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E623" i="4"/>
  <c r="AC623" i="4"/>
  <c r="AO623" i="4" s="1"/>
  <c r="AU623" i="4" s="1"/>
  <c r="AS623" i="4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S651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S699" i="4"/>
  <c r="Z707" i="4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E771" i="4"/>
  <c r="AC771" i="4"/>
  <c r="AS771" i="4"/>
  <c r="Z779" i="4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E827" i="4"/>
  <c r="AQ827" i="4" s="1"/>
  <c r="AW827" i="4" s="1"/>
  <c r="AC827" i="4"/>
  <c r="AO827" i="4" s="1"/>
  <c r="AU827" i="4" s="1"/>
  <c r="AS827" i="4"/>
  <c r="Z835" i="4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S899" i="4"/>
  <c r="Z907" i="4"/>
  <c r="AL907" i="4" s="1"/>
  <c r="AR907" i="4" s="1"/>
  <c r="AB907" i="4"/>
  <c r="AN907" i="4" s="1"/>
  <c r="AD907" i="4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C121" i="4"/>
  <c r="Z121" i="4"/>
  <c r="AD121" i="4"/>
  <c r="AF121" i="4"/>
  <c r="AG121" i="4"/>
  <c r="AH121" i="4"/>
  <c r="AE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K211" i="4"/>
  <c r="AA227" i="4"/>
  <c r="AE227" i="4"/>
  <c r="AB227" i="4"/>
  <c r="AI227" i="4"/>
  <c r="AJ227" i="4"/>
  <c r="AK227" i="4"/>
  <c r="AC271" i="4"/>
  <c r="Z271" i="4"/>
  <c r="AD271" i="4"/>
  <c r="AF271" i="4"/>
  <c r="AG271" i="4"/>
  <c r="AH271" i="4"/>
  <c r="AE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K351" i="4"/>
  <c r="AA392" i="4"/>
  <c r="AE392" i="4"/>
  <c r="AB392" i="4"/>
  <c r="AI392" i="4"/>
  <c r="AJ392" i="4"/>
  <c r="AK392" i="4"/>
  <c r="AC424" i="4"/>
  <c r="Z424" i="4"/>
  <c r="AD424" i="4"/>
  <c r="AF424" i="4"/>
  <c r="AG424" i="4"/>
  <c r="AH424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K504" i="4"/>
  <c r="AA556" i="4"/>
  <c r="AE556" i="4"/>
  <c r="AD556" i="4"/>
  <c r="AI556" i="4"/>
  <c r="AH556" i="4"/>
  <c r="AK556" i="4"/>
  <c r="AG366" i="4"/>
  <c r="AC515" i="4"/>
  <c r="AB515" i="4"/>
  <c r="Z515" i="4"/>
  <c r="AF515" i="4"/>
  <c r="AG515" i="4"/>
  <c r="AJ515" i="4"/>
  <c r="Z539" i="4"/>
  <c r="AC926" i="4"/>
  <c r="Z926" i="4"/>
  <c r="AB926" i="4"/>
  <c r="AH926" i="4"/>
  <c r="AG926" i="4"/>
  <c r="AF926" i="4"/>
  <c r="AC942" i="4"/>
  <c r="AG942" i="4"/>
  <c r="AC954" i="4"/>
  <c r="Z954" i="4"/>
  <c r="AB954" i="4"/>
  <c r="AH954" i="4"/>
  <c r="AG954" i="4"/>
  <c r="AF954" i="4"/>
  <c r="AB970" i="4"/>
  <c r="AC545" i="4"/>
  <c r="AB545" i="4"/>
  <c r="Z545" i="4"/>
  <c r="AF545" i="4"/>
  <c r="AG545" i="4"/>
  <c r="AJ545" i="4"/>
  <c r="AC978" i="4"/>
  <c r="AG978" i="4"/>
  <c r="AC986" i="4"/>
  <c r="AB986" i="4"/>
  <c r="Z986" i="4"/>
  <c r="AI986" i="4"/>
  <c r="AF986" i="4"/>
  <c r="AH986" i="4"/>
  <c r="AG986" i="4"/>
  <c r="AK986" i="4"/>
  <c r="AJ986" i="4"/>
  <c r="AB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AK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J223" i="4"/>
  <c r="AC275" i="4"/>
  <c r="AD275" i="4"/>
  <c r="AI275" i="4"/>
  <c r="AK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H58" i="4"/>
  <c r="Z277" i="4"/>
  <c r="AF277" i="4"/>
  <c r="AH277" i="4"/>
  <c r="AF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Z519" i="4"/>
  <c r="AA551" i="4"/>
  <c r="AM551" i="4" s="1"/>
  <c r="AS551" i="4" s="1"/>
  <c r="AC551" i="4"/>
  <c r="AE551" i="4"/>
  <c r="AU551" i="4"/>
  <c r="AB551" i="4"/>
  <c r="AD551" i="4"/>
  <c r="AP551" i="4" s="1"/>
  <c r="AV551" i="4" s="1"/>
  <c r="Z551" i="4"/>
  <c r="AL551" i="4" s="1"/>
  <c r="AR551" i="4" s="1"/>
  <c r="AA535" i="4"/>
  <c r="AC535" i="4"/>
  <c r="AE535" i="4"/>
  <c r="AQ535" i="4" s="1"/>
  <c r="AW535" i="4" s="1"/>
  <c r="AU535" i="4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V924" i="4"/>
  <c r="AA932" i="4"/>
  <c r="AM932" i="4" s="1"/>
  <c r="AS932" i="4" s="1"/>
  <c r="AC932" i="4"/>
  <c r="AE932" i="4"/>
  <c r="AU932" i="4"/>
  <c r="Z932" i="4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V940" i="4"/>
  <c r="AA948" i="4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E964" i="4"/>
  <c r="AU964" i="4"/>
  <c r="Z964" i="4"/>
  <c r="AD964" i="4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E525" i="4"/>
  <c r="AQ525" i="4" s="1"/>
  <c r="AW525" i="4" s="1"/>
  <c r="AU525" i="4"/>
  <c r="AB525" i="4"/>
  <c r="AD525" i="4"/>
  <c r="AP525" i="4" s="1"/>
  <c r="AV525" i="4" s="1"/>
  <c r="Z525" i="4"/>
  <c r="AL525" i="4" s="1"/>
  <c r="AR525" i="4" s="1"/>
  <c r="AT525" i="4"/>
  <c r="AA541" i="4"/>
  <c r="AC541" i="4"/>
  <c r="AO541" i="4" s="1"/>
  <c r="AU541" i="4" s="1"/>
  <c r="AE541" i="4"/>
  <c r="AS541" i="4"/>
  <c r="AW541" i="4"/>
  <c r="AB541" i="4"/>
  <c r="AN541" i="4" s="1"/>
  <c r="AT541" i="4" s="1"/>
  <c r="AD541" i="4"/>
  <c r="AP541" i="4" s="1"/>
  <c r="AV541" i="4" s="1"/>
  <c r="Z541" i="4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G24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AA376" i="4"/>
  <c r="AC376" i="4"/>
  <c r="AE376" i="4"/>
  <c r="Z376" i="4"/>
  <c r="AD376" i="4"/>
  <c r="AB376" i="4"/>
  <c r="Z527" i="4"/>
  <c r="AA543" i="4"/>
  <c r="AC543" i="4"/>
  <c r="AE543" i="4"/>
  <c r="AB543" i="4"/>
  <c r="AD543" i="4"/>
  <c r="Z543" i="4"/>
  <c r="AA936" i="4"/>
  <c r="AC936" i="4"/>
  <c r="AE936" i="4"/>
  <c r="Z936" i="4"/>
  <c r="AD936" i="4"/>
  <c r="AB936" i="4"/>
  <c r="AC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Z517" i="4"/>
  <c r="AA533" i="4"/>
  <c r="AC533" i="4"/>
  <c r="AE533" i="4"/>
  <c r="AB533" i="4"/>
  <c r="AD533" i="4"/>
  <c r="Z533" i="4"/>
  <c r="AA558" i="4"/>
  <c r="AC558" i="4"/>
  <c r="AE558" i="4"/>
  <c r="AB558" i="4"/>
  <c r="AD558" i="4"/>
  <c r="Z558" i="4"/>
  <c r="AC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Z568" i="4"/>
  <c r="AA570" i="4"/>
  <c r="AC570" i="4"/>
  <c r="AE570" i="4"/>
  <c r="AB570" i="4"/>
  <c r="AD570" i="4"/>
  <c r="Z570" i="4"/>
  <c r="AA574" i="4"/>
  <c r="AC574" i="4"/>
  <c r="AE574" i="4"/>
  <c r="AB574" i="4"/>
  <c r="AD574" i="4"/>
  <c r="Z574" i="4"/>
  <c r="AC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Z584" i="4"/>
  <c r="AA586" i="4"/>
  <c r="AC586" i="4"/>
  <c r="AE586" i="4"/>
  <c r="AB586" i="4"/>
  <c r="AD586" i="4"/>
  <c r="Z586" i="4"/>
  <c r="AA590" i="4"/>
  <c r="AC590" i="4"/>
  <c r="AE590" i="4"/>
  <c r="AB590" i="4"/>
  <c r="AD590" i="4"/>
  <c r="Z590" i="4"/>
  <c r="AC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Z600" i="4"/>
  <c r="AA602" i="4"/>
  <c r="AC602" i="4"/>
  <c r="AE602" i="4"/>
  <c r="AB602" i="4"/>
  <c r="AD602" i="4"/>
  <c r="Z602" i="4"/>
  <c r="AA606" i="4"/>
  <c r="AC606" i="4"/>
  <c r="AE606" i="4"/>
  <c r="AB606" i="4"/>
  <c r="AD606" i="4"/>
  <c r="Z606" i="4"/>
  <c r="AC608" i="4"/>
  <c r="AA610" i="4"/>
  <c r="AC610" i="4"/>
  <c r="AE610" i="4"/>
  <c r="AB610" i="4"/>
  <c r="AD610" i="4"/>
  <c r="Z610" i="4"/>
  <c r="AC612" i="4"/>
  <c r="Z612" i="4"/>
  <c r="AA614" i="4"/>
  <c r="AC614" i="4"/>
  <c r="AE614" i="4"/>
  <c r="AB614" i="4"/>
  <c r="AD614" i="4"/>
  <c r="Z614" i="4"/>
  <c r="AB616" i="4"/>
  <c r="AA618" i="4"/>
  <c r="AC618" i="4"/>
  <c r="AE618" i="4"/>
  <c r="AB618" i="4"/>
  <c r="AD618" i="4"/>
  <c r="Z618" i="4"/>
  <c r="AC620" i="4"/>
  <c r="Z620" i="4"/>
  <c r="AA622" i="4"/>
  <c r="AC622" i="4"/>
  <c r="AE622" i="4"/>
  <c r="AB622" i="4"/>
  <c r="AD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J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H364" i="4" l="1"/>
  <c r="AG364" i="4"/>
  <c r="AP380" i="4"/>
  <c r="AV380" i="4" s="1"/>
  <c r="Z388" i="4"/>
  <c r="AM475" i="4"/>
  <c r="AS475" i="4" s="1"/>
  <c r="AP435" i="4"/>
  <c r="AV435" i="4" s="1"/>
  <c r="AB415" i="4"/>
  <c r="AC415" i="4"/>
  <c r="AO415" i="4" s="1"/>
  <c r="AU415" i="4" s="1"/>
  <c r="Z415" i="4"/>
  <c r="AG415" i="4"/>
  <c r="AM415" i="4" s="1"/>
  <c r="AS415" i="4" s="1"/>
  <c r="AF415" i="4"/>
  <c r="G450" i="4"/>
  <c r="AH415" i="4"/>
  <c r="AK415" i="4"/>
  <c r="AQ415" i="4" s="1"/>
  <c r="AW415" i="4" s="1"/>
  <c r="AM395" i="4"/>
  <c r="AS395" i="4" s="1"/>
  <c r="AO450" i="4"/>
  <c r="AU450" i="4" s="1"/>
  <c r="F332" i="4"/>
  <c r="J332" i="4" s="1"/>
  <c r="M333" i="2" s="1"/>
  <c r="AM328" i="4"/>
  <c r="AS328" i="4" s="1"/>
  <c r="AF298" i="4"/>
  <c r="AB298" i="4"/>
  <c r="AE298" i="4"/>
  <c r="AI298" i="4"/>
  <c r="AC298" i="4"/>
  <c r="AH298" i="4"/>
  <c r="AK277" i="4"/>
  <c r="AI277" i="4"/>
  <c r="AE277" i="4"/>
  <c r="AH275" i="4"/>
  <c r="AN275" i="4" s="1"/>
  <c r="AT275" i="4" s="1"/>
  <c r="AB275" i="4"/>
  <c r="AA275" i="4"/>
  <c r="G276" i="4"/>
  <c r="AG277" i="4"/>
  <c r="AM277" i="4" s="1"/>
  <c r="AS277" i="4" s="1"/>
  <c r="AD277" i="4"/>
  <c r="AC277" i="4"/>
  <c r="AJ275" i="4"/>
  <c r="AK275" i="4"/>
  <c r="AQ275" i="4" s="1"/>
  <c r="AW275" i="4" s="1"/>
  <c r="Z275" i="4"/>
  <c r="D276" i="4"/>
  <c r="H276" i="4" s="1"/>
  <c r="K277" i="2" s="1"/>
  <c r="AP272" i="4"/>
  <c r="AV272" i="4" s="1"/>
  <c r="AJ277" i="4"/>
  <c r="AP277" i="4" s="1"/>
  <c r="AV277" i="4" s="1"/>
  <c r="AB277" i="4"/>
  <c r="AF275" i="4"/>
  <c r="AG275" i="4"/>
  <c r="AP526" i="4"/>
  <c r="AO985" i="4"/>
  <c r="AU985" i="4" s="1"/>
  <c r="AM985" i="4"/>
  <c r="AL985" i="4"/>
  <c r="AR985" i="4" s="1"/>
  <c r="AO526" i="4"/>
  <c r="AU526" i="4" s="1"/>
  <c r="AN985" i="4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AQ232" i="4"/>
  <c r="AW232" i="4" s="1"/>
  <c r="AO180" i="4"/>
  <c r="AU180" i="4" s="1"/>
  <c r="AO94" i="4"/>
  <c r="AU94" i="4" s="1"/>
  <c r="AL180" i="4"/>
  <c r="AR180" i="4" s="1"/>
  <c r="AL350" i="4"/>
  <c r="AR350" i="4" s="1"/>
  <c r="AQ230" i="4"/>
  <c r="AW230" i="4" s="1"/>
  <c r="AO485" i="4"/>
  <c r="AU485" i="4" s="1"/>
  <c r="AL226" i="4"/>
  <c r="AR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P744" i="4" s="1"/>
  <c r="AV744" i="4" s="1"/>
  <c r="AA740" i="4"/>
  <c r="AE740" i="4"/>
  <c r="AD740" i="4"/>
  <c r="AA736" i="4"/>
  <c r="AM736" i="4" s="1"/>
  <c r="AS736" i="4" s="1"/>
  <c r="AE736" i="4"/>
  <c r="AD736" i="4"/>
  <c r="AA732" i="4"/>
  <c r="AE732" i="4"/>
  <c r="AD732" i="4"/>
  <c r="AA728" i="4"/>
  <c r="AE728" i="4"/>
  <c r="AD728" i="4"/>
  <c r="AP728" i="4" s="1"/>
  <c r="AV728" i="4" s="1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P712" i="4" s="1"/>
  <c r="AV712" i="4" s="1"/>
  <c r="AA708" i="4"/>
  <c r="AE708" i="4"/>
  <c r="AD708" i="4"/>
  <c r="AA704" i="4"/>
  <c r="AE704" i="4"/>
  <c r="AD704" i="4"/>
  <c r="AA700" i="4"/>
  <c r="AE700" i="4"/>
  <c r="AQ700" i="4" s="1"/>
  <c r="AW700" i="4" s="1"/>
  <c r="AD700" i="4"/>
  <c r="AA696" i="4"/>
  <c r="AE696" i="4"/>
  <c r="AD696" i="4"/>
  <c r="AA692" i="4"/>
  <c r="AE692" i="4"/>
  <c r="AD692" i="4"/>
  <c r="AA688" i="4"/>
  <c r="AM688" i="4" s="1"/>
  <c r="AS688" i="4" s="1"/>
  <c r="AE688" i="4"/>
  <c r="AD688" i="4"/>
  <c r="AA684" i="4"/>
  <c r="AE684" i="4"/>
  <c r="AQ684" i="4" s="1"/>
  <c r="AW684" i="4" s="1"/>
  <c r="AD684" i="4"/>
  <c r="AA680" i="4"/>
  <c r="AE680" i="4"/>
  <c r="AD680" i="4"/>
  <c r="AA676" i="4"/>
  <c r="AE676" i="4"/>
  <c r="AD676" i="4"/>
  <c r="AA672" i="4"/>
  <c r="AM672" i="4" s="1"/>
  <c r="AS672" i="4" s="1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Q652" i="4" s="1"/>
  <c r="AW652" i="4" s="1"/>
  <c r="AD652" i="4"/>
  <c r="AA648" i="4"/>
  <c r="AE648" i="4"/>
  <c r="AD648" i="4"/>
  <c r="AA644" i="4"/>
  <c r="AE644" i="4"/>
  <c r="AD644" i="4"/>
  <c r="AA640" i="4"/>
  <c r="AM640" i="4" s="1"/>
  <c r="AS640" i="4" s="1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O600" i="4" s="1"/>
  <c r="AU600" i="4" s="1"/>
  <c r="AB592" i="4"/>
  <c r="Z592" i="4"/>
  <c r="AB584" i="4"/>
  <c r="AC584" i="4"/>
  <c r="AO584" i="4" s="1"/>
  <c r="AU584" i="4" s="1"/>
  <c r="AB576" i="4"/>
  <c r="Z576" i="4"/>
  <c r="AB568" i="4"/>
  <c r="AC568" i="4"/>
  <c r="AO568" i="4" s="1"/>
  <c r="AU568" i="4" s="1"/>
  <c r="AB560" i="4"/>
  <c r="Z560" i="4"/>
  <c r="AB517" i="4"/>
  <c r="AC517" i="4"/>
  <c r="AO517" i="4" s="1"/>
  <c r="AU517" i="4" s="1"/>
  <c r="Z944" i="4"/>
  <c r="AB944" i="4"/>
  <c r="AB527" i="4"/>
  <c r="AC527" i="4"/>
  <c r="Z309" i="4"/>
  <c r="AH309" i="4"/>
  <c r="Z452" i="4"/>
  <c r="AL452" i="4" s="1"/>
  <c r="AR452" i="4" s="1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I351" i="4"/>
  <c r="AE351" i="4"/>
  <c r="AI287" i="4"/>
  <c r="AK287" i="4"/>
  <c r="AI211" i="4"/>
  <c r="AE211" i="4"/>
  <c r="AI137" i="4"/>
  <c r="AK137" i="4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685" i="4"/>
  <c r="J685" i="4" s="1"/>
  <c r="D685" i="4"/>
  <c r="H685" i="4" s="1"/>
  <c r="F204" i="4"/>
  <c r="J204" i="4" s="1"/>
  <c r="M205" i="2" s="1"/>
  <c r="E204" i="4"/>
  <c r="I204" i="4" s="1"/>
  <c r="L205" i="2" s="1"/>
  <c r="F220" i="4"/>
  <c r="J220" i="4" s="1"/>
  <c r="M221" i="2" s="1"/>
  <c r="E220" i="4"/>
  <c r="I220" i="4" s="1"/>
  <c r="L221" i="2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H250" i="4"/>
  <c r="AN250" i="4" s="1"/>
  <c r="AT250" i="4" s="1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E526" i="4"/>
  <c r="I526" i="4" s="1"/>
  <c r="G526" i="4"/>
  <c r="E973" i="4"/>
  <c r="I973" i="4" s="1"/>
  <c r="G973" i="4"/>
  <c r="AB455" i="4"/>
  <c r="F509" i="4"/>
  <c r="J509" i="4" s="1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K205" i="2" s="1"/>
  <c r="F973" i="4"/>
  <c r="J973" i="4" s="1"/>
  <c r="F589" i="4"/>
  <c r="J589" i="4" s="1"/>
  <c r="D589" i="4"/>
  <c r="H589" i="4" s="1"/>
  <c r="AP741" i="4"/>
  <c r="AV741" i="4" s="1"/>
  <c r="AP621" i="4"/>
  <c r="AV621" i="4" s="1"/>
  <c r="AP557" i="4"/>
  <c r="AV557" i="4" s="1"/>
  <c r="E959" i="4"/>
  <c r="I959" i="4" s="1"/>
  <c r="F959" i="4"/>
  <c r="J959" i="4" s="1"/>
  <c r="AQ939" i="4"/>
  <c r="AW939" i="4" s="1"/>
  <c r="AO741" i="4"/>
  <c r="AU741" i="4" s="1"/>
  <c r="AO621" i="4"/>
  <c r="AU621" i="4" s="1"/>
  <c r="D80" i="4"/>
  <c r="H80" i="4" s="1"/>
  <c r="K81" i="2" s="1"/>
  <c r="E80" i="4"/>
  <c r="I80" i="4" s="1"/>
  <c r="L81" i="2" s="1"/>
  <c r="AL210" i="4"/>
  <c r="AR210" i="4" s="1"/>
  <c r="AQ212" i="4"/>
  <c r="AW212" i="4" s="1"/>
  <c r="AO350" i="4"/>
  <c r="AU350" i="4" s="1"/>
  <c r="AL70" i="4"/>
  <c r="AR70" i="4" s="1"/>
  <c r="AQ507" i="4"/>
  <c r="AW507" i="4" s="1"/>
  <c r="AO47" i="4"/>
  <c r="AU47" i="4" s="1"/>
  <c r="AL541" i="4"/>
  <c r="AR541" i="4" s="1"/>
  <c r="AO525" i="4"/>
  <c r="AP964" i="4"/>
  <c r="AO964" i="4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N551" i="4"/>
  <c r="AT551" i="4" s="1"/>
  <c r="AQ551" i="4"/>
  <c r="AW551" i="4" s="1"/>
  <c r="AP519" i="4"/>
  <c r="AV519" i="4" s="1"/>
  <c r="AP907" i="4"/>
  <c r="AO899" i="4"/>
  <c r="AU899" i="4" s="1"/>
  <c r="AQ891" i="4"/>
  <c r="AW891" i="4" s="1"/>
  <c r="AQ875" i="4"/>
  <c r="AW875" i="4" s="1"/>
  <c r="AM867" i="4"/>
  <c r="AN867" i="4"/>
  <c r="AQ859" i="4"/>
  <c r="AW859" i="4" s="1"/>
  <c r="AM843" i="4"/>
  <c r="AN843" i="4"/>
  <c r="AL835" i="4"/>
  <c r="AR835" i="4" s="1"/>
  <c r="AM827" i="4"/>
  <c r="AQ811" i="4"/>
  <c r="AW811" i="4" s="1"/>
  <c r="AL779" i="4"/>
  <c r="AR779" i="4" s="1"/>
  <c r="AO771" i="4"/>
  <c r="AU771" i="4" s="1"/>
  <c r="AM771" i="4"/>
  <c r="AQ763" i="4"/>
  <c r="AW763" i="4" s="1"/>
  <c r="AQ747" i="4"/>
  <c r="AW747" i="4" s="1"/>
  <c r="AQ731" i="4"/>
  <c r="AW731" i="4" s="1"/>
  <c r="AM715" i="4"/>
  <c r="AL707" i="4"/>
  <c r="AR707" i="4" s="1"/>
  <c r="AO699" i="4"/>
  <c r="AU699" i="4" s="1"/>
  <c r="AO683" i="4"/>
  <c r="AU683" i="4" s="1"/>
  <c r="AO667" i="4"/>
  <c r="AU667" i="4" s="1"/>
  <c r="AO651" i="4"/>
  <c r="AU651" i="4" s="1"/>
  <c r="AQ639" i="4"/>
  <c r="AW639" i="4" s="1"/>
  <c r="AQ591" i="4"/>
  <c r="AW591" i="4" s="1"/>
  <c r="AM575" i="4"/>
  <c r="AN575" i="4"/>
  <c r="AQ559" i="4"/>
  <c r="AW559" i="4" s="1"/>
  <c r="AM987" i="4"/>
  <c r="AN987" i="4"/>
  <c r="AL979" i="4"/>
  <c r="AR979" i="4" s="1"/>
  <c r="AM647" i="4"/>
  <c r="AL611" i="4"/>
  <c r="AR611" i="4" s="1"/>
  <c r="AL76" i="4"/>
  <c r="AR76" i="4" s="1"/>
  <c r="AN76" i="4"/>
  <c r="AT76" i="4" s="1"/>
  <c r="AL100" i="4"/>
  <c r="AR100" i="4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P589" i="4"/>
  <c r="AV589" i="4" s="1"/>
  <c r="AO877" i="4"/>
  <c r="AO959" i="4"/>
  <c r="AU959" i="4" s="1"/>
  <c r="AO557" i="4"/>
  <c r="AU557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Z251" i="4"/>
  <c r="F232" i="4"/>
  <c r="J232" i="4" s="1"/>
  <c r="M233" i="2" s="1"/>
  <c r="AQ248" i="4"/>
  <c r="AW248" i="4" s="1"/>
  <c r="AM180" i="4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314" i="4"/>
  <c r="AU314" i="4" s="1"/>
  <c r="AO282" i="4"/>
  <c r="AU282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O388" i="4" s="1"/>
  <c r="AU388" i="4" s="1"/>
  <c r="AD388" i="4"/>
  <c r="AP388" i="4" s="1"/>
  <c r="AV388" i="4" s="1"/>
  <c r="AI388" i="4"/>
  <c r="AC307" i="4"/>
  <c r="AO307" i="4" s="1"/>
  <c r="AU307" i="4" s="1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Q472" i="4" s="1"/>
  <c r="AW472" i="4" s="1"/>
  <c r="AK472" i="4"/>
  <c r="AE408" i="4"/>
  <c r="AQ408" i="4" s="1"/>
  <c r="AW408" i="4" s="1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D972" i="4" s="1"/>
  <c r="H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D49" i="4" s="1"/>
  <c r="H49" i="4" s="1"/>
  <c r="K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L444" i="2" s="1"/>
  <c r="AM443" i="4"/>
  <c r="AS443" i="4" s="1"/>
  <c r="AO435" i="4"/>
  <c r="AU435" i="4" s="1"/>
  <c r="AL427" i="4"/>
  <c r="AR427" i="4" s="1"/>
  <c r="AM427" i="4"/>
  <c r="AS427" i="4" s="1"/>
  <c r="AL431" i="4"/>
  <c r="AR431" i="4" s="1"/>
  <c r="AN415" i="4"/>
  <c r="AT415" i="4" s="1"/>
  <c r="AL415" i="4"/>
  <c r="AR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M493" i="4"/>
  <c r="AS493" i="4" s="1"/>
  <c r="AG514" i="4"/>
  <c r="AE514" i="4"/>
  <c r="AQ514" i="4" s="1"/>
  <c r="AB514" i="4"/>
  <c r="AF514" i="4"/>
  <c r="AL514" i="4" s="1"/>
  <c r="AR514" i="4" s="1"/>
  <c r="AC514" i="4"/>
  <c r="AD514" i="4"/>
  <c r="AP514" i="4" s="1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M545" i="4" s="1"/>
  <c r="AS545" i="4" s="1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M926" i="4" s="1"/>
  <c r="AS926" i="4" s="1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B556" i="4"/>
  <c r="Z556" i="4"/>
  <c r="AF556" i="4"/>
  <c r="AG556" i="4"/>
  <c r="AM556" i="4" s="1"/>
  <c r="AS556" i="4" s="1"/>
  <c r="AJ556" i="4"/>
  <c r="AA488" i="4"/>
  <c r="AM488" i="4" s="1"/>
  <c r="AS488" i="4" s="1"/>
  <c r="AE488" i="4"/>
  <c r="AB488" i="4"/>
  <c r="AI488" i="4"/>
  <c r="AJ488" i="4"/>
  <c r="AK488" i="4"/>
  <c r="AC456" i="4"/>
  <c r="Z456" i="4"/>
  <c r="AL456" i="4" s="1"/>
  <c r="AR456" i="4" s="1"/>
  <c r="AD456" i="4"/>
  <c r="AP456" i="4" s="1"/>
  <c r="AV456" i="4" s="1"/>
  <c r="AF456" i="4"/>
  <c r="AG456" i="4"/>
  <c r="AM456" i="4" s="1"/>
  <c r="AS456" i="4" s="1"/>
  <c r="AH456" i="4"/>
  <c r="AN456" i="4" s="1"/>
  <c r="AT456" i="4" s="1"/>
  <c r="AA424" i="4"/>
  <c r="AM424" i="4" s="1"/>
  <c r="AS424" i="4" s="1"/>
  <c r="AE424" i="4"/>
  <c r="AQ424" i="4" s="1"/>
  <c r="AW424" i="4" s="1"/>
  <c r="AB424" i="4"/>
  <c r="AI424" i="4"/>
  <c r="AJ424" i="4"/>
  <c r="AK424" i="4"/>
  <c r="AC392" i="4"/>
  <c r="Z392" i="4"/>
  <c r="AD392" i="4"/>
  <c r="AP392" i="4" s="1"/>
  <c r="AV392" i="4" s="1"/>
  <c r="AF392" i="4"/>
  <c r="AG392" i="4"/>
  <c r="AH392" i="4"/>
  <c r="AN392" i="4" s="1"/>
  <c r="AT392" i="4" s="1"/>
  <c r="AA335" i="4"/>
  <c r="AM335" i="4" s="1"/>
  <c r="AS335" i="4" s="1"/>
  <c r="AE335" i="4"/>
  <c r="AB335" i="4"/>
  <c r="AI335" i="4"/>
  <c r="AJ335" i="4"/>
  <c r="AP335" i="4" s="1"/>
  <c r="AV335" i="4" s="1"/>
  <c r="AK335" i="4"/>
  <c r="AC303" i="4"/>
  <c r="Z303" i="4"/>
  <c r="AD303" i="4"/>
  <c r="AP303" i="4" s="1"/>
  <c r="AV303" i="4" s="1"/>
  <c r="AF303" i="4"/>
  <c r="AG303" i="4"/>
  <c r="AM303" i="4" s="1"/>
  <c r="AS303" i="4" s="1"/>
  <c r="AH303" i="4"/>
  <c r="AA271" i="4"/>
  <c r="AM271" i="4" s="1"/>
  <c r="AS271" i="4" s="1"/>
  <c r="AE271" i="4"/>
  <c r="AQ271" i="4" s="1"/>
  <c r="AW271" i="4" s="1"/>
  <c r="AB271" i="4"/>
  <c r="AI271" i="4"/>
  <c r="AJ271" i="4"/>
  <c r="AK271" i="4"/>
  <c r="AC227" i="4"/>
  <c r="Z227" i="4"/>
  <c r="AD227" i="4"/>
  <c r="AP227" i="4" s="1"/>
  <c r="AV227" i="4" s="1"/>
  <c r="AF227" i="4"/>
  <c r="AG227" i="4"/>
  <c r="AH227" i="4"/>
  <c r="AA195" i="4"/>
  <c r="AM195" i="4" s="1"/>
  <c r="AS195" i="4" s="1"/>
  <c r="AE195" i="4"/>
  <c r="AB195" i="4"/>
  <c r="AI195" i="4"/>
  <c r="AJ195" i="4"/>
  <c r="AK195" i="4"/>
  <c r="AC163" i="4"/>
  <c r="Z163" i="4"/>
  <c r="AD163" i="4"/>
  <c r="AP163" i="4" s="1"/>
  <c r="AV163" i="4" s="1"/>
  <c r="AF163" i="4"/>
  <c r="AG163" i="4"/>
  <c r="AH163" i="4"/>
  <c r="AA121" i="4"/>
  <c r="AM121" i="4" s="1"/>
  <c r="AS121" i="4" s="1"/>
  <c r="AE121" i="4"/>
  <c r="AB121" i="4"/>
  <c r="AI121" i="4"/>
  <c r="AJ121" i="4"/>
  <c r="AK121" i="4"/>
  <c r="AC44" i="4"/>
  <c r="Z44" i="4"/>
  <c r="AD44" i="4"/>
  <c r="AP44" i="4" s="1"/>
  <c r="AV44" i="4" s="1"/>
  <c r="AF44" i="4"/>
  <c r="AG44" i="4"/>
  <c r="AM44" i="4" s="1"/>
  <c r="AS44" i="4" s="1"/>
  <c r="AH44" i="4"/>
  <c r="Z883" i="4"/>
  <c r="AD883" i="4"/>
  <c r="AE883" i="4"/>
  <c r="AQ883" i="4" s="1"/>
  <c r="AW883" i="4" s="1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Q607" i="4" s="1"/>
  <c r="AW607" i="4" s="1"/>
  <c r="AB627" i="4"/>
  <c r="AA627" i="4"/>
  <c r="AC627" i="4"/>
  <c r="AC349" i="4"/>
  <c r="AO349" i="4" s="1"/>
  <c r="AU349" i="4" s="1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I183" i="4"/>
  <c r="AJ183" i="4"/>
  <c r="AK183" i="4"/>
  <c r="AC372" i="4"/>
  <c r="Z372" i="4"/>
  <c r="AL372" i="4" s="1"/>
  <c r="AR372" i="4" s="1"/>
  <c r="AB372" i="4"/>
  <c r="AC244" i="4"/>
  <c r="AO244" i="4" s="1"/>
  <c r="AU244" i="4" s="1"/>
  <c r="Z244" i="4"/>
  <c r="AL244" i="4" s="1"/>
  <c r="AR244" i="4" s="1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Q604" i="4" s="1"/>
  <c r="AW604" i="4" s="1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N452" i="4" s="1"/>
  <c r="AT452" i="4" s="1"/>
  <c r="AG452" i="4"/>
  <c r="AH452" i="4"/>
  <c r="AF452" i="4"/>
  <c r="AA388" i="4"/>
  <c r="AE388" i="4"/>
  <c r="AB388" i="4"/>
  <c r="AG388" i="4"/>
  <c r="AH388" i="4"/>
  <c r="AF388" i="4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Q366" i="4" s="1"/>
  <c r="AW366" i="4" s="1"/>
  <c r="AC504" i="4"/>
  <c r="AO504" i="4" s="1"/>
  <c r="AU504" i="4" s="1"/>
  <c r="Z504" i="4"/>
  <c r="AD504" i="4"/>
  <c r="AF504" i="4"/>
  <c r="AG504" i="4"/>
  <c r="AH504" i="4"/>
  <c r="AA504" i="4"/>
  <c r="AB504" i="4"/>
  <c r="AJ504" i="4"/>
  <c r="AC472" i="4"/>
  <c r="Z472" i="4"/>
  <c r="AD472" i="4"/>
  <c r="AP472" i="4" s="1"/>
  <c r="AV472" i="4" s="1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N440" i="4" s="1"/>
  <c r="AT440" i="4" s="1"/>
  <c r="AJ440" i="4"/>
  <c r="AC408" i="4"/>
  <c r="AO408" i="4" s="1"/>
  <c r="AU408" i="4" s="1"/>
  <c r="Z408" i="4"/>
  <c r="AD408" i="4"/>
  <c r="AP408" i="4" s="1"/>
  <c r="AV408" i="4" s="1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N319" i="4" s="1"/>
  <c r="AT319" i="4" s="1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M723" i="4" s="1"/>
  <c r="AS723" i="4" s="1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AQ364" i="4" s="1"/>
  <c r="AW364" i="4" s="1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L474" i="2" s="1"/>
  <c r="AM11" i="4"/>
  <c r="AS11" i="4" s="1"/>
  <c r="AJ447" i="4"/>
  <c r="AO11" i="4"/>
  <c r="AU11" i="4" s="1"/>
  <c r="G469" i="4"/>
  <c r="D469" i="4"/>
  <c r="H469" i="4" s="1"/>
  <c r="K470" i="2" s="1"/>
  <c r="F469" i="4"/>
  <c r="J469" i="4" s="1"/>
  <c r="M470" i="2" s="1"/>
  <c r="E469" i="4"/>
  <c r="I469" i="4" s="1"/>
  <c r="L470" i="2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D441" i="4" s="1"/>
  <c r="H441" i="4" s="1"/>
  <c r="K442" i="2" s="1"/>
  <c r="AN409" i="4"/>
  <c r="AT409" i="4" s="1"/>
  <c r="AL409" i="4"/>
  <c r="AR409" i="4" s="1"/>
  <c r="D409" i="4" s="1"/>
  <c r="H409" i="4" s="1"/>
  <c r="K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F473" i="4"/>
  <c r="J473" i="4" s="1"/>
  <c r="M474" i="2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F972" i="4"/>
  <c r="J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66" i="4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M476" i="2" s="1"/>
  <c r="E475" i="4"/>
  <c r="I475" i="4" s="1"/>
  <c r="L476" i="2" s="1"/>
  <c r="G475" i="4"/>
  <c r="D475" i="4"/>
  <c r="H475" i="4" s="1"/>
  <c r="K476" i="2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G443" i="4"/>
  <c r="D352" i="4"/>
  <c r="H352" i="4" s="1"/>
  <c r="K353" i="2" s="1"/>
  <c r="G352" i="4"/>
  <c r="F352" i="4"/>
  <c r="J352" i="4" s="1"/>
  <c r="M353" i="2" s="1"/>
  <c r="E352" i="4"/>
  <c r="I352" i="4" s="1"/>
  <c r="L353" i="2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907" i="4"/>
  <c r="J907" i="4" s="1"/>
  <c r="E907" i="4"/>
  <c r="I907" i="4" s="1"/>
  <c r="G907" i="4"/>
  <c r="D907" i="4"/>
  <c r="H907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E707" i="4"/>
  <c r="I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F647" i="4"/>
  <c r="J647" i="4" s="1"/>
  <c r="E647" i="4"/>
  <c r="I647" i="4" s="1"/>
  <c r="D647" i="4"/>
  <c r="H647" i="4" s="1"/>
  <c r="G647" i="4"/>
  <c r="F595" i="4"/>
  <c r="J595" i="4" s="1"/>
  <c r="E595" i="4"/>
  <c r="I595" i="4" s="1"/>
  <c r="G595" i="4"/>
  <c r="D595" i="4"/>
  <c r="H595" i="4" s="1"/>
  <c r="D282" i="4"/>
  <c r="H282" i="4" s="1"/>
  <c r="K283" i="2" s="1"/>
  <c r="G282" i="4"/>
  <c r="F282" i="4"/>
  <c r="J282" i="4" s="1"/>
  <c r="M283" i="2" s="1"/>
  <c r="E282" i="4"/>
  <c r="I282" i="4" s="1"/>
  <c r="L283" i="2" s="1"/>
  <c r="E250" i="4"/>
  <c r="I250" i="4" s="1"/>
  <c r="L251" i="2" s="1"/>
  <c r="D499" i="4"/>
  <c r="H499" i="4" s="1"/>
  <c r="F326" i="4"/>
  <c r="J326" i="4" s="1"/>
  <c r="M327" i="2" s="1"/>
  <c r="E326" i="4"/>
  <c r="I326" i="4" s="1"/>
  <c r="L327" i="2" s="1"/>
  <c r="G409" i="4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G142" i="4"/>
  <c r="G431" i="4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F226" i="4"/>
  <c r="J226" i="4" s="1"/>
  <c r="M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N912" i="4" s="1"/>
  <c r="AT912" i="4" s="1"/>
  <c r="AG908" i="4"/>
  <c r="AK908" i="4"/>
  <c r="AQ908" i="4" s="1"/>
  <c r="AW908" i="4" s="1"/>
  <c r="AJ908" i="4"/>
  <c r="AI908" i="4"/>
  <c r="AO908" i="4" s="1"/>
  <c r="AU908" i="4" s="1"/>
  <c r="AF908" i="4"/>
  <c r="AH908" i="4"/>
  <c r="AG904" i="4"/>
  <c r="AK904" i="4"/>
  <c r="AJ904" i="4"/>
  <c r="AI904" i="4"/>
  <c r="AF904" i="4"/>
  <c r="AH904" i="4"/>
  <c r="AN904" i="4" s="1"/>
  <c r="AT904" i="4" s="1"/>
  <c r="AG900" i="4"/>
  <c r="AK900" i="4"/>
  <c r="AJ900" i="4"/>
  <c r="AI900" i="4"/>
  <c r="AO900" i="4" s="1"/>
  <c r="AU900" i="4" s="1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K892" i="4"/>
  <c r="AQ892" i="4" s="1"/>
  <c r="AW892" i="4" s="1"/>
  <c r="AJ892" i="4"/>
  <c r="AI892" i="4"/>
  <c r="AO892" i="4" s="1"/>
  <c r="AU892" i="4" s="1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K884" i="4"/>
  <c r="AJ884" i="4"/>
  <c r="AI884" i="4"/>
  <c r="AO884" i="4" s="1"/>
  <c r="AU884" i="4" s="1"/>
  <c r="AF884" i="4"/>
  <c r="AH884" i="4"/>
  <c r="AN884" i="4" s="1"/>
  <c r="AT884" i="4" s="1"/>
  <c r="AG880" i="4"/>
  <c r="AK880" i="4"/>
  <c r="AQ880" i="4" s="1"/>
  <c r="AW880" i="4" s="1"/>
  <c r="AJ880" i="4"/>
  <c r="AI880" i="4"/>
  <c r="AF880" i="4"/>
  <c r="AH880" i="4"/>
  <c r="AN880" i="4" s="1"/>
  <c r="AT880" i="4" s="1"/>
  <c r="AG876" i="4"/>
  <c r="AK876" i="4"/>
  <c r="AQ876" i="4" s="1"/>
  <c r="AW876" i="4" s="1"/>
  <c r="AJ876" i="4"/>
  <c r="AI876" i="4"/>
  <c r="AO876" i="4" s="1"/>
  <c r="AU876" i="4" s="1"/>
  <c r="AF876" i="4"/>
  <c r="AH876" i="4"/>
  <c r="AG872" i="4"/>
  <c r="AK872" i="4"/>
  <c r="AQ872" i="4" s="1"/>
  <c r="AW872" i="4" s="1"/>
  <c r="AJ872" i="4"/>
  <c r="AI872" i="4"/>
  <c r="AF872" i="4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L864" i="4" s="1"/>
  <c r="AR864" i="4" s="1"/>
  <c r="AH864" i="4"/>
  <c r="AN864" i="4" s="1"/>
  <c r="AT864" i="4" s="1"/>
  <c r="AG860" i="4"/>
  <c r="AK860" i="4"/>
  <c r="AQ860" i="4" s="1"/>
  <c r="AW860" i="4" s="1"/>
  <c r="AJ860" i="4"/>
  <c r="AI860" i="4"/>
  <c r="AO860" i="4" s="1"/>
  <c r="AU860" i="4" s="1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Q848" i="4" s="1"/>
  <c r="AW848" i="4" s="1"/>
  <c r="AJ848" i="4"/>
  <c r="AI848" i="4"/>
  <c r="AF848" i="4"/>
  <c r="AH848" i="4"/>
  <c r="AN848" i="4" s="1"/>
  <c r="AT848" i="4" s="1"/>
  <c r="AG844" i="4"/>
  <c r="AK844" i="4"/>
  <c r="AQ844" i="4" s="1"/>
  <c r="AW844" i="4" s="1"/>
  <c r="AJ844" i="4"/>
  <c r="AI844" i="4"/>
  <c r="AO844" i="4" s="1"/>
  <c r="AU844" i="4" s="1"/>
  <c r="AF844" i="4"/>
  <c r="AH844" i="4"/>
  <c r="AG840" i="4"/>
  <c r="AK840" i="4"/>
  <c r="AQ840" i="4" s="1"/>
  <c r="AW840" i="4" s="1"/>
  <c r="AJ840" i="4"/>
  <c r="AI840" i="4"/>
  <c r="AF840" i="4"/>
  <c r="AL840" i="4" s="1"/>
  <c r="AR840" i="4" s="1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Q832" i="4" s="1"/>
  <c r="AW832" i="4" s="1"/>
  <c r="AJ832" i="4"/>
  <c r="AI832" i="4"/>
  <c r="AO832" i="4" s="1"/>
  <c r="AU832" i="4" s="1"/>
  <c r="AF832" i="4"/>
  <c r="AL832" i="4" s="1"/>
  <c r="AR832" i="4" s="1"/>
  <c r="AH832" i="4"/>
  <c r="AN832" i="4" s="1"/>
  <c r="AT832" i="4" s="1"/>
  <c r="AG828" i="4"/>
  <c r="AK828" i="4"/>
  <c r="AQ828" i="4" s="1"/>
  <c r="AW828" i="4" s="1"/>
  <c r="AJ828" i="4"/>
  <c r="AI828" i="4"/>
  <c r="AO828" i="4" s="1"/>
  <c r="AU828" i="4" s="1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Q816" i="4" s="1"/>
  <c r="AW816" i="4" s="1"/>
  <c r="AJ816" i="4"/>
  <c r="AI816" i="4"/>
  <c r="AO816" i="4" s="1"/>
  <c r="AU816" i="4" s="1"/>
  <c r="AF816" i="4"/>
  <c r="AL816" i="4" s="1"/>
  <c r="AR816" i="4" s="1"/>
  <c r="AH816" i="4"/>
  <c r="AN816" i="4" s="1"/>
  <c r="AT816" i="4" s="1"/>
  <c r="AG812" i="4"/>
  <c r="AK812" i="4"/>
  <c r="AQ812" i="4" s="1"/>
  <c r="AW812" i="4" s="1"/>
  <c r="AJ812" i="4"/>
  <c r="AI812" i="4"/>
  <c r="AO812" i="4" s="1"/>
  <c r="AU812" i="4" s="1"/>
  <c r="AF812" i="4"/>
  <c r="AH812" i="4"/>
  <c r="AG808" i="4"/>
  <c r="AK808" i="4"/>
  <c r="AQ808" i="4" s="1"/>
  <c r="AW808" i="4" s="1"/>
  <c r="AJ808" i="4"/>
  <c r="AI808" i="4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Q800" i="4" s="1"/>
  <c r="AW800" i="4" s="1"/>
  <c r="AJ800" i="4"/>
  <c r="AI800" i="4"/>
  <c r="AO800" i="4" s="1"/>
  <c r="AU800" i="4" s="1"/>
  <c r="AF800" i="4"/>
  <c r="AH800" i="4"/>
  <c r="AG796" i="4"/>
  <c r="AK796" i="4"/>
  <c r="AQ796" i="4" s="1"/>
  <c r="AW796" i="4" s="1"/>
  <c r="AJ796" i="4"/>
  <c r="AI796" i="4"/>
  <c r="AO796" i="4" s="1"/>
  <c r="AU796" i="4" s="1"/>
  <c r="AF796" i="4"/>
  <c r="AH796" i="4"/>
  <c r="AG792" i="4"/>
  <c r="AK792" i="4"/>
  <c r="AQ792" i="4" s="1"/>
  <c r="AW792" i="4" s="1"/>
  <c r="AJ792" i="4"/>
  <c r="AI792" i="4"/>
  <c r="AF792" i="4"/>
  <c r="AL792" i="4" s="1"/>
  <c r="AR792" i="4" s="1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Q784" i="4" s="1"/>
  <c r="AW784" i="4" s="1"/>
  <c r="AJ784" i="4"/>
  <c r="AI784" i="4"/>
  <c r="AO784" i="4" s="1"/>
  <c r="AU784" i="4" s="1"/>
  <c r="AF784" i="4"/>
  <c r="AH784" i="4"/>
  <c r="AN784" i="4" s="1"/>
  <c r="AT784" i="4" s="1"/>
  <c r="AG780" i="4"/>
  <c r="AK780" i="4"/>
  <c r="AQ780" i="4" s="1"/>
  <c r="AW780" i="4" s="1"/>
  <c r="AJ780" i="4"/>
  <c r="AI780" i="4"/>
  <c r="AO780" i="4" s="1"/>
  <c r="AU780" i="4" s="1"/>
  <c r="AF780" i="4"/>
  <c r="AH780" i="4"/>
  <c r="AG776" i="4"/>
  <c r="AK776" i="4"/>
  <c r="AQ776" i="4" s="1"/>
  <c r="AW776" i="4" s="1"/>
  <c r="AJ776" i="4"/>
  <c r="AI776" i="4"/>
  <c r="AF776" i="4"/>
  <c r="AL776" i="4" s="1"/>
  <c r="AR776" i="4" s="1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Q768" i="4" s="1"/>
  <c r="AW768" i="4" s="1"/>
  <c r="AJ768" i="4"/>
  <c r="AI768" i="4"/>
  <c r="AO768" i="4" s="1"/>
  <c r="AU768" i="4" s="1"/>
  <c r="AF768" i="4"/>
  <c r="AL768" i="4" s="1"/>
  <c r="AR768" i="4" s="1"/>
  <c r="AH768" i="4"/>
  <c r="AG764" i="4"/>
  <c r="AK764" i="4"/>
  <c r="AQ764" i="4" s="1"/>
  <c r="AW764" i="4" s="1"/>
  <c r="AJ764" i="4"/>
  <c r="AI764" i="4"/>
  <c r="AO764" i="4" s="1"/>
  <c r="AU764" i="4" s="1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J756" i="4"/>
  <c r="AI756" i="4"/>
  <c r="AO756" i="4" s="1"/>
  <c r="AU756" i="4" s="1"/>
  <c r="AF756" i="4"/>
  <c r="AH756" i="4"/>
  <c r="AN756" i="4" s="1"/>
  <c r="AT756" i="4" s="1"/>
  <c r="AG752" i="4"/>
  <c r="AK752" i="4"/>
  <c r="AQ752" i="4" s="1"/>
  <c r="AW752" i="4" s="1"/>
  <c r="AJ752" i="4"/>
  <c r="AI752" i="4"/>
  <c r="AO752" i="4" s="1"/>
  <c r="AU752" i="4" s="1"/>
  <c r="AF752" i="4"/>
  <c r="AL752" i="4" s="1"/>
  <c r="AR752" i="4" s="1"/>
  <c r="AH752" i="4"/>
  <c r="AN752" i="4" s="1"/>
  <c r="AT752" i="4" s="1"/>
  <c r="AG748" i="4"/>
  <c r="AK748" i="4"/>
  <c r="AJ748" i="4"/>
  <c r="AI748" i="4"/>
  <c r="AO748" i="4" s="1"/>
  <c r="AU748" i="4" s="1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N740" i="4" s="1"/>
  <c r="AT740" i="4" s="1"/>
  <c r="AG736" i="4"/>
  <c r="AK736" i="4"/>
  <c r="AQ736" i="4" s="1"/>
  <c r="AW736" i="4" s="1"/>
  <c r="AJ736" i="4"/>
  <c r="AI736" i="4"/>
  <c r="AO736" i="4" s="1"/>
  <c r="AU736" i="4" s="1"/>
  <c r="AF736" i="4"/>
  <c r="AH736" i="4"/>
  <c r="AN736" i="4" s="1"/>
  <c r="AT736" i="4" s="1"/>
  <c r="AG732" i="4"/>
  <c r="AK732" i="4"/>
  <c r="AJ732" i="4"/>
  <c r="AI732" i="4"/>
  <c r="AO732" i="4" s="1"/>
  <c r="AU732" i="4" s="1"/>
  <c r="AF732" i="4"/>
  <c r="AH732" i="4"/>
  <c r="AG728" i="4"/>
  <c r="AK728" i="4"/>
  <c r="AQ728" i="4" s="1"/>
  <c r="AW728" i="4" s="1"/>
  <c r="AJ728" i="4"/>
  <c r="AI728" i="4"/>
  <c r="AF728" i="4"/>
  <c r="AL728" i="4" s="1"/>
  <c r="AR728" i="4" s="1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N724" i="4" s="1"/>
  <c r="AT724" i="4" s="1"/>
  <c r="AG720" i="4"/>
  <c r="AK720" i="4"/>
  <c r="AQ720" i="4" s="1"/>
  <c r="AW720" i="4" s="1"/>
  <c r="AJ720" i="4"/>
  <c r="AI720" i="4"/>
  <c r="AO720" i="4" s="1"/>
  <c r="AU720" i="4" s="1"/>
  <c r="AF720" i="4"/>
  <c r="AH720" i="4"/>
  <c r="AN720" i="4" s="1"/>
  <c r="AT720" i="4" s="1"/>
  <c r="AG716" i="4"/>
  <c r="AK716" i="4"/>
  <c r="AJ716" i="4"/>
  <c r="AI716" i="4"/>
  <c r="AO716" i="4" s="1"/>
  <c r="AU716" i="4" s="1"/>
  <c r="AF716" i="4"/>
  <c r="AH716" i="4"/>
  <c r="AG712" i="4"/>
  <c r="AK712" i="4"/>
  <c r="AQ712" i="4" s="1"/>
  <c r="AW712" i="4" s="1"/>
  <c r="AJ712" i="4"/>
  <c r="AI712" i="4"/>
  <c r="AF712" i="4"/>
  <c r="AL712" i="4" s="1"/>
  <c r="AR712" i="4" s="1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N708" i="4" s="1"/>
  <c r="AT708" i="4" s="1"/>
  <c r="AG704" i="4"/>
  <c r="AK704" i="4"/>
  <c r="AQ704" i="4" s="1"/>
  <c r="AW704" i="4" s="1"/>
  <c r="AJ704" i="4"/>
  <c r="AI704" i="4"/>
  <c r="AO704" i="4" s="1"/>
  <c r="AU704" i="4" s="1"/>
  <c r="AF704" i="4"/>
  <c r="AL704" i="4" s="1"/>
  <c r="AR704" i="4" s="1"/>
  <c r="AH704" i="4"/>
  <c r="AN704" i="4" s="1"/>
  <c r="AT704" i="4" s="1"/>
  <c r="AG700" i="4"/>
  <c r="AK700" i="4"/>
  <c r="AJ700" i="4"/>
  <c r="AP700" i="4" s="1"/>
  <c r="AV700" i="4" s="1"/>
  <c r="AI700" i="4"/>
  <c r="AO700" i="4" s="1"/>
  <c r="AU700" i="4" s="1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Q688" i="4" s="1"/>
  <c r="AW688" i="4" s="1"/>
  <c r="AJ688" i="4"/>
  <c r="AI688" i="4"/>
  <c r="AO688" i="4" s="1"/>
  <c r="AU688" i="4" s="1"/>
  <c r="AF688" i="4"/>
  <c r="AL688" i="4" s="1"/>
  <c r="AR688" i="4" s="1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Q672" i="4" s="1"/>
  <c r="AW672" i="4" s="1"/>
  <c r="AJ672" i="4"/>
  <c r="AI672" i="4"/>
  <c r="AO672" i="4" s="1"/>
  <c r="AU672" i="4" s="1"/>
  <c r="AF672" i="4"/>
  <c r="AH672" i="4"/>
  <c r="AN672" i="4" s="1"/>
  <c r="AT672" i="4" s="1"/>
  <c r="AG668" i="4"/>
  <c r="AK668" i="4"/>
  <c r="AJ668" i="4"/>
  <c r="AP668" i="4" s="1"/>
  <c r="AV668" i="4" s="1"/>
  <c r="AI668" i="4"/>
  <c r="AO668" i="4" s="1"/>
  <c r="AU668" i="4" s="1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L664" i="4" s="1"/>
  <c r="AR664" i="4" s="1"/>
  <c r="AH664" i="4"/>
  <c r="AN664" i="4" s="1"/>
  <c r="AT664" i="4" s="1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Q656" i="4" s="1"/>
  <c r="AW656" i="4" s="1"/>
  <c r="AJ656" i="4"/>
  <c r="AI656" i="4"/>
  <c r="AO656" i="4" s="1"/>
  <c r="AU656" i="4" s="1"/>
  <c r="AF656" i="4"/>
  <c r="AH656" i="4"/>
  <c r="AN656" i="4" s="1"/>
  <c r="AT656" i="4" s="1"/>
  <c r="AG652" i="4"/>
  <c r="AK652" i="4"/>
  <c r="AJ652" i="4"/>
  <c r="AP652" i="4" s="1"/>
  <c r="AV652" i="4" s="1"/>
  <c r="AI652" i="4"/>
  <c r="AO652" i="4" s="1"/>
  <c r="AU652" i="4" s="1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L648" i="4" s="1"/>
  <c r="AR648" i="4" s="1"/>
  <c r="AH648" i="4"/>
  <c r="AN648" i="4" s="1"/>
  <c r="AT648" i="4" s="1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Q640" i="4" s="1"/>
  <c r="AW640" i="4" s="1"/>
  <c r="AJ640" i="4"/>
  <c r="AI640" i="4"/>
  <c r="AO640" i="4" s="1"/>
  <c r="AU640" i="4" s="1"/>
  <c r="AF640" i="4"/>
  <c r="AL640" i="4" s="1"/>
  <c r="AR640" i="4" s="1"/>
  <c r="AH640" i="4"/>
  <c r="AN640" i="4" s="1"/>
  <c r="AT640" i="4" s="1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N628" i="4" s="1"/>
  <c r="AT628" i="4" s="1"/>
  <c r="AG624" i="4"/>
  <c r="AK624" i="4"/>
  <c r="AQ624" i="4" s="1"/>
  <c r="AW624" i="4" s="1"/>
  <c r="AJ624" i="4"/>
  <c r="AI624" i="4"/>
  <c r="AO624" i="4" s="1"/>
  <c r="AU624" i="4" s="1"/>
  <c r="AF624" i="4"/>
  <c r="AH624" i="4"/>
  <c r="AN624" i="4" s="1"/>
  <c r="AT624" i="4" s="1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K608" i="4"/>
  <c r="AQ608" i="4" s="1"/>
  <c r="AW608" i="4" s="1"/>
  <c r="AJ608" i="4"/>
  <c r="AI608" i="4"/>
  <c r="AO608" i="4" s="1"/>
  <c r="AU608" i="4" s="1"/>
  <c r="AF608" i="4"/>
  <c r="AH608" i="4"/>
  <c r="AN608" i="4" s="1"/>
  <c r="AT608" i="4" s="1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N604" i="4" s="1"/>
  <c r="AT604" i="4" s="1"/>
  <c r="AG600" i="4"/>
  <c r="AK600" i="4"/>
  <c r="AQ600" i="4" s="1"/>
  <c r="AW600" i="4" s="1"/>
  <c r="AJ600" i="4"/>
  <c r="AI600" i="4"/>
  <c r="AF600" i="4"/>
  <c r="AL600" i="4" s="1"/>
  <c r="AR600" i="4" s="1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N596" i="4" s="1"/>
  <c r="AT596" i="4" s="1"/>
  <c r="AG592" i="4"/>
  <c r="AK592" i="4"/>
  <c r="AQ592" i="4" s="1"/>
  <c r="AW592" i="4" s="1"/>
  <c r="AJ592" i="4"/>
  <c r="AI592" i="4"/>
  <c r="AO592" i="4" s="1"/>
  <c r="AU592" i="4" s="1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N588" i="4" s="1"/>
  <c r="AT588" i="4" s="1"/>
  <c r="AG584" i="4"/>
  <c r="AK584" i="4"/>
  <c r="AQ584" i="4" s="1"/>
  <c r="AW584" i="4" s="1"/>
  <c r="AJ584" i="4"/>
  <c r="AI584" i="4"/>
  <c r="AF584" i="4"/>
  <c r="AL584" i="4" s="1"/>
  <c r="AR584" i="4" s="1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N580" i="4" s="1"/>
  <c r="AT580" i="4" s="1"/>
  <c r="AG576" i="4"/>
  <c r="AK576" i="4"/>
  <c r="AQ576" i="4" s="1"/>
  <c r="AW576" i="4" s="1"/>
  <c r="AJ576" i="4"/>
  <c r="AI576" i="4"/>
  <c r="AO576" i="4" s="1"/>
  <c r="AU576" i="4" s="1"/>
  <c r="AF576" i="4"/>
  <c r="AH576" i="4"/>
  <c r="AN576" i="4" s="1"/>
  <c r="AT576" i="4" s="1"/>
  <c r="AG572" i="4"/>
  <c r="AM572" i="4" s="1"/>
  <c r="AS572" i="4" s="1"/>
  <c r="AK572" i="4"/>
  <c r="AJ572" i="4"/>
  <c r="AP572" i="4" s="1"/>
  <c r="AV572" i="4" s="1"/>
  <c r="AI572" i="4"/>
  <c r="AO572" i="4" s="1"/>
  <c r="AU572" i="4" s="1"/>
  <c r="AF572" i="4"/>
  <c r="AH572" i="4"/>
  <c r="AG568" i="4"/>
  <c r="AK568" i="4"/>
  <c r="AQ568" i="4" s="1"/>
  <c r="AW568" i="4" s="1"/>
  <c r="AJ568" i="4"/>
  <c r="AI568" i="4"/>
  <c r="AF568" i="4"/>
  <c r="AL568" i="4" s="1"/>
  <c r="AR568" i="4" s="1"/>
  <c r="AH568" i="4"/>
  <c r="AN568" i="4" s="1"/>
  <c r="AT568" i="4" s="1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K560" i="4"/>
  <c r="AQ560" i="4" s="1"/>
  <c r="AW560" i="4" s="1"/>
  <c r="AJ560" i="4"/>
  <c r="AI560" i="4"/>
  <c r="AO560" i="4" s="1"/>
  <c r="AU560" i="4" s="1"/>
  <c r="AF560" i="4"/>
  <c r="AH560" i="4"/>
  <c r="AN560" i="4" s="1"/>
  <c r="AT560" i="4" s="1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K517" i="4"/>
  <c r="AQ517" i="4" s="1"/>
  <c r="AW517" i="4" s="1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Q527" i="4" s="1"/>
  <c r="AW527" i="4" s="1"/>
  <c r="AJ527" i="4"/>
  <c r="AI527" i="4"/>
  <c r="AF527" i="4"/>
  <c r="AL527" i="4" s="1"/>
  <c r="AR527" i="4" s="1"/>
  <c r="AH527" i="4"/>
  <c r="AN527" i="4" s="1"/>
  <c r="AT527" i="4" s="1"/>
  <c r="AG368" i="4"/>
  <c r="AK368" i="4"/>
  <c r="AF368" i="4"/>
  <c r="AL368" i="4" s="1"/>
  <c r="AR368" i="4" s="1"/>
  <c r="AI368" i="4"/>
  <c r="AO368" i="4" s="1"/>
  <c r="AU368" i="4" s="1"/>
  <c r="AH368" i="4"/>
  <c r="AJ368" i="4"/>
  <c r="AI20" i="4"/>
  <c r="AF20" i="4"/>
  <c r="AL20" i="4" s="1"/>
  <c r="AR20" i="4" s="1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P915" i="4" s="1"/>
  <c r="AV915" i="4" s="1"/>
  <c r="AK915" i="4"/>
  <c r="AQ915" i="4" s="1"/>
  <c r="AW915" i="4" s="1"/>
  <c r="AH915" i="4"/>
  <c r="AN915" i="4" s="1"/>
  <c r="AT915" i="4" s="1"/>
  <c r="AI915" i="4"/>
  <c r="AG915" i="4"/>
  <c r="AM915" i="4" s="1"/>
  <c r="AS915" i="4" s="1"/>
  <c r="AF883" i="4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L819" i="4" s="1"/>
  <c r="AR819" i="4" s="1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P755" i="4" s="1"/>
  <c r="AV755" i="4" s="1"/>
  <c r="AK755" i="4"/>
  <c r="AH755" i="4"/>
  <c r="AI755" i="4"/>
  <c r="AG755" i="4"/>
  <c r="AM755" i="4" s="1"/>
  <c r="AS755" i="4" s="1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P691" i="4" s="1"/>
  <c r="AV691" i="4" s="1"/>
  <c r="AK691" i="4"/>
  <c r="AH691" i="4"/>
  <c r="AI691" i="4"/>
  <c r="AO691" i="4" s="1"/>
  <c r="AU691" i="4" s="1"/>
  <c r="AG691" i="4"/>
  <c r="AM691" i="4" s="1"/>
  <c r="AS691" i="4" s="1"/>
  <c r="AF659" i="4"/>
  <c r="AJ659" i="4"/>
  <c r="AP659" i="4" s="1"/>
  <c r="AV659" i="4" s="1"/>
  <c r="AK659" i="4"/>
  <c r="AQ659" i="4" s="1"/>
  <c r="AW659" i="4" s="1"/>
  <c r="AH659" i="4"/>
  <c r="AN659" i="4" s="1"/>
  <c r="AT659" i="4" s="1"/>
  <c r="AI659" i="4"/>
  <c r="AG659" i="4"/>
  <c r="AM659" i="4" s="1"/>
  <c r="AS659" i="4" s="1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M995" i="4" s="1"/>
  <c r="AS995" i="4" s="1"/>
  <c r="AF995" i="4"/>
  <c r="AL995" i="4" s="1"/>
  <c r="AR995" i="4" s="1"/>
  <c r="AJ995" i="4"/>
  <c r="AP995" i="4" s="1"/>
  <c r="AV995" i="4" s="1"/>
  <c r="AK995" i="4"/>
  <c r="AF627" i="4"/>
  <c r="AL627" i="4" s="1"/>
  <c r="AR627" i="4" s="1"/>
  <c r="AJ627" i="4"/>
  <c r="AP627" i="4" s="1"/>
  <c r="AV627" i="4" s="1"/>
  <c r="AK627" i="4"/>
  <c r="AH627" i="4"/>
  <c r="AI627" i="4"/>
  <c r="AG627" i="4"/>
  <c r="AF563" i="4"/>
  <c r="AL563" i="4" s="1"/>
  <c r="AR563" i="4" s="1"/>
  <c r="AJ563" i="4"/>
  <c r="AK563" i="4"/>
  <c r="AH563" i="4"/>
  <c r="AN563" i="4" s="1"/>
  <c r="AT563" i="4" s="1"/>
  <c r="AI563" i="4"/>
  <c r="AO563" i="4" s="1"/>
  <c r="AU563" i="4" s="1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L904" i="4"/>
  <c r="AR904" i="4" s="1"/>
  <c r="AO904" i="4"/>
  <c r="AU904" i="4" s="1"/>
  <c r="AL900" i="4"/>
  <c r="AR900" i="4" s="1"/>
  <c r="AL896" i="4"/>
  <c r="AR896" i="4" s="1"/>
  <c r="AO896" i="4"/>
  <c r="AU896" i="4" s="1"/>
  <c r="AL892" i="4"/>
  <c r="AR892" i="4" s="1"/>
  <c r="AL888" i="4"/>
  <c r="AR888" i="4" s="1"/>
  <c r="AO888" i="4"/>
  <c r="AU888" i="4" s="1"/>
  <c r="AL884" i="4"/>
  <c r="AR884" i="4" s="1"/>
  <c r="AL880" i="4"/>
  <c r="AR880" i="4" s="1"/>
  <c r="AO880" i="4"/>
  <c r="AU880" i="4" s="1"/>
  <c r="AL876" i="4"/>
  <c r="AR876" i="4" s="1"/>
  <c r="AL872" i="4"/>
  <c r="AR872" i="4" s="1"/>
  <c r="AO872" i="4"/>
  <c r="AU872" i="4" s="1"/>
  <c r="AL868" i="4"/>
  <c r="AR868" i="4" s="1"/>
  <c r="AO864" i="4"/>
  <c r="AU864" i="4" s="1"/>
  <c r="AL860" i="4"/>
  <c r="AR860" i="4" s="1"/>
  <c r="AL856" i="4"/>
  <c r="AR856" i="4" s="1"/>
  <c r="AO856" i="4"/>
  <c r="AU856" i="4" s="1"/>
  <c r="AL852" i="4"/>
  <c r="AR852" i="4" s="1"/>
  <c r="AL848" i="4"/>
  <c r="AR848" i="4" s="1"/>
  <c r="AO848" i="4"/>
  <c r="AU848" i="4" s="1"/>
  <c r="AL844" i="4"/>
  <c r="AR844" i="4" s="1"/>
  <c r="AO840" i="4"/>
  <c r="AU840" i="4" s="1"/>
  <c r="AL836" i="4"/>
  <c r="AR836" i="4" s="1"/>
  <c r="AL828" i="4"/>
  <c r="AR828" i="4" s="1"/>
  <c r="AL824" i="4"/>
  <c r="AR824" i="4" s="1"/>
  <c r="AO824" i="4"/>
  <c r="AU824" i="4" s="1"/>
  <c r="AL820" i="4"/>
  <c r="AR820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L796" i="4"/>
  <c r="AR796" i="4" s="1"/>
  <c r="AO792" i="4"/>
  <c r="AU792" i="4" s="1"/>
  <c r="AL788" i="4"/>
  <c r="AR788" i="4" s="1"/>
  <c r="AL784" i="4"/>
  <c r="AR784" i="4" s="1"/>
  <c r="AL780" i="4"/>
  <c r="AR780" i="4" s="1"/>
  <c r="AO776" i="4"/>
  <c r="AU776" i="4" s="1"/>
  <c r="AL772" i="4"/>
  <c r="AR772" i="4" s="1"/>
  <c r="AL764" i="4"/>
  <c r="AR764" i="4" s="1"/>
  <c r="AL760" i="4"/>
  <c r="AR760" i="4" s="1"/>
  <c r="AO760" i="4"/>
  <c r="AU760" i="4" s="1"/>
  <c r="AL756" i="4"/>
  <c r="AR756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L732" i="4"/>
  <c r="AR732" i="4" s="1"/>
  <c r="AO728" i="4"/>
  <c r="AU728" i="4" s="1"/>
  <c r="AL724" i="4"/>
  <c r="AR724" i="4" s="1"/>
  <c r="AL720" i="4"/>
  <c r="AR720" i="4" s="1"/>
  <c r="AL716" i="4"/>
  <c r="AR716" i="4" s="1"/>
  <c r="AO712" i="4"/>
  <c r="AU712" i="4" s="1"/>
  <c r="AL708" i="4"/>
  <c r="AR708" i="4" s="1"/>
  <c r="AL700" i="4"/>
  <c r="AR700" i="4" s="1"/>
  <c r="AL696" i="4"/>
  <c r="AR696" i="4" s="1"/>
  <c r="AO696" i="4"/>
  <c r="AU696" i="4" s="1"/>
  <c r="AL692" i="4"/>
  <c r="AR692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L668" i="4"/>
  <c r="AR668" i="4" s="1"/>
  <c r="AO664" i="4"/>
  <c r="AU664" i="4" s="1"/>
  <c r="AL660" i="4"/>
  <c r="AR660" i="4" s="1"/>
  <c r="AL656" i="4"/>
  <c r="AR656" i="4" s="1"/>
  <c r="AL652" i="4"/>
  <c r="AR652" i="4" s="1"/>
  <c r="AO648" i="4"/>
  <c r="AU648" i="4" s="1"/>
  <c r="AL644" i="4"/>
  <c r="AR644" i="4" s="1"/>
  <c r="AL636" i="4"/>
  <c r="AR636" i="4" s="1"/>
  <c r="AO632" i="4"/>
  <c r="AU632" i="4" s="1"/>
  <c r="AL628" i="4"/>
  <c r="AR628" i="4" s="1"/>
  <c r="AL620" i="4"/>
  <c r="AR620" i="4" s="1"/>
  <c r="AO616" i="4"/>
  <c r="AU616" i="4" s="1"/>
  <c r="AL612" i="4"/>
  <c r="AR612" i="4" s="1"/>
  <c r="AL604" i="4"/>
  <c r="AR604" i="4" s="1"/>
  <c r="AL596" i="4"/>
  <c r="AR596" i="4" s="1"/>
  <c r="AL588" i="4"/>
  <c r="AR588" i="4" s="1"/>
  <c r="AL580" i="4"/>
  <c r="AR580" i="4" s="1"/>
  <c r="AL576" i="4"/>
  <c r="AR576" i="4" s="1"/>
  <c r="AL572" i="4"/>
  <c r="AR572" i="4" s="1"/>
  <c r="AL564" i="4"/>
  <c r="AR564" i="4" s="1"/>
  <c r="AL549" i="4"/>
  <c r="AR549" i="4" s="1"/>
  <c r="AL517" i="4"/>
  <c r="AR517" i="4" s="1"/>
  <c r="AN960" i="4"/>
  <c r="AT960" i="4" s="1"/>
  <c r="AP960" i="4"/>
  <c r="AV960" i="4" s="1"/>
  <c r="AP368" i="4"/>
  <c r="AV368" i="4" s="1"/>
  <c r="AM851" i="4"/>
  <c r="AS851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O902" i="4" s="1"/>
  <c r="AU902" i="4" s="1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L898" i="4" s="1"/>
  <c r="AR898" i="4" s="1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O870" i="4" s="1"/>
  <c r="AU870" i="4" s="1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O846" i="4" s="1"/>
  <c r="AU846" i="4" s="1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O838" i="4" s="1"/>
  <c r="AU838" i="4" s="1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L818" i="4" s="1"/>
  <c r="AR818" i="4" s="1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O814" i="4" s="1"/>
  <c r="AU814" i="4" s="1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O806" i="4" s="1"/>
  <c r="AU806" i="4" s="1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L802" i="4" s="1"/>
  <c r="AR802" i="4" s="1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L786" i="4" s="1"/>
  <c r="AR786" i="4" s="1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O782" i="4" s="1"/>
  <c r="AU782" i="4" s="1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O774" i="4" s="1"/>
  <c r="AU774" i="4" s="1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L770" i="4" s="1"/>
  <c r="AR770" i="4" s="1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O750" i="4" s="1"/>
  <c r="AU750" i="4" s="1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L690" i="4" s="1"/>
  <c r="AR690" i="4" s="1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O686" i="4" s="1"/>
  <c r="AU686" i="4" s="1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O678" i="4" s="1"/>
  <c r="AU678" i="4" s="1"/>
  <c r="AF678" i="4"/>
  <c r="AL678" i="4" s="1"/>
  <c r="AR678" i="4" s="1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L674" i="4" s="1"/>
  <c r="AR674" i="4" s="1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O670" i="4" s="1"/>
  <c r="AU670" i="4" s="1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L666" i="4" s="1"/>
  <c r="AR666" i="4" s="1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O662" i="4" s="1"/>
  <c r="AU662" i="4" s="1"/>
  <c r="AF662" i="4"/>
  <c r="AL662" i="4" s="1"/>
  <c r="AR662" i="4" s="1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O654" i="4" s="1"/>
  <c r="AU654" i="4" s="1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L650" i="4" s="1"/>
  <c r="AR650" i="4" s="1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O638" i="4" s="1"/>
  <c r="AU638" i="4" s="1"/>
  <c r="AF638" i="4"/>
  <c r="AL638" i="4" s="1"/>
  <c r="AR638" i="4" s="1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L634" i="4" s="1"/>
  <c r="AR634" i="4" s="1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L630" i="4" s="1"/>
  <c r="AR630" i="4" s="1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L626" i="4" s="1"/>
  <c r="AR626" i="4" s="1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L618" i="4" s="1"/>
  <c r="AR618" i="4" s="1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L598" i="4" s="1"/>
  <c r="AR598" i="4" s="1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L590" i="4" s="1"/>
  <c r="AR590" i="4" s="1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L566" i="4" s="1"/>
  <c r="AR566" i="4" s="1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L562" i="4" s="1"/>
  <c r="AR562" i="4" s="1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L558" i="4" s="1"/>
  <c r="AR558" i="4" s="1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L533" i="4" s="1"/>
  <c r="AR533" i="4" s="1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N968" i="4" s="1"/>
  <c r="AT968" i="4" s="1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N952" i="4" s="1"/>
  <c r="AT952" i="4" s="1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N936" i="4" s="1"/>
  <c r="AT936" i="4" s="1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N376" i="4" s="1"/>
  <c r="AT376" i="4" s="1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M912" i="4"/>
  <c r="AS912" i="4" s="1"/>
  <c r="AP908" i="4"/>
  <c r="AV908" i="4" s="1"/>
  <c r="AN908" i="4"/>
  <c r="AT908" i="4" s="1"/>
  <c r="AM908" i="4"/>
  <c r="AS908" i="4" s="1"/>
  <c r="AP904" i="4"/>
  <c r="AV904" i="4" s="1"/>
  <c r="AQ904" i="4"/>
  <c r="AW904" i="4" s="1"/>
  <c r="AM904" i="4"/>
  <c r="AS904" i="4" s="1"/>
  <c r="AP900" i="4"/>
  <c r="AV900" i="4" s="1"/>
  <c r="AQ900" i="4"/>
  <c r="AW900" i="4" s="1"/>
  <c r="AM900" i="4"/>
  <c r="AS900" i="4" s="1"/>
  <c r="AP896" i="4"/>
  <c r="AV896" i="4" s="1"/>
  <c r="AM896" i="4"/>
  <c r="AS896" i="4" s="1"/>
  <c r="AP892" i="4"/>
  <c r="AV892" i="4" s="1"/>
  <c r="AN892" i="4"/>
  <c r="AT892" i="4" s="1"/>
  <c r="AM892" i="4"/>
  <c r="AS892" i="4" s="1"/>
  <c r="AL890" i="4"/>
  <c r="AR890" i="4" s="1"/>
  <c r="AP888" i="4"/>
  <c r="AV888" i="4" s="1"/>
  <c r="AM888" i="4"/>
  <c r="AS888" i="4" s="1"/>
  <c r="AP884" i="4"/>
  <c r="AV884" i="4" s="1"/>
  <c r="AQ884" i="4"/>
  <c r="AW884" i="4" s="1"/>
  <c r="AM884" i="4"/>
  <c r="AS884" i="4" s="1"/>
  <c r="AL882" i="4"/>
  <c r="AR882" i="4" s="1"/>
  <c r="AP880" i="4"/>
  <c r="AV880" i="4" s="1"/>
  <c r="AM880" i="4"/>
  <c r="AS880" i="4" s="1"/>
  <c r="AP876" i="4"/>
  <c r="AV876" i="4" s="1"/>
  <c r="AN876" i="4"/>
  <c r="AT876" i="4" s="1"/>
  <c r="AM876" i="4"/>
  <c r="AS876" i="4" s="1"/>
  <c r="AL874" i="4"/>
  <c r="AR874" i="4" s="1"/>
  <c r="AP872" i="4"/>
  <c r="AV872" i="4" s="1"/>
  <c r="AM872" i="4"/>
  <c r="AS872" i="4" s="1"/>
  <c r="AP868" i="4"/>
  <c r="AV868" i="4" s="1"/>
  <c r="AQ868" i="4"/>
  <c r="AW868" i="4" s="1"/>
  <c r="AM868" i="4"/>
  <c r="AS868" i="4" s="1"/>
  <c r="AL866" i="4"/>
  <c r="AR866" i="4" s="1"/>
  <c r="AP864" i="4"/>
  <c r="AV864" i="4" s="1"/>
  <c r="AM864" i="4"/>
  <c r="AS864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P856" i="4"/>
  <c r="AV856" i="4" s="1"/>
  <c r="AM856" i="4"/>
  <c r="AS856" i="4" s="1"/>
  <c r="AP852" i="4"/>
  <c r="AV852" i="4" s="1"/>
  <c r="AQ852" i="4"/>
  <c r="AW852" i="4" s="1"/>
  <c r="AM852" i="4"/>
  <c r="AS852" i="4" s="1"/>
  <c r="AL850" i="4"/>
  <c r="AR850" i="4" s="1"/>
  <c r="AP848" i="4"/>
  <c r="AV848" i="4" s="1"/>
  <c r="AM848" i="4"/>
  <c r="AS848" i="4" s="1"/>
  <c r="AP844" i="4"/>
  <c r="AV844" i="4" s="1"/>
  <c r="AN844" i="4"/>
  <c r="AT844" i="4" s="1"/>
  <c r="AM844" i="4"/>
  <c r="AS844" i="4" s="1"/>
  <c r="AL842" i="4"/>
  <c r="AR842" i="4" s="1"/>
  <c r="AP840" i="4"/>
  <c r="AV840" i="4" s="1"/>
  <c r="AM840" i="4"/>
  <c r="AS840" i="4" s="1"/>
  <c r="AP836" i="4"/>
  <c r="AV836" i="4" s="1"/>
  <c r="AQ836" i="4"/>
  <c r="AW836" i="4" s="1"/>
  <c r="AM836" i="4"/>
  <c r="AS836" i="4" s="1"/>
  <c r="AL834" i="4"/>
  <c r="AR834" i="4" s="1"/>
  <c r="AP832" i="4"/>
  <c r="AV832" i="4" s="1"/>
  <c r="AM832" i="4"/>
  <c r="AS832" i="4" s="1"/>
  <c r="AP828" i="4"/>
  <c r="AV828" i="4" s="1"/>
  <c r="AN828" i="4"/>
  <c r="AT828" i="4" s="1"/>
  <c r="AM828" i="4"/>
  <c r="AS828" i="4" s="1"/>
  <c r="AP824" i="4"/>
  <c r="AV824" i="4" s="1"/>
  <c r="AM824" i="4"/>
  <c r="AS824" i="4" s="1"/>
  <c r="AP820" i="4"/>
  <c r="AV820" i="4" s="1"/>
  <c r="AQ820" i="4"/>
  <c r="AW820" i="4" s="1"/>
  <c r="AM820" i="4"/>
  <c r="AS820" i="4" s="1"/>
  <c r="AP816" i="4"/>
  <c r="AV816" i="4" s="1"/>
  <c r="AM816" i="4"/>
  <c r="AS816" i="4" s="1"/>
  <c r="AP812" i="4"/>
  <c r="AV812" i="4" s="1"/>
  <c r="AN812" i="4"/>
  <c r="AT812" i="4" s="1"/>
  <c r="AM812" i="4"/>
  <c r="AS812" i="4" s="1"/>
  <c r="AP808" i="4"/>
  <c r="AV808" i="4" s="1"/>
  <c r="AM808" i="4"/>
  <c r="AS808" i="4" s="1"/>
  <c r="AP804" i="4"/>
  <c r="AV804" i="4" s="1"/>
  <c r="AQ804" i="4"/>
  <c r="AW804" i="4" s="1"/>
  <c r="AM804" i="4"/>
  <c r="AS804" i="4" s="1"/>
  <c r="AP800" i="4"/>
  <c r="AV800" i="4" s="1"/>
  <c r="AN800" i="4"/>
  <c r="AT800" i="4" s="1"/>
  <c r="AM800" i="4"/>
  <c r="AS800" i="4" s="1"/>
  <c r="AP796" i="4"/>
  <c r="AV796" i="4" s="1"/>
  <c r="AN796" i="4"/>
  <c r="AT796" i="4" s="1"/>
  <c r="AM796" i="4"/>
  <c r="AS796" i="4" s="1"/>
  <c r="AP792" i="4"/>
  <c r="AV792" i="4" s="1"/>
  <c r="AM792" i="4"/>
  <c r="AS792" i="4" s="1"/>
  <c r="AP788" i="4"/>
  <c r="AV788" i="4" s="1"/>
  <c r="AQ788" i="4"/>
  <c r="AW788" i="4" s="1"/>
  <c r="AM788" i="4"/>
  <c r="AS788" i="4" s="1"/>
  <c r="AP784" i="4"/>
  <c r="AV784" i="4" s="1"/>
  <c r="AM784" i="4"/>
  <c r="AS784" i="4" s="1"/>
  <c r="AL782" i="4"/>
  <c r="AR782" i="4" s="1"/>
  <c r="AP780" i="4"/>
  <c r="AV780" i="4" s="1"/>
  <c r="AN780" i="4"/>
  <c r="AT780" i="4" s="1"/>
  <c r="AM780" i="4"/>
  <c r="AS780" i="4" s="1"/>
  <c r="AP776" i="4"/>
  <c r="AV776" i="4" s="1"/>
  <c r="AM776" i="4"/>
  <c r="AS776" i="4" s="1"/>
  <c r="AP772" i="4"/>
  <c r="AV772" i="4" s="1"/>
  <c r="AQ772" i="4"/>
  <c r="AW772" i="4" s="1"/>
  <c r="AM772" i="4"/>
  <c r="AS772" i="4" s="1"/>
  <c r="AP768" i="4"/>
  <c r="AV768" i="4" s="1"/>
  <c r="AN768" i="4"/>
  <c r="AT768" i="4" s="1"/>
  <c r="AM768" i="4"/>
  <c r="AS768" i="4" s="1"/>
  <c r="AP764" i="4"/>
  <c r="AV764" i="4" s="1"/>
  <c r="AN764" i="4"/>
  <c r="AT764" i="4" s="1"/>
  <c r="AM764" i="4"/>
  <c r="AS764" i="4" s="1"/>
  <c r="AL762" i="4"/>
  <c r="AR762" i="4" s="1"/>
  <c r="AP760" i="4"/>
  <c r="AV760" i="4" s="1"/>
  <c r="AM760" i="4"/>
  <c r="AS760" i="4" s="1"/>
  <c r="AP756" i="4"/>
  <c r="AV756" i="4" s="1"/>
  <c r="AQ756" i="4"/>
  <c r="AW756" i="4" s="1"/>
  <c r="AM756" i="4"/>
  <c r="AS756" i="4" s="1"/>
  <c r="AL754" i="4"/>
  <c r="AR754" i="4" s="1"/>
  <c r="AP752" i="4"/>
  <c r="AV752" i="4" s="1"/>
  <c r="AM752" i="4"/>
  <c r="AS752" i="4" s="1"/>
  <c r="AL750" i="4"/>
  <c r="AR750" i="4" s="1"/>
  <c r="AP748" i="4"/>
  <c r="AV748" i="4" s="1"/>
  <c r="AN748" i="4"/>
  <c r="AT748" i="4" s="1"/>
  <c r="AM748" i="4"/>
  <c r="AS748" i="4" s="1"/>
  <c r="AL746" i="4"/>
  <c r="AR746" i="4" s="1"/>
  <c r="AP740" i="4"/>
  <c r="AV740" i="4" s="1"/>
  <c r="AM740" i="4"/>
  <c r="AS740" i="4" s="1"/>
  <c r="AL738" i="4"/>
  <c r="AR738" i="4" s="1"/>
  <c r="AP736" i="4"/>
  <c r="AV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M728" i="4"/>
  <c r="AS728" i="4" s="1"/>
  <c r="AL726" i="4"/>
  <c r="AR726" i="4" s="1"/>
  <c r="AP724" i="4"/>
  <c r="AV724" i="4" s="1"/>
  <c r="AM724" i="4"/>
  <c r="AS724" i="4" s="1"/>
  <c r="AL722" i="4"/>
  <c r="AR722" i="4" s="1"/>
  <c r="AM720" i="4"/>
  <c r="AS720" i="4" s="1"/>
  <c r="AP716" i="4"/>
  <c r="AV716" i="4" s="1"/>
  <c r="AN716" i="4"/>
  <c r="AT716" i="4" s="1"/>
  <c r="AM716" i="4"/>
  <c r="AS716" i="4" s="1"/>
  <c r="AL714" i="4"/>
  <c r="AR714" i="4" s="1"/>
  <c r="AM712" i="4"/>
  <c r="AS712" i="4" s="1"/>
  <c r="AP708" i="4"/>
  <c r="AV708" i="4" s="1"/>
  <c r="AM708" i="4"/>
  <c r="AS708" i="4" s="1"/>
  <c r="AL706" i="4"/>
  <c r="AR706" i="4" s="1"/>
  <c r="AM704" i="4"/>
  <c r="AS704" i="4" s="1"/>
  <c r="AM700" i="4"/>
  <c r="AS700" i="4" s="1"/>
  <c r="AL698" i="4"/>
  <c r="AR698" i="4" s="1"/>
  <c r="AN692" i="4"/>
  <c r="AT692" i="4" s="1"/>
  <c r="AM692" i="4"/>
  <c r="AS692" i="4" s="1"/>
  <c r="AN688" i="4"/>
  <c r="AT688" i="4" s="1"/>
  <c r="AM684" i="4"/>
  <c r="AS684" i="4" s="1"/>
  <c r="AL682" i="4"/>
  <c r="AR682" i="4" s="1"/>
  <c r="AN676" i="4"/>
  <c r="AT676" i="4" s="1"/>
  <c r="AM676" i="4"/>
  <c r="AS676" i="4" s="1"/>
  <c r="AQ668" i="4"/>
  <c r="AW668" i="4" s="1"/>
  <c r="AM668" i="4"/>
  <c r="AS668" i="4" s="1"/>
  <c r="AM664" i="4"/>
  <c r="AS664" i="4" s="1"/>
  <c r="AN660" i="4"/>
  <c r="AT660" i="4" s="1"/>
  <c r="AM660" i="4"/>
  <c r="AS660" i="4" s="1"/>
  <c r="AL658" i="4"/>
  <c r="AR658" i="4" s="1"/>
  <c r="AM656" i="4"/>
  <c r="AS656" i="4" s="1"/>
  <c r="AM652" i="4"/>
  <c r="AS652" i="4" s="1"/>
  <c r="AM648" i="4"/>
  <c r="AS648" i="4" s="1"/>
  <c r="AN644" i="4"/>
  <c r="AT644" i="4" s="1"/>
  <c r="AM644" i="4"/>
  <c r="AS644" i="4" s="1"/>
  <c r="AL642" i="4"/>
  <c r="AR642" i="4" s="1"/>
  <c r="AQ636" i="4"/>
  <c r="AW636" i="4" s="1"/>
  <c r="AQ628" i="4"/>
  <c r="AW628" i="4" s="1"/>
  <c r="AP620" i="4"/>
  <c r="AV620" i="4" s="1"/>
  <c r="AN620" i="4"/>
  <c r="AT620" i="4" s="1"/>
  <c r="AP612" i="4"/>
  <c r="AV612" i="4" s="1"/>
  <c r="AN612" i="4"/>
  <c r="AT612" i="4" s="1"/>
  <c r="AL610" i="4"/>
  <c r="AR610" i="4" s="1"/>
  <c r="AL602" i="4"/>
  <c r="AR602" i="4" s="1"/>
  <c r="AL594" i="4"/>
  <c r="AR594" i="4" s="1"/>
  <c r="AQ588" i="4"/>
  <c r="AW588" i="4" s="1"/>
  <c r="AL586" i="4"/>
  <c r="AR586" i="4" s="1"/>
  <c r="AL578" i="4"/>
  <c r="AR578" i="4" s="1"/>
  <c r="AN572" i="4"/>
  <c r="AT572" i="4" s="1"/>
  <c r="AL570" i="4"/>
  <c r="AR570" i="4" s="1"/>
  <c r="AP564" i="4"/>
  <c r="AV564" i="4" s="1"/>
  <c r="AN564" i="4"/>
  <c r="AT564" i="4" s="1"/>
  <c r="AP549" i="4"/>
  <c r="AV549" i="4" s="1"/>
  <c r="AN549" i="4"/>
  <c r="AT549" i="4" s="1"/>
  <c r="AM20" i="4"/>
  <c r="AS20" i="4" s="1"/>
  <c r="AP851" i="4"/>
  <c r="AV851" i="4" s="1"/>
  <c r="AQ819" i="4"/>
  <c r="AW819" i="4" s="1"/>
  <c r="AP819" i="4"/>
  <c r="AV819" i="4" s="1"/>
  <c r="AQ755" i="4"/>
  <c r="AW755" i="4" s="1"/>
  <c r="AP723" i="4"/>
  <c r="AV723" i="4" s="1"/>
  <c r="AO995" i="4"/>
  <c r="AU995" i="4" s="1"/>
  <c r="AQ627" i="4"/>
  <c r="AW627" i="4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D306" i="4"/>
  <c r="AC495" i="4"/>
  <c r="AI495" i="4"/>
  <c r="AK278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Q298" i="4"/>
  <c r="AW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L277" i="4"/>
  <c r="AR277" i="4" s="1"/>
  <c r="AQ277" i="4"/>
  <c r="AW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P275" i="4"/>
  <c r="AV275" i="4" s="1"/>
  <c r="AL275" i="4"/>
  <c r="AR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N970" i="4"/>
  <c r="AT970" i="4" s="1"/>
  <c r="AP970" i="4"/>
  <c r="AV970" i="4" s="1"/>
  <c r="AL954" i="4"/>
  <c r="AR954" i="4" s="1"/>
  <c r="AQ954" i="4"/>
  <c r="AW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N504" i="4"/>
  <c r="AT504" i="4" s="1"/>
  <c r="AP488" i="4"/>
  <c r="AV488" i="4" s="1"/>
  <c r="AL488" i="4"/>
  <c r="AR488" i="4" s="1"/>
  <c r="AQ488" i="4"/>
  <c r="AW488" i="4" s="1"/>
  <c r="AO472" i="4"/>
  <c r="AU472" i="4" s="1"/>
  <c r="AQ456" i="4"/>
  <c r="AW456" i="4" s="1"/>
  <c r="AO440" i="4"/>
  <c r="AU440" i="4" s="1"/>
  <c r="AP424" i="4"/>
  <c r="AV424" i="4" s="1"/>
  <c r="AL424" i="4"/>
  <c r="AR424" i="4" s="1"/>
  <c r="AN408" i="4"/>
  <c r="AT408" i="4" s="1"/>
  <c r="AL392" i="4"/>
  <c r="AR392" i="4" s="1"/>
  <c r="AQ392" i="4"/>
  <c r="AW392" i="4" s="1"/>
  <c r="AM392" i="4"/>
  <c r="AS392" i="4" s="1"/>
  <c r="AN351" i="4"/>
  <c r="AT351" i="4" s="1"/>
  <c r="AL335" i="4"/>
  <c r="AR335" i="4" s="1"/>
  <c r="AQ335" i="4"/>
  <c r="AW335" i="4" s="1"/>
  <c r="AO319" i="4"/>
  <c r="AU319" i="4" s="1"/>
  <c r="AL303" i="4"/>
  <c r="AR303" i="4" s="1"/>
  <c r="AQ303" i="4"/>
  <c r="AW303" i="4" s="1"/>
  <c r="AN287" i="4"/>
  <c r="AT287" i="4" s="1"/>
  <c r="AO287" i="4"/>
  <c r="AU287" i="4" s="1"/>
  <c r="AP271" i="4"/>
  <c r="AV271" i="4" s="1"/>
  <c r="AL271" i="4"/>
  <c r="AR271" i="4" s="1"/>
  <c r="AN255" i="4"/>
  <c r="AT255" i="4" s="1"/>
  <c r="AO255" i="4"/>
  <c r="AU255" i="4" s="1"/>
  <c r="AL227" i="4"/>
  <c r="AR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L163" i="4"/>
  <c r="AR163" i="4" s="1"/>
  <c r="AQ163" i="4"/>
  <c r="AW163" i="4" s="1"/>
  <c r="AM163" i="4"/>
  <c r="AS163" i="4" s="1"/>
  <c r="AN137" i="4"/>
  <c r="AT137" i="4" s="1"/>
  <c r="AP121" i="4"/>
  <c r="AV121" i="4" s="1"/>
  <c r="AL121" i="4"/>
  <c r="AR121" i="4" s="1"/>
  <c r="AQ121" i="4"/>
  <c r="AW121" i="4" s="1"/>
  <c r="AO60" i="4"/>
  <c r="AU60" i="4" s="1"/>
  <c r="AL44" i="4"/>
  <c r="AR44" i="4" s="1"/>
  <c r="AQ44" i="4"/>
  <c r="AW44" i="4" s="1"/>
  <c r="AN349" i="4"/>
  <c r="AT349" i="4" s="1"/>
  <c r="AP285" i="4"/>
  <c r="AV285" i="4" s="1"/>
  <c r="AL285" i="4"/>
  <c r="AR285" i="4" s="1"/>
  <c r="AM285" i="4"/>
  <c r="AS285" i="4" s="1"/>
  <c r="AP476" i="4"/>
  <c r="AV476" i="4" s="1"/>
  <c r="AL476" i="4"/>
  <c r="AR476" i="4" s="1"/>
  <c r="AQ476" i="4"/>
  <c r="AW476" i="4" s="1"/>
  <c r="AN412" i="4"/>
  <c r="AT412" i="4" s="1"/>
  <c r="AO412" i="4"/>
  <c r="AU412" i="4" s="1"/>
  <c r="AL315" i="4"/>
  <c r="AR315" i="4" s="1"/>
  <c r="AQ315" i="4"/>
  <c r="AW315" i="4" s="1"/>
  <c r="AM315" i="4"/>
  <c r="AS315" i="4" s="1"/>
  <c r="AL183" i="4"/>
  <c r="AR183" i="4" s="1"/>
  <c r="AQ183" i="4"/>
  <c r="AW183" i="4" s="1"/>
  <c r="AM183" i="4"/>
  <c r="AS183" i="4" s="1"/>
  <c r="AQ372" i="4"/>
  <c r="AW372" i="4" s="1"/>
  <c r="AM372" i="4"/>
  <c r="AS372" i="4" s="1"/>
  <c r="AN364" i="4"/>
  <c r="AT364" i="4" s="1"/>
  <c r="AO364" i="4"/>
  <c r="AU36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I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Q452" i="4"/>
  <c r="AW452" i="4" s="1"/>
  <c r="AN420" i="4"/>
  <c r="AT420" i="4" s="1"/>
  <c r="AO420" i="4"/>
  <c r="AU420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O275" i="4"/>
  <c r="AU275" i="4" s="1"/>
  <c r="AP223" i="4"/>
  <c r="AV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M366" i="4"/>
  <c r="AS366" i="4" s="1"/>
  <c r="AO556" i="4"/>
  <c r="AU556" i="4" s="1"/>
  <c r="AP504" i="4"/>
  <c r="AV504" i="4" s="1"/>
  <c r="AL504" i="4"/>
  <c r="AR504" i="4" s="1"/>
  <c r="AM504" i="4"/>
  <c r="AS504" i="4" s="1"/>
  <c r="AN488" i="4"/>
  <c r="AT488" i="4" s="1"/>
  <c r="AO488" i="4"/>
  <c r="AU488" i="4" s="1"/>
  <c r="AL472" i="4"/>
  <c r="AR472" i="4" s="1"/>
  <c r="AM472" i="4"/>
  <c r="AS472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L408" i="4"/>
  <c r="AR408" i="4" s="1"/>
  <c r="AM408" i="4"/>
  <c r="AS408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Q412" i="4"/>
  <c r="AW412" i="4" s="1"/>
  <c r="AM412" i="4"/>
  <c r="AS412" i="4" s="1"/>
  <c r="AN315" i="4"/>
  <c r="AT315" i="4" s="1"/>
  <c r="AO315" i="4"/>
  <c r="AU315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M364" i="4"/>
  <c r="AS364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N439" i="4" l="1"/>
  <c r="AT439" i="4" s="1"/>
  <c r="AN368" i="4"/>
  <c r="AT368" i="4" s="1"/>
  <c r="AM368" i="4"/>
  <c r="AS368" i="4" s="1"/>
  <c r="E409" i="4"/>
  <c r="I409" i="4" s="1"/>
  <c r="L410" i="2" s="1"/>
  <c r="F443" i="4"/>
  <c r="J443" i="4" s="1"/>
  <c r="M444" i="2" s="1"/>
  <c r="AN472" i="4"/>
  <c r="AT472" i="4" s="1"/>
  <c r="AL388" i="4"/>
  <c r="AR388" i="4" s="1"/>
  <c r="E388" i="4" s="1"/>
  <c r="I388" i="4" s="1"/>
  <c r="L389" i="2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L211" i="2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K267" i="2" s="1"/>
  <c r="E266" i="4"/>
  <c r="I266" i="4" s="1"/>
  <c r="L267" i="2" s="1"/>
  <c r="F467" i="4"/>
  <c r="J467" i="4" s="1"/>
  <c r="M468" i="2" s="1"/>
  <c r="E467" i="4"/>
  <c r="I467" i="4" s="1"/>
  <c r="L468" i="2" s="1"/>
  <c r="D467" i="4"/>
  <c r="H467" i="4" s="1"/>
  <c r="K468" i="2" s="1"/>
  <c r="F499" i="4"/>
  <c r="J499" i="4" s="1"/>
  <c r="E499" i="4"/>
  <c r="I499" i="4" s="1"/>
  <c r="AN455" i="4"/>
  <c r="AT455" i="4" s="1"/>
  <c r="E611" i="4"/>
  <c r="I611" i="4" s="1"/>
  <c r="F431" i="4"/>
  <c r="J431" i="4" s="1"/>
  <c r="M432" i="2" s="1"/>
  <c r="D431" i="4"/>
  <c r="H431" i="4" s="1"/>
  <c r="K432" i="2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L442" i="2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AL592" i="4"/>
  <c r="AR592" i="4" s="1"/>
  <c r="AL608" i="4"/>
  <c r="AR608" i="4" s="1"/>
  <c r="AL624" i="4"/>
  <c r="AR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15" i="4"/>
  <c r="J415" i="4" s="1"/>
  <c r="M416" i="2" s="1"/>
  <c r="G415" i="4"/>
  <c r="D415" i="4"/>
  <c r="H415" i="4" s="1"/>
  <c r="K416" i="2" s="1"/>
  <c r="F427" i="4"/>
  <c r="J427" i="4" s="1"/>
  <c r="M428" i="2" s="1"/>
  <c r="E427" i="4"/>
  <c r="I427" i="4" s="1"/>
  <c r="L428" i="2" s="1"/>
  <c r="D427" i="4"/>
  <c r="H427" i="4" s="1"/>
  <c r="K428" i="2" s="1"/>
  <c r="D254" i="4"/>
  <c r="H254" i="4" s="1"/>
  <c r="K255" i="2" s="1"/>
  <c r="G254" i="4"/>
  <c r="E254" i="4"/>
  <c r="I254" i="4" s="1"/>
  <c r="L255" i="2" s="1"/>
  <c r="D314" i="4"/>
  <c r="H314" i="4" s="1"/>
  <c r="K315" i="2" s="1"/>
  <c r="E314" i="4"/>
  <c r="I314" i="4" s="1"/>
  <c r="L315" i="2" s="1"/>
  <c r="G519" i="4"/>
  <c r="D519" i="4"/>
  <c r="H519" i="4" s="1"/>
  <c r="G964" i="4"/>
  <c r="E964" i="4"/>
  <c r="I964" i="4" s="1"/>
  <c r="F399" i="4"/>
  <c r="J399" i="4" s="1"/>
  <c r="M400" i="2" s="1"/>
  <c r="D399" i="4"/>
  <c r="H399" i="4" s="1"/>
  <c r="K400" i="2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M195" i="2" s="1"/>
  <c r="E194" i="4"/>
  <c r="I194" i="4" s="1"/>
  <c r="L195" i="2" s="1"/>
  <c r="G298" i="4"/>
  <c r="F298" i="4"/>
  <c r="J298" i="4" s="1"/>
  <c r="M299" i="2" s="1"/>
  <c r="D336" i="4"/>
  <c r="H336" i="4" s="1"/>
  <c r="K337" i="2" s="1"/>
  <c r="G336" i="4"/>
  <c r="E336" i="4"/>
  <c r="I336" i="4" s="1"/>
  <c r="L337" i="2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K227" i="2" s="1"/>
  <c r="E226" i="4"/>
  <c r="I226" i="4" s="1"/>
  <c r="L227" i="2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M271" i="2" s="1"/>
  <c r="G314" i="4"/>
  <c r="D964" i="4"/>
  <c r="H964" i="4" s="1"/>
  <c r="D298" i="4"/>
  <c r="H298" i="4" s="1"/>
  <c r="K299" i="2" s="1"/>
  <c r="F519" i="4"/>
  <c r="J519" i="4" s="1"/>
  <c r="G399" i="4"/>
  <c r="G194" i="4"/>
  <c r="AL607" i="4"/>
  <c r="AR607" i="4" s="1"/>
  <c r="AO755" i="4"/>
  <c r="AU755" i="4" s="1"/>
  <c r="AL883" i="4"/>
  <c r="AR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M408" i="2" s="1"/>
  <c r="AP941" i="4"/>
  <c r="AA240" i="4"/>
  <c r="G250" i="4"/>
  <c r="D232" i="4"/>
  <c r="H232" i="4" s="1"/>
  <c r="K233" i="2" s="1"/>
  <c r="E232" i="4"/>
  <c r="I232" i="4" s="1"/>
  <c r="L233" i="2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AL632" i="4"/>
  <c r="AR632" i="4" s="1"/>
  <c r="E961" i="4"/>
  <c r="I961" i="4" s="1"/>
  <c r="D961" i="4"/>
  <c r="H961" i="4" s="1"/>
  <c r="F961" i="4"/>
  <c r="J961" i="4" s="1"/>
  <c r="G961" i="4"/>
  <c r="F447" i="4"/>
  <c r="J447" i="4" s="1"/>
  <c r="M448" i="2" s="1"/>
  <c r="D447" i="4"/>
  <c r="H447" i="4" s="1"/>
  <c r="K448" i="2" s="1"/>
  <c r="AF240" i="4"/>
  <c r="AC182" i="4"/>
  <c r="Z278" i="4"/>
  <c r="AB463" i="4"/>
  <c r="AJ495" i="4"/>
  <c r="AC202" i="4"/>
  <c r="AH511" i="4"/>
  <c r="AC419" i="4"/>
  <c r="F336" i="4"/>
  <c r="J336" i="4" s="1"/>
  <c r="M337" i="2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AL691" i="4"/>
  <c r="AR691" i="4" s="1"/>
  <c r="F691" i="4" s="1"/>
  <c r="J691" i="4" s="1"/>
  <c r="AL723" i="4"/>
  <c r="AR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K211" i="2" s="1"/>
  <c r="E142" i="4"/>
  <c r="I142" i="4" s="1"/>
  <c r="L143" i="2" s="1"/>
  <c r="D270" i="4"/>
  <c r="H270" i="4" s="1"/>
  <c r="K271" i="2" s="1"/>
  <c r="F409" i="4"/>
  <c r="J409" i="4" s="1"/>
  <c r="M410" i="2" s="1"/>
  <c r="F441" i="4"/>
  <c r="J441" i="4" s="1"/>
  <c r="M442" i="2" s="1"/>
  <c r="G53" i="4"/>
  <c r="G467" i="4"/>
  <c r="G483" i="4"/>
  <c r="G499" i="4"/>
  <c r="F250" i="4"/>
  <c r="J250" i="4" s="1"/>
  <c r="M251" i="2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L400" i="2" s="1"/>
  <c r="D443" i="4"/>
  <c r="H443" i="4" s="1"/>
  <c r="K444" i="2" s="1"/>
  <c r="D206" i="4"/>
  <c r="H206" i="4" s="1"/>
  <c r="K207" i="2" s="1"/>
  <c r="F49" i="4"/>
  <c r="J49" i="4" s="1"/>
  <c r="M50" i="2" s="1"/>
  <c r="D194" i="4"/>
  <c r="H194" i="4" s="1"/>
  <c r="K195" i="2" s="1"/>
  <c r="E298" i="4"/>
  <c r="I298" i="4" s="1"/>
  <c r="L299" i="2" s="1"/>
  <c r="E972" i="4"/>
  <c r="I972" i="4" s="1"/>
  <c r="F489" i="4"/>
  <c r="J489" i="4" s="1"/>
  <c r="AP447" i="4"/>
  <c r="AV447" i="4" s="1"/>
  <c r="AP251" i="4"/>
  <c r="AV251" i="4" s="1"/>
  <c r="G248" i="4"/>
  <c r="AP579" i="4"/>
  <c r="AL455" i="4"/>
  <c r="AR455" i="4" s="1"/>
  <c r="E455" i="4" s="1"/>
  <c r="I455" i="4" s="1"/>
  <c r="L456" i="2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403" i="4" s="1"/>
  <c r="AR403" i="4" s="1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K440" i="2" s="1"/>
  <c r="AE96" i="4"/>
  <c r="Z310" i="4"/>
  <c r="G447" i="4"/>
  <c r="E435" i="4"/>
  <c r="I435" i="4" s="1"/>
  <c r="L436" i="2" s="1"/>
  <c r="D940" i="4"/>
  <c r="H940" i="4" s="1"/>
  <c r="AQ579" i="4"/>
  <c r="AW579" i="4" s="1"/>
  <c r="D579" i="4"/>
  <c r="H579" i="4" s="1"/>
  <c r="G579" i="4"/>
  <c r="G43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M511" i="4" s="1"/>
  <c r="AS511" i="4" s="1"/>
  <c r="AB511" i="4"/>
  <c r="Z511" i="4"/>
  <c r="AL511" i="4" s="1"/>
  <c r="AR511" i="4" s="1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P310" i="4" s="1"/>
  <c r="AV310" i="4" s="1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Q495" i="4" s="1"/>
  <c r="AW495" i="4" s="1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P511" i="4" s="1"/>
  <c r="AV511" i="4" s="1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Q310" i="4" s="1"/>
  <c r="AW310" i="4" s="1"/>
  <c r="AG479" i="4"/>
  <c r="AF479" i="4"/>
  <c r="AH479" i="4"/>
  <c r="AA479" i="4"/>
  <c r="AE479" i="4"/>
  <c r="AG170" i="4"/>
  <c r="AM170" i="4" s="1"/>
  <c r="AS170" i="4" s="1"/>
  <c r="AF170" i="4"/>
  <c r="AH170" i="4"/>
  <c r="AN170" i="4" s="1"/>
  <c r="AT170" i="4" s="1"/>
  <c r="AA170" i="4"/>
  <c r="AE170" i="4"/>
  <c r="AG274" i="4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K474" i="2" s="1"/>
  <c r="AO439" i="4"/>
  <c r="AU439" i="4" s="1"/>
  <c r="G473" i="4"/>
  <c r="G465" i="4"/>
  <c r="D465" i="4"/>
  <c r="H465" i="4" s="1"/>
  <c r="K466" i="2" s="1"/>
  <c r="E465" i="4"/>
  <c r="I465" i="4" s="1"/>
  <c r="L466" i="2" s="1"/>
  <c r="F465" i="4"/>
  <c r="J465" i="4" s="1"/>
  <c r="M466" i="2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M469" i="2" s="1"/>
  <c r="E468" i="4"/>
  <c r="I468" i="4" s="1"/>
  <c r="L469" i="2" s="1"/>
  <c r="D468" i="4"/>
  <c r="H468" i="4" s="1"/>
  <c r="K469" i="2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L473" i="2" s="1"/>
  <c r="D472" i="4"/>
  <c r="H472" i="4" s="1"/>
  <c r="K473" i="2" s="1"/>
  <c r="F472" i="4"/>
  <c r="J472" i="4" s="1"/>
  <c r="M473" i="2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D388" i="4"/>
  <c r="H388" i="4" s="1"/>
  <c r="K389" i="2" s="1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723" i="4"/>
  <c r="J723" i="4" s="1"/>
  <c r="E723" i="4"/>
  <c r="I723" i="4" s="1"/>
  <c r="G723" i="4"/>
  <c r="D723" i="4"/>
  <c r="H723" i="4" s="1"/>
  <c r="E755" i="4"/>
  <c r="I755" i="4" s="1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82" i="4"/>
  <c r="AS182" i="4" s="1"/>
  <c r="AQ96" i="4"/>
  <c r="AW96" i="4" s="1"/>
  <c r="AL278" i="4"/>
  <c r="AR278" i="4" s="1"/>
  <c r="AO310" i="4"/>
  <c r="AU310" i="4" s="1"/>
  <c r="AN463" i="4"/>
  <c r="AT463" i="4" s="1"/>
  <c r="AQ479" i="4"/>
  <c r="AW479" i="4" s="1"/>
  <c r="AP479" i="4"/>
  <c r="AV479" i="4" s="1"/>
  <c r="AL495" i="4"/>
  <c r="AR495" i="4" s="1"/>
  <c r="AO170" i="4"/>
  <c r="AU170" i="4" s="1"/>
  <c r="AO202" i="4"/>
  <c r="AU202" i="4" s="1"/>
  <c r="AN202" i="4"/>
  <c r="AT202" i="4" s="1"/>
  <c r="AQ274" i="4"/>
  <c r="AW274" i="4" s="1"/>
  <c r="AM306" i="4"/>
  <c r="AS306" i="4" s="1"/>
  <c r="AO511" i="4"/>
  <c r="AU511" i="4" s="1"/>
  <c r="AN403" i="4"/>
  <c r="AT403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L96" i="4"/>
  <c r="AR96" i="4" s="1"/>
  <c r="AO96" i="4"/>
  <c r="AU96" i="4" s="1"/>
  <c r="AQ278" i="4"/>
  <c r="AW278" i="4" s="1"/>
  <c r="AP278" i="4"/>
  <c r="AV278" i="4" s="1"/>
  <c r="AL310" i="4"/>
  <c r="AR310" i="4" s="1"/>
  <c r="AP463" i="4"/>
  <c r="AV463" i="4" s="1"/>
  <c r="AO495" i="4"/>
  <c r="AU495" i="4" s="1"/>
  <c r="AP495" i="4"/>
  <c r="AV495" i="4" s="1"/>
  <c r="AM274" i="4"/>
  <c r="AS274" i="4" s="1"/>
  <c r="AQ306" i="4"/>
  <c r="AW306" i="4" s="1"/>
  <c r="AN511" i="4"/>
  <c r="AT511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G388" i="4" l="1"/>
  <c r="D407" i="4"/>
  <c r="H407" i="4" s="1"/>
  <c r="K408" i="2" s="1"/>
  <c r="AQ403" i="4"/>
  <c r="AW403" i="4" s="1"/>
  <c r="F439" i="4"/>
  <c r="J439" i="4" s="1"/>
  <c r="M440" i="2" s="1"/>
  <c r="E423" i="4"/>
  <c r="I423" i="4" s="1"/>
  <c r="L424" i="2" s="1"/>
  <c r="AQ202" i="4"/>
  <c r="AW202" i="4" s="1"/>
  <c r="AQ170" i="4"/>
  <c r="AW170" i="4" s="1"/>
  <c r="AQ182" i="4"/>
  <c r="AW182" i="4" s="1"/>
  <c r="AL479" i="4"/>
  <c r="AR479" i="4" s="1"/>
  <c r="AO278" i="4"/>
  <c r="AU278" i="4" s="1"/>
  <c r="AL274" i="4"/>
  <c r="AR274" i="4" s="1"/>
  <c r="AM479" i="4"/>
  <c r="AS479" i="4" s="1"/>
  <c r="G407" i="4"/>
  <c r="E407" i="4"/>
  <c r="I407" i="4" s="1"/>
  <c r="L408" i="2" s="1"/>
  <c r="D691" i="4"/>
  <c r="H691" i="4" s="1"/>
  <c r="AL154" i="4"/>
  <c r="AR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M464" i="2" s="1"/>
  <c r="AN278" i="4"/>
  <c r="AT278" i="4" s="1"/>
  <c r="E439" i="4"/>
  <c r="I439" i="4" s="1"/>
  <c r="L440" i="2" s="1"/>
  <c r="F423" i="4"/>
  <c r="J423" i="4" s="1"/>
  <c r="M424" i="2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K456" i="2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G463" i="4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M472" i="2" s="1"/>
  <c r="G471" i="4"/>
  <c r="E471" i="4"/>
  <c r="I471" i="4" s="1"/>
  <c r="L472" i="2" s="1"/>
  <c r="D471" i="4"/>
  <c r="H471" i="4" s="1"/>
  <c r="K472" i="2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463" i="4" l="1"/>
  <c r="I463" i="4" s="1"/>
  <c r="L464" i="2" s="1"/>
  <c r="E419" i="4"/>
  <c r="I419" i="4" s="1"/>
  <c r="L420" i="2" s="1"/>
  <c r="F306" i="4"/>
  <c r="J306" i="4" s="1"/>
  <c r="M307" i="2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O477" i="2" l="1"/>
  <c r="N477" i="2"/>
  <c r="H476" i="3" s="1"/>
  <c r="F476" i="3"/>
  <c r="I476" i="3"/>
  <c r="J476" i="3"/>
  <c r="K476" i="3"/>
  <c r="D477" i="3"/>
  <c r="N478" i="2" l="1"/>
  <c r="F477" i="3" s="1"/>
  <c r="J477" i="3"/>
  <c r="O478" i="2"/>
  <c r="I477" i="3" s="1"/>
  <c r="H477" i="3"/>
  <c r="K477" i="3"/>
  <c r="D478" i="3"/>
  <c r="O479" i="2" l="1"/>
  <c r="N479" i="2"/>
  <c r="H478" i="3" s="1"/>
  <c r="F478" i="3"/>
  <c r="I478" i="3"/>
  <c r="J478" i="3"/>
  <c r="K478" i="3"/>
  <c r="D479" i="3"/>
  <c r="N480" i="2" l="1"/>
  <c r="F479" i="3" s="1"/>
  <c r="J479" i="3"/>
  <c r="O480" i="2"/>
  <c r="I479" i="3" s="1"/>
  <c r="H479" i="3"/>
  <c r="K479" i="3"/>
  <c r="D480" i="3"/>
  <c r="O481" i="2" l="1"/>
  <c r="N481" i="2"/>
  <c r="H480" i="3" s="1"/>
  <c r="F480" i="3"/>
  <c r="I480" i="3"/>
  <c r="J480" i="3"/>
  <c r="K480" i="3"/>
  <c r="D481" i="3"/>
  <c r="N482" i="2" l="1"/>
  <c r="J481" i="3"/>
  <c r="O482" i="2"/>
  <c r="F481" i="3"/>
  <c r="H481" i="3"/>
  <c r="I481" i="3"/>
  <c r="K481" i="3"/>
  <c r="D482" i="3"/>
  <c r="O483" i="2" l="1"/>
  <c r="F482" i="3" s="1"/>
  <c r="N483" i="2"/>
  <c r="H482" i="3" s="1"/>
  <c r="J482" i="3"/>
  <c r="I482" i="3"/>
  <c r="K482" i="3"/>
  <c r="D483" i="3"/>
  <c r="N484" i="2" l="1"/>
  <c r="J483" i="3"/>
  <c r="O484" i="2"/>
  <c r="F483" i="3"/>
  <c r="H483" i="3"/>
  <c r="I483" i="3"/>
  <c r="K483" i="3"/>
  <c r="D484" i="3"/>
  <c r="O485" i="2" l="1"/>
  <c r="F484" i="3" s="1"/>
  <c r="N485" i="2"/>
  <c r="H484" i="3" s="1"/>
  <c r="J484" i="3"/>
  <c r="I484" i="3"/>
  <c r="K484" i="3"/>
  <c r="D485" i="3"/>
  <c r="N486" i="2" l="1"/>
  <c r="J485" i="3"/>
  <c r="O486" i="2"/>
  <c r="F485" i="3"/>
  <c r="H485" i="3"/>
  <c r="I485" i="3"/>
  <c r="K485" i="3"/>
  <c r="D486" i="3"/>
  <c r="O487" i="2" l="1"/>
  <c r="F486" i="3" s="1"/>
  <c r="N487" i="2"/>
  <c r="H486" i="3" s="1"/>
  <c r="J486" i="3"/>
  <c r="I486" i="3"/>
  <c r="K486" i="3"/>
  <c r="D487" i="3"/>
  <c r="N488" i="2" l="1"/>
  <c r="J487" i="3"/>
  <c r="O488" i="2"/>
  <c r="F487" i="3"/>
  <c r="H487" i="3"/>
  <c r="I487" i="3"/>
  <c r="K487" i="3"/>
  <c r="D488" i="3"/>
  <c r="O489" i="2" l="1"/>
  <c r="N489" i="2"/>
  <c r="H488" i="3" s="1"/>
  <c r="F488" i="3"/>
  <c r="I488" i="3"/>
  <c r="J488" i="3"/>
  <c r="K488" i="3"/>
  <c r="D489" i="3"/>
  <c r="N490" i="2" l="1"/>
  <c r="F489" i="3" s="1"/>
  <c r="J489" i="3"/>
  <c r="O490" i="2"/>
  <c r="I489" i="3" s="1"/>
  <c r="H489" i="3"/>
  <c r="K489" i="3"/>
  <c r="D490" i="3"/>
  <c r="O491" i="2" l="1"/>
  <c r="N491" i="2"/>
  <c r="H490" i="3" s="1"/>
  <c r="F490" i="3"/>
  <c r="I490" i="3"/>
  <c r="J490" i="3"/>
  <c r="K490" i="3"/>
  <c r="D491" i="3"/>
  <c r="N492" i="2" l="1"/>
  <c r="F491" i="3" s="1"/>
  <c r="J491" i="3"/>
  <c r="O492" i="2"/>
  <c r="I491" i="3" s="1"/>
  <c r="H491" i="3"/>
  <c r="K491" i="3"/>
  <c r="D492" i="3"/>
  <c r="O493" i="2" l="1"/>
  <c r="N493" i="2"/>
  <c r="H492" i="3" s="1"/>
  <c r="F492" i="3"/>
  <c r="I492" i="3"/>
  <c r="J492" i="3"/>
  <c r="K492" i="3"/>
  <c r="D493" i="3"/>
  <c r="N494" i="2" l="1"/>
  <c r="F493" i="3" s="1"/>
  <c r="J493" i="3"/>
  <c r="O494" i="2"/>
  <c r="I493" i="3" s="1"/>
  <c r="H493" i="3"/>
  <c r="K493" i="3"/>
  <c r="D494" i="3"/>
  <c r="O495" i="2" l="1"/>
  <c r="N495" i="2"/>
  <c r="H494" i="3" s="1"/>
  <c r="F494" i="3"/>
  <c r="I494" i="3"/>
  <c r="J494" i="3"/>
  <c r="K494" i="3"/>
  <c r="D495" i="3"/>
  <c r="N496" i="2" l="1"/>
  <c r="F495" i="3" s="1"/>
  <c r="J495" i="3"/>
  <c r="O496" i="2"/>
  <c r="I495" i="3" s="1"/>
  <c r="H495" i="3"/>
  <c r="K495" i="3"/>
  <c r="D496" i="3"/>
  <c r="O497" i="2" l="1"/>
  <c r="F496" i="3" s="1"/>
  <c r="N497" i="2"/>
  <c r="H496" i="3" s="1"/>
  <c r="J496" i="3"/>
  <c r="I496" i="3"/>
  <c r="K496" i="3"/>
  <c r="D497" i="3"/>
  <c r="N498" i="2" l="1"/>
  <c r="J497" i="3"/>
  <c r="O498" i="2"/>
  <c r="I497" i="3" s="1"/>
  <c r="H497" i="3"/>
  <c r="K497" i="3"/>
  <c r="D498" i="3"/>
  <c r="F497" i="3" l="1"/>
  <c r="O499" i="2"/>
  <c r="N499" i="2"/>
  <c r="H498" i="3" s="1"/>
  <c r="F498" i="3"/>
  <c r="I498" i="3"/>
  <c r="J498" i="3"/>
  <c r="K498" i="3"/>
  <c r="D499" i="3"/>
  <c r="N500" i="2" l="1"/>
  <c r="O500" i="2"/>
  <c r="I499" i="3" s="1"/>
  <c r="H499" i="3"/>
  <c r="J499" i="3"/>
  <c r="K499" i="3"/>
  <c r="D500" i="3"/>
  <c r="F499" i="3" l="1"/>
  <c r="O501" i="2"/>
  <c r="N501" i="2"/>
  <c r="H500" i="3" s="1"/>
  <c r="F500" i="3"/>
  <c r="I500" i="3"/>
  <c r="J500" i="3"/>
  <c r="K500" i="3"/>
  <c r="D501" i="3"/>
  <c r="N502" i="2" l="1"/>
  <c r="J501" i="3"/>
  <c r="O502" i="2"/>
  <c r="F501" i="3"/>
  <c r="H501" i="3"/>
  <c r="I501" i="3"/>
  <c r="K501" i="3"/>
  <c r="D502" i="3"/>
  <c r="O503" i="2" l="1"/>
  <c r="N503" i="2"/>
  <c r="H502" i="3"/>
  <c r="J502" i="3"/>
  <c r="K502" i="3"/>
  <c r="D503" i="3"/>
  <c r="F502" i="3" l="1"/>
  <c r="N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J504" i="3"/>
  <c r="I504" i="3"/>
  <c r="K504" i="3"/>
  <c r="D505" i="3"/>
  <c r="N506" i="2" l="1"/>
  <c r="J505" i="3"/>
  <c r="O506" i="2"/>
  <c r="F505" i="3"/>
  <c r="H505" i="3"/>
  <c r="I505" i="3"/>
  <c r="K505" i="3"/>
  <c r="D506" i="3"/>
  <c r="O507" i="2" l="1"/>
  <c r="F506" i="3" s="1"/>
  <c r="N507" i="2"/>
  <c r="H506" i="3" s="1"/>
  <c r="J506" i="3"/>
  <c r="I506" i="3"/>
  <c r="K506" i="3"/>
  <c r="D507" i="3"/>
  <c r="N508" i="2" l="1"/>
  <c r="J507" i="3"/>
  <c r="O508" i="2"/>
  <c r="F507" i="3"/>
  <c r="H507" i="3"/>
  <c r="I507" i="3"/>
  <c r="K507" i="3"/>
  <c r="D508" i="3"/>
  <c r="O509" i="2" l="1"/>
  <c r="N509" i="2"/>
  <c r="H508" i="3"/>
  <c r="J508" i="3"/>
  <c r="K508" i="3"/>
  <c r="D509" i="3"/>
  <c r="F508" i="3" l="1"/>
  <c r="N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J510" i="3"/>
  <c r="I510" i="3"/>
  <c r="K510" i="3"/>
  <c r="D511" i="3"/>
  <c r="N512" i="2" l="1"/>
  <c r="J511" i="3"/>
  <c r="O512" i="2"/>
  <c r="F511" i="3"/>
  <c r="H511" i="3"/>
  <c r="I511" i="3"/>
  <c r="K511" i="3"/>
  <c r="D512" i="3"/>
  <c r="O513" i="2" l="1"/>
  <c r="F512" i="3" s="1"/>
  <c r="N513" i="2"/>
  <c r="H512" i="3" s="1"/>
  <c r="J512" i="3"/>
  <c r="I512" i="3"/>
  <c r="K512" i="3"/>
  <c r="D513" i="3"/>
  <c r="N514" i="2" l="1"/>
  <c r="J513" i="3"/>
  <c r="O514" i="2"/>
  <c r="F513" i="3"/>
  <c r="H513" i="3"/>
  <c r="I513" i="3"/>
  <c r="K513" i="3"/>
  <c r="D514" i="3"/>
  <c r="O515" i="2" l="1"/>
  <c r="F514" i="3" s="1"/>
  <c r="N515" i="2"/>
  <c r="H514" i="3" s="1"/>
  <c r="J514" i="3"/>
  <c r="I514" i="3"/>
  <c r="K514" i="3"/>
  <c r="D515" i="3"/>
  <c r="N516" i="2" l="1"/>
  <c r="J515" i="3"/>
  <c r="O516" i="2"/>
  <c r="F515" i="3"/>
  <c r="H515" i="3"/>
  <c r="I515" i="3"/>
  <c r="K515" i="3"/>
  <c r="D516" i="3"/>
  <c r="O517" i="2" l="1"/>
  <c r="F516" i="3" s="1"/>
  <c r="N517" i="2"/>
  <c r="H516" i="3" s="1"/>
  <c r="J516" i="3"/>
  <c r="I516" i="3"/>
  <c r="K516" i="3"/>
  <c r="D517" i="3"/>
  <c r="N518" i="2" l="1"/>
  <c r="O518" i="2"/>
  <c r="I517" i="3" s="1"/>
  <c r="J517" i="3"/>
  <c r="K517" i="3"/>
  <c r="D518" i="3"/>
  <c r="F517" i="3" l="1"/>
  <c r="O519" i="2"/>
  <c r="N519" i="2"/>
  <c r="F518" i="3" s="1"/>
  <c r="H517" i="3"/>
  <c r="I518" i="3"/>
  <c r="J518" i="3"/>
  <c r="K518" i="3"/>
  <c r="D519" i="3"/>
  <c r="H518" i="3" l="1"/>
  <c r="N520" i="2"/>
  <c r="F519" i="3" s="1"/>
  <c r="J519" i="3"/>
  <c r="O520" i="2"/>
  <c r="I519" i="3" s="1"/>
  <c r="H519" i="3"/>
  <c r="K519" i="3"/>
  <c r="D520" i="3"/>
  <c r="O521" i="2" l="1"/>
  <c r="N521" i="2"/>
  <c r="H520" i="3"/>
  <c r="J520" i="3"/>
  <c r="K520" i="3"/>
  <c r="D521" i="3"/>
  <c r="F520" i="3" l="1"/>
  <c r="N522" i="2"/>
  <c r="H521" i="3" s="1"/>
  <c r="O522" i="2"/>
  <c r="I521" i="3" s="1"/>
  <c r="I520" i="3"/>
  <c r="F521" i="3"/>
  <c r="J521" i="3"/>
  <c r="K521" i="3"/>
  <c r="D522" i="3"/>
  <c r="O523" i="2" l="1"/>
  <c r="N523" i="2"/>
  <c r="H522" i="3" s="1"/>
  <c r="F522" i="3"/>
  <c r="I522" i="3"/>
  <c r="J522" i="3"/>
  <c r="K522" i="3"/>
  <c r="D523" i="3"/>
  <c r="N524" i="2" l="1"/>
  <c r="F523" i="3" s="1"/>
  <c r="J523" i="3"/>
  <c r="O524" i="2"/>
  <c r="I523" i="3" s="1"/>
  <c r="H523" i="3"/>
  <c r="K523" i="3"/>
  <c r="D524" i="3"/>
  <c r="O525" i="2" l="1"/>
  <c r="N525" i="2"/>
  <c r="H524" i="3" s="1"/>
  <c r="F524" i="3"/>
  <c r="I524" i="3"/>
  <c r="J524" i="3"/>
  <c r="K524" i="3"/>
  <c r="D525" i="3"/>
  <c r="N526" i="2" l="1"/>
  <c r="F525" i="3" s="1"/>
  <c r="J525" i="3"/>
  <c r="O526" i="2"/>
  <c r="I525" i="3" s="1"/>
  <c r="H525" i="3"/>
  <c r="K525" i="3"/>
  <c r="D526" i="3"/>
  <c r="O527" i="2" l="1"/>
  <c r="N527" i="2"/>
  <c r="H526" i="3"/>
  <c r="J526" i="3"/>
  <c r="K526" i="3"/>
  <c r="D527" i="3"/>
  <c r="F526" i="3" l="1"/>
  <c r="N528" i="2"/>
  <c r="O528" i="2"/>
  <c r="I527" i="3" s="1"/>
  <c r="I526" i="3"/>
  <c r="H527" i="3"/>
  <c r="J527" i="3"/>
  <c r="K527" i="3"/>
  <c r="D528" i="3"/>
  <c r="F527" i="3" l="1"/>
  <c r="O529" i="2"/>
  <c r="N529" i="2"/>
  <c r="H528" i="3"/>
  <c r="J528" i="3"/>
  <c r="K528" i="3"/>
  <c r="D529" i="3"/>
  <c r="F528" i="3" l="1"/>
  <c r="N530" i="2"/>
  <c r="H529" i="3" s="1"/>
  <c r="O530" i="2"/>
  <c r="I529" i="3" s="1"/>
  <c r="I528" i="3"/>
  <c r="F529" i="3"/>
  <c r="J529" i="3"/>
  <c r="K529" i="3"/>
  <c r="D530" i="3"/>
  <c r="O531" i="2" l="1"/>
  <c r="N531" i="2"/>
  <c r="H530" i="3" s="1"/>
  <c r="F530" i="3"/>
  <c r="I530" i="3"/>
  <c r="J530" i="3"/>
  <c r="K530" i="3"/>
  <c r="D531" i="3"/>
  <c r="N532" i="2" l="1"/>
  <c r="F531" i="3" s="1"/>
  <c r="J531" i="3"/>
  <c r="O532" i="2"/>
  <c r="I531" i="3" s="1"/>
  <c r="H531" i="3"/>
  <c r="K531" i="3"/>
  <c r="D532" i="3"/>
  <c r="O533" i="2" l="1"/>
  <c r="N533" i="2"/>
  <c r="H532" i="3"/>
  <c r="J532" i="3"/>
  <c r="K532" i="3"/>
  <c r="D533" i="3"/>
  <c r="F532" i="3" l="1"/>
  <c r="N534" i="2"/>
  <c r="F533" i="3"/>
  <c r="O534" i="2"/>
  <c r="I532" i="3"/>
  <c r="H533" i="3"/>
  <c r="I533" i="3"/>
  <c r="K533" i="3"/>
  <c r="D534" i="3"/>
  <c r="J533" i="3" l="1"/>
  <c r="O535" i="2"/>
  <c r="F534" i="3" s="1"/>
  <c r="N535" i="2"/>
  <c r="H534" i="3" s="1"/>
  <c r="J534" i="3"/>
  <c r="I534" i="3"/>
  <c r="K534" i="3"/>
  <c r="D535" i="3"/>
  <c r="N536" i="2" l="1"/>
  <c r="J535" i="3"/>
  <c r="O536" i="2"/>
  <c r="I535" i="3" s="1"/>
  <c r="H535" i="3"/>
  <c r="K535" i="3"/>
  <c r="D536" i="3"/>
  <c r="F535" i="3" l="1"/>
  <c r="O537" i="2"/>
  <c r="F536" i="3" s="1"/>
  <c r="N537" i="2"/>
  <c r="H536" i="3" s="1"/>
  <c r="J536" i="3"/>
  <c r="I536" i="3"/>
  <c r="K536" i="3"/>
  <c r="D537" i="3"/>
  <c r="N538" i="2" l="1"/>
  <c r="J537" i="3"/>
  <c r="O538" i="2"/>
  <c r="I537" i="3" s="1"/>
  <c r="H537" i="3"/>
  <c r="K537" i="3"/>
  <c r="D538" i="3"/>
  <c r="F537" i="3" l="1"/>
  <c r="O539" i="2"/>
  <c r="N539" i="2"/>
  <c r="H538" i="3" s="1"/>
  <c r="F538" i="3"/>
  <c r="I538" i="3"/>
  <c r="J538" i="3"/>
  <c r="K538" i="3"/>
  <c r="D539" i="3"/>
  <c r="N540" i="2" l="1"/>
  <c r="J539" i="3"/>
  <c r="O540" i="2"/>
  <c r="I539" i="3" s="1"/>
  <c r="H539" i="3"/>
  <c r="K539" i="3"/>
  <c r="D540" i="3"/>
  <c r="F539" i="3" l="1"/>
  <c r="O541" i="2"/>
  <c r="F540" i="3" s="1"/>
  <c r="N541" i="2"/>
  <c r="H540" i="3" s="1"/>
  <c r="J540" i="3"/>
  <c r="I540" i="3"/>
  <c r="K540" i="3"/>
  <c r="D541" i="3"/>
  <c r="N542" i="2" l="1"/>
  <c r="F541" i="3" s="1"/>
  <c r="J541" i="3"/>
  <c r="O542" i="2"/>
  <c r="I541" i="3" s="1"/>
  <c r="H541" i="3"/>
  <c r="K541" i="3"/>
  <c r="D542" i="3"/>
  <c r="O543" i="2" l="1"/>
  <c r="N543" i="2"/>
  <c r="H542" i="3" s="1"/>
  <c r="F542" i="3"/>
  <c r="I542" i="3"/>
  <c r="J542" i="3"/>
  <c r="K542" i="3"/>
  <c r="D543" i="3"/>
  <c r="N544" i="2" l="1"/>
  <c r="O544" i="2"/>
  <c r="I543" i="3" s="1"/>
  <c r="J543" i="3"/>
  <c r="K543" i="3"/>
  <c r="D544" i="3"/>
  <c r="F543" i="3" l="1"/>
  <c r="H543" i="3"/>
  <c r="O545" i="2"/>
  <c r="N545" i="2"/>
  <c r="H544" i="3" s="1"/>
  <c r="F544" i="3"/>
  <c r="I544" i="3"/>
  <c r="J544" i="3"/>
  <c r="K544" i="3"/>
  <c r="D545" i="3"/>
  <c r="N546" i="2" l="1"/>
  <c r="F545" i="3" s="1"/>
  <c r="J545" i="3"/>
  <c r="O546" i="2"/>
  <c r="I545" i="3" s="1"/>
  <c r="H545" i="3"/>
  <c r="K545" i="3"/>
  <c r="D546" i="3"/>
  <c r="O547" i="2" l="1"/>
  <c r="N547" i="2"/>
  <c r="H546" i="3" s="1"/>
  <c r="F546" i="3"/>
  <c r="I546" i="3"/>
  <c r="J546" i="3"/>
  <c r="K546" i="3"/>
  <c r="D547" i="3"/>
  <c r="N548" i="2" l="1"/>
  <c r="O548" i="2"/>
  <c r="I547" i="3" s="1"/>
  <c r="J547" i="3"/>
  <c r="K547" i="3"/>
  <c r="D548" i="3"/>
  <c r="F547" i="3" l="1"/>
  <c r="H547" i="3"/>
  <c r="O549" i="2"/>
  <c r="N549" i="2"/>
  <c r="H548" i="3" s="1"/>
  <c r="F548" i="3"/>
  <c r="I548" i="3"/>
  <c r="J548" i="3"/>
  <c r="K548" i="3"/>
  <c r="D549" i="3"/>
  <c r="N550" i="2" l="1"/>
  <c r="F549" i="3" s="1"/>
  <c r="J549" i="3"/>
  <c r="O550" i="2"/>
  <c r="I549" i="3" s="1"/>
  <c r="H549" i="3"/>
  <c r="K549" i="3"/>
  <c r="D550" i="3"/>
  <c r="O551" i="2" l="1"/>
  <c r="N551" i="2"/>
  <c r="H550" i="3"/>
  <c r="J550" i="3"/>
  <c r="K550" i="3"/>
  <c r="D551" i="3"/>
  <c r="F550" i="3" l="1"/>
  <c r="N552" i="2"/>
  <c r="F551" i="3"/>
  <c r="O552" i="2"/>
  <c r="I550" i="3"/>
  <c r="H551" i="3"/>
  <c r="I551" i="3"/>
  <c r="K551" i="3"/>
  <c r="D552" i="3"/>
  <c r="J551" i="3" l="1"/>
  <c r="O553" i="2"/>
  <c r="F552" i="3" s="1"/>
  <c r="N553" i="2"/>
  <c r="H552" i="3" s="1"/>
  <c r="J552" i="3"/>
  <c r="I552" i="3"/>
  <c r="K552" i="3"/>
  <c r="D553" i="3"/>
  <c r="N554" i="2" l="1"/>
  <c r="J553" i="3"/>
  <c r="O554" i="2"/>
  <c r="F553" i="3"/>
  <c r="H553" i="3"/>
  <c r="I553" i="3"/>
  <c r="K553" i="3"/>
  <c r="D554" i="3"/>
  <c r="O555" i="2" l="1"/>
  <c r="F554" i="3" s="1"/>
  <c r="N555" i="2"/>
  <c r="H554" i="3" s="1"/>
  <c r="J554" i="3"/>
  <c r="I554" i="3"/>
  <c r="K554" i="3"/>
  <c r="D555" i="3"/>
  <c r="N556" i="2" l="1"/>
  <c r="J555" i="3"/>
  <c r="O556" i="2"/>
  <c r="I555" i="3" s="1"/>
  <c r="H555" i="3"/>
  <c r="K555" i="3"/>
  <c r="D556" i="3"/>
  <c r="F555" i="3" l="1"/>
  <c r="O557" i="2"/>
  <c r="F556" i="3" s="1"/>
  <c r="N557" i="2"/>
  <c r="H556" i="3" s="1"/>
  <c r="J556" i="3"/>
  <c r="I556" i="3"/>
  <c r="K556" i="3"/>
  <c r="D557" i="3"/>
  <c r="N558" i="2" l="1"/>
  <c r="J557" i="3"/>
  <c r="O558" i="2"/>
  <c r="I557" i="3" s="1"/>
  <c r="H557" i="3"/>
  <c r="K557" i="3"/>
  <c r="D558" i="3"/>
  <c r="F557" i="3" l="1"/>
  <c r="O559" i="2"/>
  <c r="F558" i="3" s="1"/>
  <c r="N559" i="2"/>
  <c r="H558" i="3" s="1"/>
  <c r="J558" i="3"/>
  <c r="I558" i="3"/>
  <c r="K558" i="3"/>
  <c r="D559" i="3"/>
  <c r="N560" i="2" l="1"/>
  <c r="J559" i="3"/>
  <c r="O560" i="2"/>
  <c r="I559" i="3" s="1"/>
  <c r="H559" i="3"/>
  <c r="K559" i="3"/>
  <c r="D560" i="3"/>
  <c r="F559" i="3" l="1"/>
  <c r="O561" i="2"/>
  <c r="F560" i="3" s="1"/>
  <c r="N561" i="2"/>
  <c r="H560" i="3" s="1"/>
  <c r="J560" i="3"/>
  <c r="I560" i="3"/>
  <c r="K560" i="3"/>
  <c r="D561" i="3"/>
  <c r="N562" i="2" l="1"/>
  <c r="F561" i="3" s="1"/>
  <c r="J561" i="3"/>
  <c r="O562" i="2"/>
  <c r="I561" i="3" s="1"/>
  <c r="H561" i="3"/>
  <c r="K561" i="3"/>
  <c r="D562" i="3"/>
  <c r="O563" i="2" l="1"/>
  <c r="N563" i="2"/>
  <c r="H562" i="3"/>
  <c r="J562" i="3"/>
  <c r="K562" i="3"/>
  <c r="D563" i="3"/>
  <c r="F562" i="3" l="1"/>
  <c r="N564" i="2"/>
  <c r="F563" i="3"/>
  <c r="O564" i="2"/>
  <c r="I562" i="3"/>
  <c r="H563" i="3"/>
  <c r="I563" i="3"/>
  <c r="K563" i="3"/>
  <c r="D564" i="3"/>
  <c r="J563" i="3" l="1"/>
  <c r="O565" i="2"/>
  <c r="F564" i="3" s="1"/>
  <c r="N565" i="2"/>
  <c r="H564" i="3" s="1"/>
  <c r="J564" i="3"/>
  <c r="I564" i="3"/>
  <c r="K564" i="3"/>
  <c r="D565" i="3"/>
  <c r="N566" i="2" l="1"/>
  <c r="J565" i="3"/>
  <c r="O566" i="2"/>
  <c r="F565" i="3"/>
  <c r="H565" i="3"/>
  <c r="I565" i="3"/>
  <c r="K565" i="3"/>
  <c r="D566" i="3"/>
  <c r="O567" i="2" l="1"/>
  <c r="F566" i="3" s="1"/>
  <c r="N567" i="2"/>
  <c r="H566" i="3" s="1"/>
  <c r="J566" i="3"/>
  <c r="I566" i="3"/>
  <c r="K566" i="3"/>
  <c r="D567" i="3"/>
  <c r="N568" i="2" l="1"/>
  <c r="J567" i="3"/>
  <c r="O568" i="2"/>
  <c r="F567" i="3"/>
  <c r="H567" i="3"/>
  <c r="I567" i="3"/>
  <c r="K567" i="3"/>
  <c r="D568" i="3"/>
  <c r="O569" i="2" l="1"/>
  <c r="N569" i="2"/>
  <c r="H568" i="3"/>
  <c r="J568" i="3"/>
  <c r="K568" i="3"/>
  <c r="D569" i="3"/>
  <c r="F568" i="3" l="1"/>
  <c r="N570" i="2"/>
  <c r="H569" i="3" s="1"/>
  <c r="O570" i="2"/>
  <c r="I569" i="3" s="1"/>
  <c r="I568" i="3"/>
  <c r="F569" i="3"/>
  <c r="J569" i="3"/>
  <c r="K569" i="3"/>
  <c r="D570" i="3"/>
  <c r="O571" i="2" l="1"/>
  <c r="N571" i="2"/>
  <c r="H570" i="3" s="1"/>
  <c r="F570" i="3"/>
  <c r="I570" i="3"/>
  <c r="J570" i="3"/>
  <c r="K570" i="3"/>
  <c r="D571" i="3"/>
  <c r="N572" i="2" l="1"/>
  <c r="F571" i="3" s="1"/>
  <c r="J571" i="3"/>
  <c r="O572" i="2"/>
  <c r="I571" i="3" s="1"/>
  <c r="H571" i="3"/>
  <c r="K571" i="3"/>
  <c r="D572" i="3"/>
  <c r="O573" i="2" l="1"/>
  <c r="N573" i="2"/>
  <c r="H572" i="3" s="1"/>
  <c r="F572" i="3"/>
  <c r="I572" i="3"/>
  <c r="J572" i="3"/>
  <c r="K572" i="3"/>
  <c r="D573" i="3"/>
  <c r="N574" i="2" l="1"/>
  <c r="O574" i="2"/>
  <c r="I573" i="3" s="1"/>
  <c r="J573" i="3"/>
  <c r="K573" i="3"/>
  <c r="D574" i="3"/>
  <c r="F573" i="3" l="1"/>
  <c r="H573" i="3"/>
  <c r="O575" i="2"/>
  <c r="N575" i="2"/>
  <c r="H574" i="3" s="1"/>
  <c r="F574" i="3"/>
  <c r="I574" i="3"/>
  <c r="J574" i="3"/>
  <c r="K574" i="3"/>
  <c r="D575" i="3"/>
  <c r="N576" i="2" l="1"/>
  <c r="F575" i="3" s="1"/>
  <c r="J575" i="3"/>
  <c r="O576" i="2"/>
  <c r="I575" i="3" s="1"/>
  <c r="H575" i="3"/>
  <c r="K575" i="3"/>
  <c r="D576" i="3"/>
  <c r="O577" i="2" l="1"/>
  <c r="N577" i="2"/>
  <c r="H576" i="3" s="1"/>
  <c r="F576" i="3"/>
  <c r="I576" i="3"/>
  <c r="J576" i="3"/>
  <c r="K576" i="3"/>
  <c r="D577" i="3"/>
  <c r="N578" i="2" l="1"/>
  <c r="F577" i="3" s="1"/>
  <c r="J577" i="3"/>
  <c r="O578" i="2"/>
  <c r="I577" i="3" s="1"/>
  <c r="H577" i="3"/>
  <c r="K577" i="3"/>
  <c r="D578" i="3"/>
  <c r="O579" i="2" l="1"/>
  <c r="N579" i="2"/>
  <c r="H578" i="3" s="1"/>
  <c r="F578" i="3"/>
  <c r="I578" i="3"/>
  <c r="J578" i="3"/>
  <c r="K578" i="3"/>
  <c r="D579" i="3"/>
  <c r="N580" i="2" l="1"/>
  <c r="F579" i="3" s="1"/>
  <c r="J579" i="3"/>
  <c r="O580" i="2"/>
  <c r="I579" i="3" s="1"/>
  <c r="H579" i="3"/>
  <c r="K579" i="3"/>
  <c r="D580" i="3"/>
  <c r="O581" i="2" l="1"/>
  <c r="N581" i="2"/>
  <c r="H580" i="3" s="1"/>
  <c r="F580" i="3"/>
  <c r="I580" i="3"/>
  <c r="J580" i="3"/>
  <c r="K580" i="3"/>
  <c r="D581" i="3"/>
  <c r="N582" i="2" l="1"/>
  <c r="J581" i="3"/>
  <c r="O582" i="2"/>
  <c r="F581" i="3"/>
  <c r="H581" i="3"/>
  <c r="I581" i="3"/>
  <c r="K581" i="3"/>
  <c r="D582" i="3"/>
  <c r="O583" i="2" l="1"/>
  <c r="F582" i="3" s="1"/>
  <c r="N583" i="2"/>
  <c r="H582" i="3" s="1"/>
  <c r="J582" i="3"/>
  <c r="I582" i="3"/>
  <c r="K582" i="3"/>
  <c r="D583" i="3"/>
  <c r="N584" i="2" l="1"/>
  <c r="J583" i="3"/>
  <c r="O584" i="2"/>
  <c r="F583" i="3"/>
  <c r="H583" i="3"/>
  <c r="I583" i="3"/>
  <c r="K583" i="3"/>
  <c r="D584" i="3"/>
  <c r="O585" i="2" l="1"/>
  <c r="N585" i="2"/>
  <c r="H584" i="3" s="1"/>
  <c r="F584" i="3"/>
  <c r="I584" i="3"/>
  <c r="J584" i="3"/>
  <c r="K584" i="3"/>
  <c r="D585" i="3"/>
  <c r="N586" i="2" l="1"/>
  <c r="J585" i="3"/>
  <c r="O586" i="2"/>
  <c r="F585" i="3"/>
  <c r="H585" i="3"/>
  <c r="I585" i="3"/>
  <c r="K585" i="3"/>
  <c r="D586" i="3"/>
  <c r="O587" i="2" l="1"/>
  <c r="F586" i="3" s="1"/>
  <c r="N587" i="2"/>
  <c r="H586" i="3" s="1"/>
  <c r="J586" i="3"/>
  <c r="I586" i="3"/>
  <c r="K586" i="3"/>
  <c r="D587" i="3"/>
  <c r="N588" i="2" l="1"/>
  <c r="J587" i="3"/>
  <c r="O588" i="2"/>
  <c r="F587" i="3"/>
  <c r="H587" i="3"/>
  <c r="I587" i="3"/>
  <c r="K587" i="3"/>
  <c r="D588" i="3"/>
  <c r="O589" i="2" l="1"/>
  <c r="N589" i="2"/>
  <c r="H588" i="3" s="1"/>
  <c r="F588" i="3"/>
  <c r="I588" i="3"/>
  <c r="J588" i="3"/>
  <c r="K588" i="3"/>
  <c r="D589" i="3"/>
  <c r="N590" i="2" l="1"/>
  <c r="F589" i="3" s="1"/>
  <c r="J589" i="3"/>
  <c r="O590" i="2"/>
  <c r="I589" i="3" s="1"/>
  <c r="H589" i="3"/>
  <c r="K589" i="3"/>
  <c r="D590" i="3"/>
  <c r="O591" i="2" l="1"/>
  <c r="N591" i="2"/>
  <c r="H590" i="3" s="1"/>
  <c r="F590" i="3"/>
  <c r="I590" i="3"/>
  <c r="J590" i="3"/>
  <c r="K590" i="3"/>
  <c r="D591" i="3"/>
  <c r="N592" i="2" l="1"/>
  <c r="J591" i="3"/>
  <c r="O592" i="2"/>
  <c r="F591" i="3"/>
  <c r="H591" i="3"/>
  <c r="I591" i="3"/>
  <c r="K591" i="3"/>
  <c r="D592" i="3"/>
  <c r="O593" i="2" l="1"/>
  <c r="F592" i="3" s="1"/>
  <c r="N593" i="2"/>
  <c r="H592" i="3" s="1"/>
  <c r="J592" i="3"/>
  <c r="I592" i="3"/>
  <c r="K592" i="3"/>
  <c r="D593" i="3"/>
  <c r="N594" i="2" l="1"/>
  <c r="J593" i="3"/>
  <c r="O594" i="2"/>
  <c r="F593" i="3"/>
  <c r="H593" i="3"/>
  <c r="I593" i="3"/>
  <c r="K593" i="3"/>
  <c r="D594" i="3"/>
  <c r="O595" i="2" l="1"/>
  <c r="N595" i="2"/>
  <c r="H594" i="3"/>
  <c r="J594" i="3"/>
  <c r="K594" i="3"/>
  <c r="D595" i="3"/>
  <c r="F594" i="3" l="1"/>
  <c r="N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J596" i="3"/>
  <c r="I596" i="3"/>
  <c r="K596" i="3"/>
  <c r="D597" i="3"/>
  <c r="N598" i="2" l="1"/>
  <c r="F597" i="3" s="1"/>
  <c r="J597" i="3"/>
  <c r="O598" i="2"/>
  <c r="I597" i="3" s="1"/>
  <c r="H597" i="3"/>
  <c r="K597" i="3"/>
  <c r="D598" i="3"/>
  <c r="O599" i="2" l="1"/>
  <c r="N599" i="2"/>
  <c r="H598" i="3"/>
  <c r="J598" i="3"/>
  <c r="K598" i="3"/>
  <c r="D599" i="3"/>
  <c r="F598" i="3" l="1"/>
  <c r="N600" i="2"/>
  <c r="F599" i="3"/>
  <c r="O600" i="2"/>
  <c r="I598" i="3"/>
  <c r="H599" i="3"/>
  <c r="I599" i="3"/>
  <c r="K599" i="3"/>
  <c r="D600" i="3"/>
  <c r="J599" i="3" l="1"/>
  <c r="O601" i="2"/>
  <c r="F600" i="3" s="1"/>
  <c r="N601" i="2"/>
  <c r="H600" i="3" s="1"/>
  <c r="J600" i="3"/>
  <c r="I600" i="3"/>
  <c r="K600" i="3"/>
  <c r="D601" i="3"/>
  <c r="N602" i="2" l="1"/>
  <c r="J601" i="3"/>
  <c r="O602" i="2"/>
  <c r="F601" i="3"/>
  <c r="H601" i="3"/>
  <c r="I601" i="3"/>
  <c r="K601" i="3"/>
  <c r="D602" i="3"/>
  <c r="O603" i="2" l="1"/>
  <c r="F602" i="3" s="1"/>
  <c r="N603" i="2"/>
  <c r="H602" i="3" s="1"/>
  <c r="J602" i="3"/>
  <c r="I602" i="3"/>
  <c r="K602" i="3"/>
  <c r="D603" i="3"/>
  <c r="N604" i="2" l="1"/>
  <c r="J603" i="3"/>
  <c r="O604" i="2"/>
  <c r="I603" i="3" s="1"/>
  <c r="H603" i="3"/>
  <c r="K603" i="3"/>
  <c r="D604" i="3"/>
  <c r="F603" i="3" l="1"/>
  <c r="O605" i="2"/>
  <c r="F604" i="3" s="1"/>
  <c r="N605" i="2"/>
  <c r="H604" i="3" s="1"/>
  <c r="J604" i="3"/>
  <c r="I604" i="3"/>
  <c r="K604" i="3"/>
  <c r="D605" i="3"/>
  <c r="N606" i="2" l="1"/>
  <c r="J605" i="3"/>
  <c r="O606" i="2"/>
  <c r="F605" i="3"/>
  <c r="H605" i="3"/>
  <c r="I605" i="3"/>
  <c r="K605" i="3"/>
  <c r="D606" i="3"/>
  <c r="O607" i="2" l="1"/>
  <c r="F606" i="3" s="1"/>
  <c r="N607" i="2"/>
  <c r="H606" i="3" s="1"/>
  <c r="J606" i="3"/>
  <c r="I606" i="3"/>
  <c r="K606" i="3"/>
  <c r="D607" i="3"/>
  <c r="N608" i="2" l="1"/>
  <c r="J607" i="3"/>
  <c r="O608" i="2"/>
  <c r="F607" i="3"/>
  <c r="H607" i="3"/>
  <c r="I607" i="3"/>
  <c r="K607" i="3"/>
  <c r="D608" i="3"/>
  <c r="O609" i="2" l="1"/>
  <c r="N609" i="2"/>
  <c r="H608" i="3"/>
  <c r="J608" i="3"/>
  <c r="K608" i="3"/>
  <c r="D609" i="3"/>
  <c r="F608" i="3" l="1"/>
  <c r="N610" i="2"/>
  <c r="H609" i="3" s="1"/>
  <c r="O610" i="2"/>
  <c r="I609" i="3" s="1"/>
  <c r="I608" i="3"/>
  <c r="F609" i="3"/>
  <c r="J609" i="3"/>
  <c r="K609" i="3"/>
  <c r="D610" i="3"/>
  <c r="O611" i="2" l="1"/>
  <c r="N611" i="2"/>
  <c r="H610" i="3"/>
  <c r="J610" i="3"/>
  <c r="K610" i="3"/>
  <c r="D611" i="3"/>
  <c r="F610" i="3" l="1"/>
  <c r="N612" i="2"/>
  <c r="F611" i="3"/>
  <c r="O612" i="2"/>
  <c r="I610" i="3"/>
  <c r="H611" i="3"/>
  <c r="I611" i="3"/>
  <c r="K611" i="3"/>
  <c r="D612" i="3"/>
  <c r="J611" i="3" l="1"/>
  <c r="O613" i="2"/>
  <c r="F612" i="3" s="1"/>
  <c r="N613" i="2"/>
  <c r="H612" i="3" s="1"/>
  <c r="J612" i="3"/>
  <c r="I612" i="3"/>
  <c r="K612" i="3"/>
  <c r="D613" i="3"/>
  <c r="N614" i="2" l="1"/>
  <c r="J613" i="3"/>
  <c r="O614" i="2"/>
  <c r="F613" i="3"/>
  <c r="H613" i="3"/>
  <c r="I613" i="3"/>
  <c r="K613" i="3"/>
  <c r="D614" i="3"/>
  <c r="O615" i="2" l="1"/>
  <c r="F614" i="3" s="1"/>
  <c r="N615" i="2"/>
  <c r="H614" i="3" s="1"/>
  <c r="J614" i="3"/>
  <c r="I614" i="3"/>
  <c r="K614" i="3"/>
  <c r="D615" i="3"/>
  <c r="N616" i="2" l="1"/>
  <c r="J615" i="3"/>
  <c r="O616" i="2"/>
  <c r="F615" i="3"/>
  <c r="H615" i="3"/>
  <c r="I615" i="3"/>
  <c r="K615" i="3"/>
  <c r="D616" i="3"/>
  <c r="O617" i="2" l="1"/>
  <c r="N617" i="2"/>
  <c r="H616" i="3"/>
  <c r="J616" i="3"/>
  <c r="K616" i="3"/>
  <c r="D617" i="3"/>
  <c r="F616" i="3" l="1"/>
  <c r="N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H618" i="3"/>
  <c r="J618" i="3"/>
  <c r="K618" i="3"/>
  <c r="D619" i="3"/>
  <c r="I618" i="3" l="1"/>
  <c r="N620" i="2"/>
  <c r="F619" i="3" s="1"/>
  <c r="J619" i="3"/>
  <c r="O620" i="2"/>
  <c r="I619" i="3" s="1"/>
  <c r="H619" i="3"/>
  <c r="K619" i="3"/>
  <c r="D620" i="3"/>
  <c r="O621" i="2" l="1"/>
  <c r="N621" i="2"/>
  <c r="H620" i="3" s="1"/>
  <c r="F620" i="3"/>
  <c r="I620" i="3"/>
  <c r="J620" i="3"/>
  <c r="K620" i="3"/>
  <c r="D621" i="3"/>
  <c r="N622" i="2" l="1"/>
  <c r="F621" i="3" s="1"/>
  <c r="J621" i="3"/>
  <c r="O622" i="2"/>
  <c r="I621" i="3" s="1"/>
  <c r="H621" i="3"/>
  <c r="K621" i="3"/>
  <c r="D622" i="3"/>
  <c r="O623" i="2" l="1"/>
  <c r="N623" i="2"/>
  <c r="H622" i="3" s="1"/>
  <c r="F622" i="3"/>
  <c r="I622" i="3"/>
  <c r="J622" i="3"/>
  <c r="K622" i="3"/>
  <c r="D623" i="3"/>
  <c r="N624" i="2" l="1"/>
  <c r="F623" i="3" s="1"/>
  <c r="J623" i="3"/>
  <c r="O624" i="2"/>
  <c r="I623" i="3" s="1"/>
  <c r="H623" i="3"/>
  <c r="K623" i="3"/>
  <c r="D624" i="3"/>
  <c r="O625" i="2" l="1"/>
  <c r="N625" i="2"/>
  <c r="H624" i="3"/>
  <c r="J624" i="3"/>
  <c r="K624" i="3"/>
  <c r="D625" i="3"/>
  <c r="F624" i="3" l="1"/>
  <c r="N626" i="2"/>
  <c r="F625" i="3"/>
  <c r="O626" i="2"/>
  <c r="I624" i="3"/>
  <c r="H625" i="3"/>
  <c r="I625" i="3"/>
  <c r="J625" i="3"/>
  <c r="K625" i="3"/>
  <c r="D626" i="3"/>
  <c r="O627" i="2" l="1"/>
  <c r="N627" i="2"/>
  <c r="H626" i="3" s="1"/>
  <c r="F626" i="3"/>
  <c r="I626" i="3"/>
  <c r="J626" i="3"/>
  <c r="K626" i="3"/>
  <c r="D627" i="3"/>
  <c r="N628" i="2" l="1"/>
  <c r="J627" i="3"/>
  <c r="O628" i="2"/>
  <c r="F627" i="3"/>
  <c r="H627" i="3"/>
  <c r="I627" i="3"/>
  <c r="K627" i="3"/>
  <c r="D628" i="3"/>
  <c r="O629" i="2" l="1"/>
  <c r="F628" i="3" s="1"/>
  <c r="N629" i="2"/>
  <c r="H628" i="3" s="1"/>
  <c r="J628" i="3"/>
  <c r="I628" i="3"/>
  <c r="K628" i="3"/>
  <c r="D629" i="3"/>
  <c r="N630" i="2" l="1"/>
  <c r="J629" i="3"/>
  <c r="O630" i="2"/>
  <c r="F629" i="3"/>
  <c r="H629" i="3"/>
  <c r="I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<sst xmlns="http://schemas.openxmlformats.org/spreadsheetml/2006/main" count="1136" uniqueCount="388">
  <si>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</si>
  <si>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</si>
  <si>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</si>
  <si>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</si>
  <si>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</si>
  <si>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</si>
  <si>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</si>
  <si>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</si>
  <si>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</si>
  <si>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</si>
  <si>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</si>
  <si>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</si>
  <si>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</si>
  <si>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</si>
  <si>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</si>
  <si>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</si>
  <si>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</si>
  <si>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</si>
  <si>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</si>
  <si>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</si>
  <si>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</si>
  <si>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</si>
  <si>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</si>
  <si>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</si>
  <si>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</si>
  <si>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</si>
  <si>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</si>
  <si>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</si>
  <si>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</si>
  <si>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</si>
  <si>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</si>
  <si>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</si>
  <si>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</si>
  <si>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</si>
  <si>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</si>
  <si>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</si>
  <si>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</si>
  <si>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</si>
  <si>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</si>
  <si>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</si>
  <si>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</si>
  <si>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</si>
  <si>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</si>
  <si>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</si>
  <si>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</si>
  <si>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</si>
  <si>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</si>
  <si>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</si>
  <si>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</si>
  <si>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</si>
  <si>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</si>
  <si>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</si>
  <si>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</si>
  <si>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</si>
  <si>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</si>
  <si>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</si>
  <si>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</si>
  <si>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</si>
  <si>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</si>
  <si>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</si>
  <si>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</si>
  <si>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</si>
  <si>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</si>
  <si>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</si>
  <si>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</si>
  <si>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</si>
  <si>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</si>
  <si>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</si>
  <si>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</si>
  <si>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</si>
  <si>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</si>
  <si>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</si>
  <si>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</si>
  <si>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</si>
  <si>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</si>
  <si>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</si>
  <si>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</si>
  <si>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</si>
  <si>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</si>
  <si>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</si>
  <si>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</si>
  <si>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</si>
  <si>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</si>
  <si>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</si>
  <si>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</si>
  <si>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</si>
  <si>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</si>
  <si>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</si>
  <si>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</si>
  <si>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</si>
  <si>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</si>
  <si>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</si>
  <si>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</si>
  <si>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</si>
  <si>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</si>
  <si>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</si>
  <si>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</si>
  <si>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</si>
  <si>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</si>
  <si>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</si>
  <si>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</si>
  <si>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</si>
  <si>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</si>
  <si>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</si>
  <si>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</si>
  <si>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</si>
  <si>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</si>
  <si>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</si>
  <si>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</si>
  <si>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</si>
  <si>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</si>
  <si>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</si>
  <si>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</si>
  <si>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</si>
  <si>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</si>
  <si>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</si>
  <si>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</si>
  <si>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</si>
  <si>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</si>
  <si>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</si>
  <si>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</si>
  <si>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</si>
  <si>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</si>
  <si>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</si>
  <si>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</si>
  <si>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</si>
  <si>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</si>
  <si>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</si>
  <si>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</si>
  <si>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</si>
  <si>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</si>
  <si>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</si>
  <si>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</si>
  <si>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</si>
  <si>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</si>
  <si>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</si>
  <si>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</si>
  <si>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</si>
  <si>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</si>
  <si>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</si>
  <si>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</si>
  <si>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</si>
  <si>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</si>
  <si>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</si>
  <si>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</si>
  <si>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</si>
  <si>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</si>
  <si>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</si>
  <si>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</si>
  <si>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</si>
  <si>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</si>
  <si>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</si>
  <si>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</si>
  <si>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</si>
  <si>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</si>
  <si>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</si>
  <si>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</si>
  <si>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</si>
  <si>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</si>
  <si>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</si>
  <si>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</si>
  <si>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</si>
  <si>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</si>
  <si>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</si>
  <si>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</si>
  <si>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</si>
  <si>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</si>
  <si>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</si>
  <si>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</si>
  <si>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</si>
  <si>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</si>
  <si>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</si>
  <si>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</si>
  <si>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</si>
  <si>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</si>
  <si>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</si>
  <si>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</si>
  <si>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</si>
  <si>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</si>
  <si>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</si>
  <si>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</si>
  <si>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</si>
  <si>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</si>
  <si>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</si>
  <si>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</si>
  <si>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</si>
  <si>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</si>
  <si>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</si>
  <si>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</si>
  <si>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</si>
  <si>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</si>
  <si>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</si>
  <si>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</si>
  <si>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</si>
  <si>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Cittadella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</si>
  <si>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</si>
  <si>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</si>
  <si>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</si>
  <si>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</si>
  <si>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</si>
  <si>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</si>
  <si>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</si>
  <si>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</si>
  <si>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Trapani</t>
  </si>
  <si>
    <t>Pescara</t>
  </si>
  <si>
    <t>Venezia</t>
  </si>
  <si>
    <t>Juve Stabia</t>
  </si>
  <si>
    <t>Virtus Entella</t>
  </si>
  <si>
    <t>Perugia</t>
  </si>
  <si>
    <t>Guimaraes</t>
  </si>
  <si>
    <t>Setubal</t>
  </si>
  <si>
    <t>24/07/2020</t>
  </si>
  <si>
    <t>25/07/2020</t>
  </si>
  <si>
    <t>26/07/2020</t>
  </si>
  <si>
    <t>Crotone</t>
  </si>
  <si>
    <t>Livorno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</si>
  <si>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</si>
  <si>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</si>
  <si>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</si>
  <si>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</si>
  <si>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</si>
  <si>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</si>
  <si>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</si>
  <si>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</si>
  <si>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</si>
  <si>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</si>
  <si>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</si>
  <si>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</si>
  <si>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</si>
  <si>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</si>
  <si>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Hibernian</t>
  </si>
  <si>
    <t>Kilmarnock</t>
  </si>
  <si>
    <t>St Mirren</t>
  </si>
  <si>
    <t>Livingston</t>
  </si>
  <si>
    <t>Celtic</t>
  </si>
  <si>
    <t>Hamilton</t>
  </si>
  <si>
    <t>Ross County</t>
  </si>
  <si>
    <t>Motherwell</t>
  </si>
  <si>
    <t>31/07/2020</t>
  </si>
  <si>
    <t>True prob %</t>
  </si>
  <si>
    <t>PW1</t>
  </si>
  <si>
    <t>PW2</t>
  </si>
  <si>
    <t>PL1</t>
  </si>
  <si>
    <t>PL2</t>
  </si>
  <si>
    <t>EV1</t>
  </si>
  <si>
    <t>EV2</t>
  </si>
  <si>
    <t>Mouscron</t>
  </si>
  <si>
    <t>Mechelen</t>
  </si>
  <si>
    <t>Genk</t>
  </si>
  <si>
    <t>Oud-Heverlee Leuven</t>
  </si>
  <si>
    <t>Charleroi</t>
  </si>
  <si>
    <t>Oostende</t>
  </si>
  <si>
    <t>Gent</t>
  </si>
  <si>
    <t>Kortrijk</t>
  </si>
  <si>
    <t>Cercle Brugge</t>
  </si>
  <si>
    <t>Antwerp</t>
  </si>
  <si>
    <t>Beerschot VA</t>
  </si>
  <si>
    <t>Waregem</t>
  </si>
  <si>
    <t>Eupen</t>
  </si>
  <si>
    <t>Club Brugge</t>
  </si>
  <si>
    <t>Anderlecht</t>
  </si>
  <si>
    <t>St Truiden</t>
  </si>
  <si>
    <t>Waasland-Beveren</t>
  </si>
  <si>
    <t>Standard</t>
  </si>
  <si>
    <t>14/08/2020</t>
  </si>
  <si>
    <t>15/08/2020</t>
  </si>
  <si>
    <t>16/08/2020</t>
  </si>
  <si>
    <t>17/08/2020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</si>
  <si>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</si>
  <si>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</si>
  <si>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</si>
  <si>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</si>
  <si>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</si>
  <si>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</si>
  <si>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</si>
  <si>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</si>
  <si>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</si>
  <si>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</si>
  <si>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</si>
  <si>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</si>
  <si>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</si>
  <si>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</si>
  <si>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</si>
  <si>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</si>
  <si>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</si>
  <si>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</si>
  <si>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</si>
  <si>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</si>
  <si>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</si>
  <si>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</si>
  <si>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</si>
  <si>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</si>
  <si>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</si>
  <si>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</si>
  <si>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</si>
  <si>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</si>
  <si>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</si>
  <si>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</si>
  <si>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</si>
  <si>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</si>
  <si>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</si>
  <si>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</si>
  <si>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21/08/2020</t>
  </si>
  <si>
    <t>22/08/2020</t>
  </si>
  <si>
    <t>23/08/2020</t>
  </si>
  <si>
    <t>24/08/2020</t>
  </si>
  <si>
    <t>Lyon</t>
  </si>
  <si>
    <t>Montpellier</t>
  </si>
  <si>
    <t>Metz</t>
  </si>
  <si>
    <t>St Etienne</t>
  </si>
  <si>
    <t>Marseille</t>
  </si>
  <si>
    <t>Paris SG</t>
  </si>
  <si>
    <t>Lamia</t>
  </si>
  <si>
    <t>Larisa</t>
  </si>
  <si>
    <t>Wycombe</t>
  </si>
  <si>
    <t>Rotherham</t>
  </si>
  <si>
    <t>Coventry</t>
  </si>
  <si>
    <t>Accrington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</si>
  <si>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</si>
  <si>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</si>
  <si>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</si>
  <si>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</si>
  <si>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</si>
  <si>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</si>
  <si>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</si>
  <si>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</si>
  <si>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</si>
  <si>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</si>
  <si>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</si>
  <si>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</si>
  <si>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</si>
  <si>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</si>
  <si>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</si>
  <si>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</si>
  <si>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Bristol Rvs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</si>
  <si>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</si>
  <si>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</si>
  <si>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</si>
  <si>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</si>
  <si>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</si>
  <si>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</si>
  <si>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</si>
  <si>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</si>
  <si>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</si>
  <si>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</si>
  <si>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</si>
  <si>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</si>
  <si>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</si>
  <si>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</si>
  <si>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</si>
  <si>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</si>
  <si>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</si>
  <si>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</si>
  <si>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</si>
  <si>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</si>
  <si>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</si>
  <si>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</si>
  <si>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</si>
  <si>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</si>
  <si>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</si>
  <si>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</si>
  <si>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</si>
  <si>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</si>
  <si>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</si>
  <si>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</si>
  <si>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</si>
  <si>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</si>
  <si>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</si>
  <si>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</si>
  <si>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UD Logrones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</si>
  <si>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</si>
  <si>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</si>
  <si>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</si>
  <si>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</si>
  <si>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</si>
  <si>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</si>
  <si>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</si>
  <si>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</si>
  <si>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</si>
  <si>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</si>
  <si>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</si>
  <si>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</si>
  <si>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</si>
  <si>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</si>
  <si>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</si>
  <si>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</si>
  <si>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</si>
  <si>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Hatayspor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</si>
</sst>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0" fillId="4" borderId="0" xfId="0" applyFill="1"/>
    <xf numFmtId="14" fontId="0" fillId="0" borderId="0" xfId="0" applyNumberForma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4" fontId="0" fillId="2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1.0823838392191087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1.1127295289633246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1.081843313555203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1.0544833249757648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1.0602539754688272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1.0538616680405366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1.0681862313072781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1.0484912502522217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1.0305292048216539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10.438319355904289</v>
      </c>
      <c r="I185" s="6">
        <f>IF('Log_working_3-way'!$D185="","",'True_Odds_Calculator_3-way'!O186/'True_Odds_Calculator_3-way'!B186-1)</f>
        <v>5.434054637696164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3.2409053205356253E-2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1.0356970385210926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12.711801183228374</v>
      </c>
      <c r="I186" s="6">
        <f>IF('Log_working_3-way'!$D186="","",'True_Odds_Calculator_3-way'!O187/'True_Odds_Calculator_3-way'!B187-1)</f>
        <v>9.5577741995111261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3.8517321680937355E-2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1.0363906458713794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17.041563157012025</v>
      </c>
      <c r="I187" s="6">
        <f>IF('Log_working_3-way'!$D187="","",'True_Odds_Calculator_3-way'!O188/'True_Odds_Calculator_3-way'!B188-1)</f>
        <v>8.7642485660809637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3.8728092319131102E-2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1.0374540884650965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15.016795922358774</v>
      </c>
      <c r="I188" s="6">
        <f>IF('Log_working_3-way'!$D188="","",'True_Odds_Calculator_3-way'!O189/'True_Odds_Calculator_3-way'!B189-1)</f>
        <v>9.4030489876167049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4.0140936757478096E-2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1.0371582565800652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8.8769181683754539</v>
      </c>
      <c r="I189" s="6">
        <f>IF('Log_working_3-way'!$D189="","",'True_Odds_Calculator_3-way'!O190/'True_Odds_Calculator_3-way'!B190-1)</f>
        <v>11.090170542004181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4.0086253240469771E-2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1.0400248606731213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29.372396526179745</v>
      </c>
      <c r="I190" s="6">
        <f>IF('Log_working_3-way'!$D190="","",'True_Odds_Calculator_3-way'!O191/'True_Odds_Calculator_3-way'!B191-1)</f>
        <v>6.4667252080250703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3.9156441900069172E-2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1.0366483548913326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15.029690984074747</v>
      </c>
      <c r="I191" s="6">
        <f>IF('Log_working_3-way'!$D191="","",'True_Odds_Calculator_3-way'!O192/'True_Odds_Calculator_3-way'!B192-1)</f>
        <v>8.222576669181981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3.9304196886065235E-2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1.0359196129158981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16.14517216917093</v>
      </c>
      <c r="I192" s="6">
        <f>IF('Log_working_3-way'!$D192="","",'True_Odds_Calculator_3-way'!O193/'True_Odds_Calculator_3-way'!B193-1)</f>
        <v>8.4045622614273636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3.8392296051197095E-2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1.0376060587523253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19.43215565796211</v>
      </c>
      <c r="I193" s="6">
        <f>IF('Log_working_3-way'!$D193="","",'True_Odds_Calculator_3-way'!O194/'True_Odds_Calculator_3-way'!B194-1)</f>
        <v>9.6194167589516439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3.9360825428031987E-2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1.0369726194104747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11.091925709728566</v>
      </c>
      <c r="I194" s="6">
        <f>IF('Log_working_3-way'!$D194="","",'True_Odds_Calculator_3-way'!O195/'True_Odds_Calculator_3-way'!B195-1)</f>
        <v>9.7560127978485056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3.9935282595587429E-2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1.037787835409675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8.2728039999690193</v>
      </c>
      <c r="I195" s="6">
        <f>IF('Log_working_3-way'!$D195="","",'True_Odds_Calculator_3-way'!O196/'True_Odds_Calculator_3-way'!B196-1)</f>
        <v>7.0310184932071564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4.0104981612876012E-2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1.0369543441323068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13.561554183254435</v>
      </c>
      <c r="I196" s="6">
        <f>IF('Log_working_3-way'!$D196="","",'True_Odds_Calculator_3-way'!O197/'True_Odds_Calculator_3-way'!B197-1)</f>
        <v>7.9945299427636289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3.974304212617219E-2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1.0369417016386477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8.4588302809773488</v>
      </c>
      <c r="I197" s="6">
        <f>IF('Log_working_3-way'!$D197="","",'True_Odds_Calculator_3-way'!O198/'True_Odds_Calculator_3-way'!B198-1)</f>
        <v>5.9555731025446264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3.8917832691736765E-2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1.0320547613352287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6.8100641690893582</v>
      </c>
      <c r="I198" s="6">
        <f>IF('Log_working_3-way'!$D198="","",'True_Odds_Calculator_3-way'!O199/'True_Odds_Calculator_3-way'!B199-1)</f>
        <v>5.7369218454817767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3.3380045038855943E-2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1.0379751258482204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2.5845028951617532</v>
      </c>
      <c r="I199" s="6">
        <f>IF('Log_working_3-way'!$D199="","",'True_Odds_Calculator_3-way'!O200/'True_Odds_Calculator_3-way'!B200-1)</f>
        <v>4.4217407759465495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3.5705658065463997E-2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1.0382407528715281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37.217308499803408</v>
      </c>
      <c r="I200" s="6">
        <f>IF('Log_working_3-way'!$D200="","",'True_Odds_Calculator_3-way'!O201/'True_Odds_Calculator_3-way'!B201-1)</f>
        <v>3.7290888880468822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3.5012639212143704E-2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1.0445175240240878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3.692788175181196</v>
      </c>
      <c r="I201" s="6">
        <f>IF('Log_working_3-way'!$D201="","",'True_Odds_Calculator_3-way'!O202/'True_Odds_Calculator_3-way'!B202-1)</f>
        <v>4.5401453595496175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4.3018902274922111E-2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1.0359651556778104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5.7134094030655129</v>
      </c>
      <c r="I202" s="6">
        <f>IF('Log_working_3-way'!$D202="","",'True_Odds_Calculator_3-way'!O203/'True_Odds_Calculator_3-way'!B203-1)</f>
        <v>5.9311275152249596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3.6999262539876732E-2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1.0364706535466972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23.837273456138771</v>
      </c>
      <c r="I203" s="6">
        <f>IF('Log_working_3-way'!$D203="","",'True_Odds_Calculator_3-way'!O204/'True_Odds_Calculator_3-way'!B204-1)</f>
        <v>6.2750101554710307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3.7441528739570629E-2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1.0378179811789923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11.804028517422443</v>
      </c>
      <c r="I204" s="6">
        <f>IF('Log_working_3-way'!$D204="","",'True_Odds_Calculator_3-way'!O205/'True_Odds_Calculator_3-way'!B205-1)</f>
        <v>5.9464334386490307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4.0284772991360684E-2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1.0372554680457629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14.262715245006877</v>
      </c>
      <c r="I206" s="6">
        <f>IF('Log_working_3-way'!$D206="","",'True_Odds_Calculator_3-way'!O207/'True_Odds_Calculator_3-way'!B207-1)</f>
        <v>7.4668027644047061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3.9969865753398892E-2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1.0380331439199428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6.907812836806011</v>
      </c>
      <c r="I207" s="6">
        <f>IF('Log_working_3-way'!$D207="","",'True_Odds_Calculator_3-way'!O208/'True_Odds_Calculator_3-way'!B208-1)</f>
        <v>3.6524792239382151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3.8228064686639307E-2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1.0417268347007318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4.0540490355664858</v>
      </c>
      <c r="I208" s="6">
        <f>IF('Log_working_3-way'!$D208="","",'True_Odds_Calculator_3-way'!O209/'True_Odds_Calculator_3-way'!B209-1)</f>
        <v>4.6875966011629497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4.0848618780045864E-2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1.0385674287824544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8.3259874168964227</v>
      </c>
      <c r="I209" s="6">
        <f>IF('Log_working_3-way'!$D209="","",'True_Odds_Calculator_3-way'!O210/'True_Odds_Calculator_3-way'!B210-1)</f>
        <v>6.134651452044519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4.0627048349686445E-2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1.037306333217799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10.051964900061611</v>
      </c>
      <c r="I210" s="6">
        <f>IF('Log_working_3-way'!$D210="","",'True_Odds_Calculator_3-way'!O211/'True_Odds_Calculator_3-way'!B211-1)</f>
        <v>6.3802168908146957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3.9720174656087126E-2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1.0289031158020729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25.076787689091244</v>
      </c>
      <c r="I212" s="6">
        <f>IF('Log_working_3-way'!$D212="","",'True_Odds_Calculator_3-way'!O213/'True_Odds_Calculator_3-way'!B213-1)</f>
        <v>4.9512196391956653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2.9511710245217593E-2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1.0286262621832221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16.720864278034441</v>
      </c>
      <c r="I213" s="6">
        <f>IF('Log_working_3-way'!$D213="","",'True_Odds_Calculator_3-way'!O214/'True_Odds_Calculator_3-way'!B214-1)</f>
        <v>6.6994536354537129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3.0583976555626613E-2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1.0271962726480413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26.536576445878755</v>
      </c>
      <c r="I214" s="6">
        <f>IF('Log_working_3-way'!$D214="","",'True_Odds_Calculator_3-way'!O215/'True_Odds_Calculator_3-way'!B215-1)</f>
        <v>5.7046435192864369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2.7482318318304166E-2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1.0351574493761864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1.366924626818153</v>
      </c>
      <c r="I215" s="6">
        <f>IF('Log_working_3-way'!$D215="","",'True_Odds_Calculator_3-way'!O216/'True_Odds_Calculator_3-way'!B216-1)</f>
        <v>4.3172689322308333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3.1467678496367002E-2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1.0291758422535959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17.991657508606664</v>
      </c>
      <c r="I216" s="6">
        <f>IF('Log_working_3-way'!$D216="","",'True_Odds_Calculator_3-way'!O217/'True_Odds_Calculator_3-way'!B217-1)</f>
        <v>5.4767602034439298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3.0908812223062299E-2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1.0292895345459419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8.1811053567633465</v>
      </c>
      <c r="I217" s="6">
        <f>IF('Log_working_3-way'!$D217="","",'True_Odds_Calculator_3-way'!O218/'True_Odds_Calculator_3-way'!B218-1)</f>
        <v>6.8713180356338723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3.1189083820662766E-2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1.1045828372458977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81.806468647673213</v>
      </c>
      <c r="I218" s="6">
        <f>IF('Log_working_3-way'!$D218="","",'True_Odds_Calculator_3-way'!O219/'True_Odds_Calculator_3-way'!B219-1)</f>
        <v>-0.43718043802432227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3.5352472220023357E-2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1.043362668923417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0.59241705553044732</v>
      </c>
      <c r="I219" s="6">
        <f>IF('Log_working_3-way'!$D219="","",'True_Odds_Calculator_3-way'!O220/'True_Odds_Calculator_3-way'!B220-1)</f>
        <v>2.7593764550539097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3.4828221682827731E-2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1.0285970619893381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19.424787010846661</v>
      </c>
      <c r="I220" s="6">
        <f>IF('Log_working_3-way'!$D220="","",'True_Odds_Calculator_3-way'!O221/'True_Odds_Calculator_3-way'!B221-1)</f>
        <v>6.7457593436071752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3.0218813076952289E-2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1.0278114739365445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8.9769664295159561</v>
      </c>
      <c r="I221" s="6">
        <f>IF('Log_working_3-way'!$D221="","",'True_Odds_Calculator_3-way'!O222/'True_Odds_Calculator_3-way'!B222-1)</f>
        <v>6.4112345480510458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2.9656347335905275E-2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1.0314845715116252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15.383733441736137</v>
      </c>
      <c r="I222" s="6">
        <f>IF('Log_working_3-way'!$D222="","",'True_Odds_Calculator_3-way'!O223/'True_Odds_Calculator_3-way'!B223-1)</f>
        <v>6.1827920320224923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3.3652547427903023E-2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1.0303303508904231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5.9291567276168733</v>
      </c>
      <c r="I223" s="6">
        <f>IF('Log_working_3-way'!$D223="","",'True_Odds_Calculator_3-way'!O224/'True_Odds_Calculator_3-way'!B224-1)</f>
        <v>7.0494209438840763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3.175459337520703E-2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1.0344278170614758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34.577890658423563</v>
      </c>
      <c r="I224" s="6">
        <f>IF('Log_working_3-way'!$D224="","",'True_Odds_Calculator_3-way'!O225/'True_Odds_Calculator_3-way'!B225-1)</f>
        <v>4.1188166107838899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3.2409317755839107E-2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1.0369603214631051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1.7330032060694074</v>
      </c>
      <c r="I225" s="6">
        <f>IF('Log_working_3-way'!$D225="","",'True_Odds_Calculator_3-way'!O226/'True_Odds_Calculator_3-way'!B226-1)</f>
        <v>4.232836452291628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3.3536758830703173E-2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1.0314449161878312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6.8124023064079102</v>
      </c>
      <c r="I226" s="6">
        <f>IF('Log_working_3-way'!$D226="","",'True_Odds_Calculator_3-way'!O227/'True_Odds_Calculator_3-way'!B227-1)</f>
        <v>6.6809196220842351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3.3070769562147717E-2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1.0515373305685169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58.950959725552067</v>
      </c>
      <c r="I227" s="6">
        <f>IF('Log_working_3-way'!$D227="","",'True_Odds_Calculator_3-way'!O228/'True_Odds_Calculator_3-way'!B228-1)</f>
        <v>1.6243768592489847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3.4180675073038902E-2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1.037215879026143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7.4667271923245675</v>
      </c>
      <c r="I228" s="6">
        <f>IF('Log_working_3-way'!$D228="","",'True_Odds_Calculator_3-way'!O229/'True_Odds_Calculator_3-way'!B229-1)</f>
        <v>13.334278566287161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3.9979148287753619E-2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1.0819427279668292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70.416087669217973</v>
      </c>
      <c r="I229" s="6">
        <f>IF('Log_working_3-way'!$D229="","",'True_Odds_Calculator_3-way'!O230/'True_Odds_Calculator_3-way'!B230-1)</f>
        <v>0.78369220143626617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4.0609931966754331E-2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1.0428022320104879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34.753566164394222</v>
      </c>
      <c r="I230" s="6">
        <f>IF('Log_working_3-way'!$D230="","",'True_Odds_Calculator_3-way'!O231/'True_Odds_Calculator_3-way'!B231-1)</f>
        <v>5.0707300040248162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3.990325553330587E-2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1.0371536323980375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11.446235877815514</v>
      </c>
      <c r="I231" s="6">
        <f>IF('Log_working_3-way'!$D231="","",'True_Odds_Calculator_3-way'!O232/'True_Odds_Calculator_3-way'!B232-1)</f>
        <v>6.1028391834615263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3.9614625956732485E-2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1.0457945372883952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0.59909348501732262</v>
      </c>
      <c r="I232" s="6">
        <f>IF('Log_working_3-way'!$D232="","",'True_Odds_Calculator_3-way'!O233/'True_Odds_Calculator_3-way'!B233-1)</f>
        <v>2.2148060319410425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3.5819561684366619E-2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1.0320632488573702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22.027457262625891</v>
      </c>
      <c r="I233" s="6">
        <f>IF('Log_working_3-way'!$D233="","",'True_Odds_Calculator_3-way'!O234/'True_Odds_Calculator_3-way'!B234-1)</f>
        <v>5.7371355773202133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3.3347261637914238E-2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1.0660583257643685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68.345106087879984</v>
      </c>
      <c r="I234" s="6">
        <f>IF('Log_working_3-way'!$D234="","",'True_Odds_Calculator_3-way'!O235/'True_Odds_Calculator_3-way'!B235-1)</f>
        <v>0.5829885142945872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3.5667071950858054E-2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1.0375023026275592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2.8462908417439539</v>
      </c>
      <c r="I235" s="6">
        <f>IF('Log_working_3-way'!$D235="","",'True_Odds_Calculator_3-way'!O236/'True_Odds_Calculator_3-way'!B236-1)</f>
        <v>4.7712642055497883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3.5815552240667126E-2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1.0322267532299645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15.923839491152162</v>
      </c>
      <c r="I236" s="6">
        <f>IF('Log_working_3-way'!$D236="","",'True_Odds_Calculator_3-way'!O237/'True_Odds_Calculator_3-way'!B237-1)</f>
        <v>6.5427314657322082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3.4439987479888412E-2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1.0305047514436814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16.687278981338228</v>
      </c>
      <c r="I237" s="6">
        <f>IF('Log_working_3-way'!$D237="","",'True_Odds_Calculator_3-way'!O238/'True_Odds_Calculator_3-way'!B238-1)</f>
        <v>6.3905302638972845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3.2540889694131936E-2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1.037468545087417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38.753316991556751</v>
      </c>
      <c r="I238" s="6">
        <f>IF('Log_working_3-way'!$D238="","",'True_Odds_Calculator_3-way'!O239/'True_Odds_Calculator_3-way'!B239-1)</f>
        <v>3.9519702826852701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3.3659335998574402E-2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1.0396395787231449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1.3950460180122515</v>
      </c>
      <c r="I239" s="6">
        <f>IF('Log_working_3-way'!$D239="","",'True_Odds_Calculator_3-way'!O240/'True_Odds_Calculator_3-way'!B240-1)</f>
        <v>4.4229601233855371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3.54727806308206E-2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1.0311292466863458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22.048887649438178</v>
      </c>
      <c r="I240" s="6">
        <f>IF('Log_working_3-way'!$D240="","",'True_Odds_Calculator_3-way'!O241/'True_Odds_Calculator_3-way'!B241-1)</f>
        <v>6.5577346483227688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3.2386476377248563E-2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1.0346468805603297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3.096688224849002</v>
      </c>
      <c r="I241" s="6">
        <f>IF('Log_working_3-way'!$D241="","",'True_Odds_Calculator_3-way'!O242/'True_Odds_Calculator_3-way'!B242-1)</f>
        <v>4.870206580822364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3.3462084428849126E-2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1.036736781750456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10.760518978823271</v>
      </c>
      <c r="I242" s="6">
        <f>IF('Log_working_3-way'!$D242="","",'True_Odds_Calculator_3-way'!O243/'True_Odds_Calculator_3-way'!B243-1)</f>
        <v>8.0515583047144066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3.95405783601257E-2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1.0374450676781932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16.562628941939284</v>
      </c>
      <c r="I243" s="6">
        <f>IF('Log_working_3-way'!$D243="","",'True_Odds_Calculator_3-way'!O244/'True_Odds_Calculator_3-way'!B244-1)</f>
        <v>9.4745646978490967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3.9869306356972167E-2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1.0360271555413807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8.4624014392779987</v>
      </c>
      <c r="I244" s="6">
        <f>IF('Log_working_3-way'!$D244="","",'True_Odds_Calculator_3-way'!O245/'True_Odds_Calculator_3-way'!B245-1)</f>
        <v>7.9502475541192812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3.8525739831829942E-2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1.0358326800369302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24.902524210301255</v>
      </c>
      <c r="I245" s="6">
        <f>IF('Log_working_3-way'!$D245="","",'True_Odds_Calculator_3-way'!O246/'True_Odds_Calculator_3-way'!B246-1)</f>
        <v>6.9670623952099966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3.6437919082077386E-2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1.0376465414240787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12.182037076995158</v>
      </c>
      <c r="I246" s="6">
        <f>IF('Log_working_3-way'!$D246="","",'True_Odds_Calculator_3-way'!O247/'True_Odds_Calculator_3-way'!B247-1)</f>
        <v>9.3983130941930746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4.0614667119068137E-2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1.0371638212922181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17.344532490048451</v>
      </c>
      <c r="I247" s="6">
        <f>IF('Log_working_3-way'!$D247="","",'True_Odds_Calculator_3-way'!O248/'True_Odds_Calculator_3-way'!B248-1)</f>
        <v>8.5732431242288332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3.9494957795715324E-2</v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1.0374921156055295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18.516617881896213</v>
      </c>
      <c r="I249" s="6">
        <f>IF('Log_working_3-way'!$D249="","",'True_Odds_Calculator_3-way'!O250/'True_Odds_Calculator_3-way'!B250-1)</f>
        <v>7.5707907836166015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3.9655587555622152E-2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1.0361198875387971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13.920104570372127</v>
      </c>
      <c r="I250" s="6">
        <f>IF('Log_working_3-way'!$D250="","",'True_Odds_Calculator_3-way'!O251/'True_Odds_Calculator_3-way'!B251-1)</f>
        <v>8.9521868721593894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3.8868791230959099E-2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1.0375204606978978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25.975755286501204</v>
      </c>
      <c r="I251" s="6">
        <f>IF('Log_working_3-way'!$D251="","",'True_Odds_Calculator_3-way'!O252/'True_Odds_Calculator_3-way'!B252-1)</f>
        <v>7.0957862179299234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3.7773982308279885E-2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1.0402835403192483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1.2661681226756243</v>
      </c>
      <c r="I252" s="6">
        <f>IF('Log_working_3-way'!$D252="","",'True_Odds_Calculator_3-way'!O253/'True_Odds_Calculator_3-way'!B253-1)</f>
        <v>3.4690229299201762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3.4859786922228242E-2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1.0318451579070602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16.219349240631043</v>
      </c>
      <c r="I253" s="6">
        <f>IF('Log_working_3-way'!$D253="","",'True_Odds_Calculator_3-way'!O254/'True_Odds_Calculator_3-way'!B254-1)</f>
        <v>5.8412858441107769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3.3919136324227495E-2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1.0303166102114363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10.84608505972815</v>
      </c>
      <c r="I254" s="6">
        <f>IF('Log_working_3-way'!$D254="","",'True_Odds_Calculator_3-way'!O255/'True_Odds_Calculator_3-way'!B255-1)</f>
        <v>4.8494912347525396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3.2031818058019024E-2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1.0515176302294502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52.627826770107738</v>
      </c>
      <c r="I255" s="6">
        <f>IF('Log_working_3-way'!$D255="","",'True_Odds_Calculator_3-way'!O256/'True_Odds_Calculator_3-way'!B256-1)</f>
        <v>1.8923321713760433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3.8484946228985351E-2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1.0310468380280402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10.918135049100062</v>
      </c>
      <c r="I256" s="6">
        <f>IF('Log_working_3-way'!$D256="","",'True_Odds_Calculator_3-way'!O257/'True_Odds_Calculator_3-way'!B257-1)</f>
        <v>5.4636241102174168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3.3003939358315693E-2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1.0491627494013247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0.73108693004765612</v>
      </c>
      <c r="I257" s="6">
        <f>IF('Log_working_3-way'!$D257="","",'True_Odds_Calculator_3-way'!O258/'True_Odds_Calculator_3-way'!B258-1)</f>
        <v>3.5209486278988908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4.0803100029568551E-2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1.0360932746532656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12.402427470616725</v>
      </c>
      <c r="I258" s="6">
        <f>IF('Log_working_3-way'!$D258="","",'True_Odds_Calculator_3-way'!O259/'True_Odds_Calculator_3-way'!B259-1)</f>
        <v>7.6289930676034974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3.883589226336559E-2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1.0381806890289551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20.394256359143448</v>
      </c>
      <c r="I259" s="6">
        <f>IF('Log_working_3-way'!$D259="","",'True_Odds_Calculator_3-way'!O260/'True_Odds_Calculator_3-way'!B260-1)</f>
        <v>6.9856444103459303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3.9994596065820121E-2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1.0378781247840774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9.8938577860308818</v>
      </c>
      <c r="I260" s="6">
        <f>IF('Log_working_3-way'!$D260="","",'True_Odds_Calculator_3-way'!O261/'True_Odds_Calculator_3-way'!B261-1)</f>
        <v>7.8777478168900732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4.0651704481491802E-2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1.0440813517224279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1.2955670971541542</v>
      </c>
      <c r="I261" s="6">
        <f>IF('Log_working_3-way'!$D261="","",'True_Odds_Calculator_3-way'!O262/'True_Odds_Calculator_3-way'!B262-1)</f>
        <v>2.9659402275402007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3.7432853090150431E-2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1.0319280274193652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19.549215935062271</v>
      </c>
      <c r="I262" s="6">
        <f>IF('Log_working_3-way'!$D262="","",'True_Odds_Calculator_3-way'!O263/'True_Odds_Calculator_3-way'!B263-1)</f>
        <v>4.5914965627666611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3.344002209343544E-2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1.0409334986228456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38.630519167775034</v>
      </c>
      <c r="I263" s="6">
        <f>IF('Log_working_3-way'!$D263="","",'True_Odds_Calculator_3-way'!O264/'True_Odds_Calculator_3-way'!B264-1)</f>
        <v>3.6586079674772298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3.6862198834029858E-2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1.0392672220993713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38.68630636636491</v>
      </c>
      <c r="I264" s="6">
        <f>IF('Log_working_3-way'!$D264="","",'True_Odds_Calculator_3-way'!O265/'True_Odds_Calculator_3-way'!B265-1)</f>
        <v>3.3908054233789455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3.5404677520186834E-2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1.0312232617508552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25.291386188800111</v>
      </c>
      <c r="I265" s="6">
        <f>IF('Log_working_3-way'!$D265="","",'True_Odds_Calculator_3-way'!O266/'True_Odds_Calculator_3-way'!B266-1)</f>
        <v>4.4424072935464585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3.1772760717609039E-2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1.1119727987262711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79.875069448508</v>
      </c>
      <c r="I266" s="6">
        <f>IF('Log_working_3-way'!$D266="","",'True_Odds_Calculator_3-way'!O267/'True_Odds_Calculator_3-way'!B267-1)</f>
        <v>-0.23943726957158928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4.0716254101575089E-2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1.0382277740001145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7.720880789386511</v>
      </c>
      <c r="I267" s="6">
        <f>IF('Log_working_3-way'!$D267="","",'True_Odds_Calculator_3-way'!O268/'True_Odds_Calculator_3-way'!B268-1)</f>
        <v>6.6706116068924848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4.0311699549533175E-2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1.0467611904053482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29.184713432671209</v>
      </c>
      <c r="I268" s="6">
        <f>IF('Log_working_3-way'!$D268="","",'True_Odds_Calculator_3-way'!O269/'True_Odds_Calculator_3-way'!B269-1)</f>
        <v>6.897117026694036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4.5617728872037855E-2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1.0381703450877933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16.409025486476544</v>
      </c>
      <c r="I269" s="6">
        <f>IF('Log_working_3-way'!$D269="","",'True_Odds_Calculator_3-way'!O270/'True_Odds_Calculator_3-way'!B270-1)</f>
        <v>12.58773012169522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4.0135249004550788E-2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1.0403078374201888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28.683452659917688</v>
      </c>
      <c r="I270" s="6">
        <f>IF('Log_working_3-way'!$D270="","",'True_Odds_Calculator_3-way'!O271/'True_Odds_Calculator_3-way'!B271-1)</f>
        <v>6.0632843926038538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3.9777881787346647E-2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1.0386851829957011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5.5164951267345419</v>
      </c>
      <c r="I271" s="6">
        <f>IF('Log_working_3-way'!$D271="","",'True_Odds_Calculator_3-way'!O272/'True_Odds_Calculator_3-way'!B272-1)</f>
        <v>9.1952944371586831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4.0695020234922552E-2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1.0372492322700153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21.250476795931341</v>
      </c>
      <c r="I272" s="6">
        <f>IF('Log_working_3-way'!$D272="","",'True_Odds_Calculator_3-way'!O273/'True_Odds_Calculator_3-way'!B273-1)</f>
        <v>7.5268267086448919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3.8804945054945028E-2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1.0779181645984905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44.984962579525629</v>
      </c>
      <c r="I273" s="6">
        <f>IF('Log_working_3-way'!$D273="","",'True_Odds_Calculator_3-way'!O274/'True_Odds_Calculator_3-way'!B274-1)</f>
        <v>4.0857030816047573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6.3437786204004087E-2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1.0380852737989739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26.542560674473183</v>
      </c>
      <c r="I274" s="6">
        <f>IF('Log_working_3-way'!$D274="","",'True_Odds_Calculator_3-way'!O275/'True_Odds_Calculator_3-way'!B275-1)</f>
        <v>6.3497131057175666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3.8275179484149158E-2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1.0374551001527577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27.160567954513706</v>
      </c>
      <c r="I275" s="6">
        <f>IF('Log_working_3-way'!$D275="","",'True_Odds_Calculator_3-way'!O276/'True_Odds_Calculator_3-way'!B276-1)</f>
        <v>4.7615356092038654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3.7564570571905431E-2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1.035842371028014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10.526565708649361</v>
      </c>
      <c r="I276" s="6">
        <f>IF('Log_working_3-way'!$D276="","",'True_Odds_Calculator_3-way'!O277/'True_Odds_Calculator_3-way'!B277-1)</f>
        <v>11.279468042756424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3.8734088187189597E-2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1.0375296147466158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5.199922821516223</v>
      </c>
      <c r="I277" s="6">
        <f>IF('Log_working_3-way'!$D277="","",'True_Odds_Calculator_3-way'!O278/'True_Odds_Calculator_3-way'!B278-1)</f>
        <v>7.7846151378765462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3.901369766397611E-2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1.0378768826195999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6.6766145379517328</v>
      </c>
      <c r="I278" s="6">
        <f>IF('Log_working_3-way'!$D278="","",'True_Odds_Calculator_3-way'!O279/'True_Odds_Calculator_3-way'!B279-1)</f>
        <v>6.3410658056680154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3.9498200398097261E-2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1.0629552284734971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58.499994387533512</v>
      </c>
      <c r="I279" s="6">
        <f>IF('Log_working_3-way'!$D279="","",'True_Odds_Calculator_3-way'!O280/'True_Odds_Calculator_3-way'!B280-1)</f>
        <v>1.6657650263236889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4.201898905117063E-2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1.054414089240735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48.638309989608778</v>
      </c>
      <c r="I280" s="6">
        <f>IF('Log_working_3-way'!$D280="","",'True_Odds_Calculator_3-way'!O281/'True_Odds_Calculator_3-way'!B281-1)</f>
        <v>3.027234729026266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4.2685688484812134E-2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1.0519863904843665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47.992202442253941</v>
      </c>
      <c r="I281" s="6">
        <f>IF('Log_working_3-way'!$D281="","",'True_Odds_Calculator_3-way'!O282/'True_Odds_Calculator_3-way'!B282-1)</f>
        <v>2.7802625341245317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4.1398541398541377E-2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1.0643134216137078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4.1858376256112448</v>
      </c>
      <c r="I282" s="6">
        <f>IF('Log_working_3-way'!$D282="","",'True_Odds_Calculator_3-way'!O283/'True_Odds_Calculator_3-way'!B283-1)</f>
        <v>5.1874100522381736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6.2580611876386527E-2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1.0381877087125149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17.489271771429181</v>
      </c>
      <c r="I283" s="6">
        <f>IF('Log_working_3-way'!$D283="","",'True_Odds_Calculator_3-way'!O284/'True_Odds_Calculator_3-way'!B284-1)</f>
        <v>5.871416853255556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4.0424330907572248E-2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1.0497811028620911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0.39487390835788583</v>
      </c>
      <c r="I284" s="6">
        <f>IF('Log_working_3-way'!$D284="","",'True_Odds_Calculator_3-way'!O285/'True_Odds_Calculator_3-way'!B285-1)</f>
        <v>3.8964765958947458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4.0660006466800347E-2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1.0491983091278876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44.689953438026372</v>
      </c>
      <c r="I285" s="6">
        <f>IF('Log_working_3-way'!$D285="","",'True_Odds_Calculator_3-way'!O286/'True_Odds_Calculator_3-way'!B286-1)</f>
        <v>3.2397750469357058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4.0982143880345934E-2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1.0488326898485978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1.8470994934459926</v>
      </c>
      <c r="I286" s="6">
        <f>IF('Log_working_3-way'!$D286="","",'True_Odds_Calculator_3-way'!O287/'True_Odds_Calculator_3-way'!B287-1)</f>
        <v>4.2776359937139459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4.4098252300242669E-2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1.0369338640108769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11.53389269464159</v>
      </c>
      <c r="I287" s="6">
        <f>IF('Log_working_3-way'!$D287="","",'True_Odds_Calculator_3-way'!O288/'True_Odds_Calculator_3-way'!B288-1)</f>
        <v>8.3917290289761173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3.9811196625276102E-2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1.037184980550705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15.979308612128758</v>
      </c>
      <c r="I288" s="6">
        <f>IF('Log_working_3-way'!$D288="","",'True_Odds_Calculator_3-way'!O289/'True_Odds_Calculator_3-way'!B289-1)</f>
        <v>7.7784517942098113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3.9743188312585831E-2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1.0376054228482163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12.687674246380357</v>
      </c>
      <c r="I289" s="6">
        <f>IF('Log_working_3-way'!$D289="","",'True_Odds_Calculator_3-way'!O290/'True_Odds_Calculator_3-way'!B290-1)</f>
        <v>7.0757565549427461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4.0347891388014867E-2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1.0376483173788582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21.899795656780608</v>
      </c>
      <c r="I290" s="6">
        <f>IF('Log_working_3-way'!$D290="","",'True_Odds_Calculator_3-way'!O291/'True_Odds_Calculator_3-way'!B291-1)</f>
        <v>6.6794975300536628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3.910795805607048E-2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1.0525549861774743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0.30163378489140436</v>
      </c>
      <c r="I291" s="6">
        <f>IF('Log_working_3-way'!$D291="","",'True_Odds_Calculator_3-way'!O292/'True_Odds_Calculator_3-way'!B292-1)</f>
        <v>3.0496474616389753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4.1177704856550701E-2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1.0385536182236652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16.099989941182386</v>
      </c>
      <c r="I292" s="6">
        <f>IF('Log_working_3-way'!$D292="","",'True_Odds_Calculator_3-way'!O293/'True_Odds_Calculator_3-way'!B293-1)</f>
        <v>7.2118372747706445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4.1135974709670675E-2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1.0312104624684049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14.731180675320555</v>
      </c>
      <c r="I293" s="6">
        <f>IF('Log_working_3-way'!$D293="","",'True_Odds_Calculator_3-way'!O294/'True_Odds_Calculator_3-way'!B294-1)</f>
        <v>9.5385151374583703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3.3559110052243213E-2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1.041100350704226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30.394875268476081</v>
      </c>
      <c r="I294" s="6">
        <f>IF('Log_working_3-way'!$D294="","",'True_Odds_Calculator_3-way'!O295/'True_Odds_Calculator_3-way'!B295-1)</f>
        <v>5.069720809430823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4.0076157183432715E-2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1.0412290325491362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28.325582517447604</v>
      </c>
      <c r="I295" s="6">
        <f>IF('Log_working_3-way'!$D295="","",'True_Odds_Calculator_3-way'!O296/'True_Odds_Calculator_3-way'!B296-1)</f>
        <v>5.653292305083804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4.0869307807371191E-2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1.0410855043251925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3.5219535084314453</v>
      </c>
      <c r="I296" s="6">
        <f>IF('Log_working_3-way'!$D296="","",'True_Odds_Calculator_3-way'!O297/'True_Odds_Calculator_3-way'!B297-1)</f>
        <v>5.9073311931039489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4.0571809997176356E-2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1.0379294297969115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12.180912655056073</v>
      </c>
      <c r="I297" s="6">
        <f>IF('Log_working_3-way'!$D297="","",'True_Odds_Calculator_3-way'!O298/'True_Odds_Calculator_3-way'!B298-1)</f>
        <v>7.1674177643123844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4.0703438662622382E-2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1.0315687140395804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11.42235022525808</v>
      </c>
      <c r="I298" s="6">
        <f>IF('Log_working_3-way'!$D298="","",'True_Odds_Calculator_3-way'!O299/'True_Odds_Calculator_3-way'!B299-1)</f>
        <v>9.1273359504436922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3.4160210593694007E-2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1.0314617629771097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17.290387192963966</v>
      </c>
      <c r="I299" s="6">
        <f>IF('Log_working_3-way'!$D299="","",'True_Odds_Calculator_3-way'!O300/'True_Odds_Calculator_3-way'!B300-1)</f>
        <v>8.331830200491817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3.3526052947178142E-2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1.0508703040294143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32.027712401510605</v>
      </c>
      <c r="I300" s="6">
        <f>IF('Log_working_3-way'!$D300="","",'True_Odds_Calculator_3-way'!O301/'True_Odds_Calculator_3-way'!B301-1)</f>
        <v>7.6596466142006872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4.7667961496021372E-2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1.0519394272609699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31.986237956605137</v>
      </c>
      <c r="I301" s="6">
        <f>IF('Log_working_3-way'!$D301="","",'True_Odds_Calculator_3-way'!O302/'True_Odds_Calculator_3-way'!B302-1)</f>
        <v>7.1029356556017333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4.8985221354676645E-2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1.0444150756251676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19.670281753130592</v>
      </c>
      <c r="I302" s="6">
        <f>IF('Log_working_3-way'!$D302="","",'True_Odds_Calculator_3-way'!O303/'True_Odds_Calculator_3-way'!B303-1)</f>
        <v>6.8897788185234301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4.6590247967671417E-2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1.0446252016258359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20.071059799153836</v>
      </c>
      <c r="I303" s="6">
        <f>IF('Log_working_3-way'!$D303="","",'True_Odds_Calculator_3-way'!O304/'True_Odds_Calculator_3-way'!B304-1)</f>
        <v>10.936382175177743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4.6054744248766877E-2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1.0424866652797558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10.52853673345477</v>
      </c>
      <c r="I304" s="6">
        <f>IF('Log_working_3-way'!$D304="","",'True_Odds_Calculator_3-way'!O305/'True_Odds_Calculator_3-way'!B305-1)</f>
        <v>11.284309693088119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4.578121571209115E-2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1.0419553417308056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17.10149159742399</v>
      </c>
      <c r="I305" s="6">
        <f>IF('Log_working_3-way'!$D305="","",'True_Odds_Calculator_3-way'!O306/'True_Odds_Calculator_3-way'!B306-1)</f>
        <v>10.625355479655319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4.4311270188906349E-2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1.0578322505998619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39.130214004883022</v>
      </c>
      <c r="I306" s="6">
        <f>IF('Log_working_3-way'!$D306="","",'True_Odds_Calculator_3-way'!O307/'True_Odds_Calculator_3-way'!B307-1)</f>
        <v>5.2894651458806496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5.072020239115349E-2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1.0426068034962814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16.471541702770651</v>
      </c>
      <c r="I307" s="6">
        <f>IF('Log_working_3-way'!$D307="","",'True_Odds_Calculator_3-way'!O308/'True_Odds_Calculator_3-way'!B308-1)</f>
        <v>9.5591741534520551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4.529062668597561E-2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1.0419676211934208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22.972882741704709</v>
      </c>
      <c r="I308" s="6">
        <f>IF('Log_working_3-way'!$D308="","",'True_Odds_Calculator_3-way'!O309/'True_Odds_Calculator_3-way'!B309-1)</f>
        <v>8.9783070725097645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4.2844962341906934E-2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1.0458911961644324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35.559667588505263</v>
      </c>
      <c r="I309" s="6">
        <f>IF('Log_working_3-way'!$D309="","",'True_Odds_Calculator_3-way'!O310/'True_Odds_Calculator_3-way'!B310-1)</f>
        <v>5.3733653695446666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4.2239989647729015E-2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1.077810887384997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69.189168663434415</v>
      </c>
      <c r="I310" s="6">
        <f>IF('Log_working_3-way'!$D310="","",'True_Odds_Calculator_3-way'!O311/'True_Odds_Calculator_3-way'!B311-1)</f>
        <v>0.59969952937981863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4.0778178367196327E-2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1.0362750973351036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14.777754893658395</v>
      </c>
      <c r="I311" s="6">
        <f>IF('Log_working_3-way'!$D311="","",'True_Odds_Calculator_3-way'!O312/'True_Odds_Calculator_3-way'!B312-1)</f>
        <v>7.1818379102857222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3.8869242524172343E-2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1.0685362031597214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-0.45716060323815955</v>
      </c>
      <c r="I312" s="6">
        <f>IF('Log_working_3-way'!$D312="","",'True_Odds_Calculator_3-way'!O313/'True_Odds_Calculator_3-way'!B313-1)</f>
        <v>1.4942382907805145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4.2986480254375126E-2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1.0379286683538262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18.332845245721604</v>
      </c>
      <c r="I313" s="6">
        <f>IF('Log_working_3-way'!$D313="","",'True_Odds_Calculator_3-way'!O314/'True_Odds_Calculator_3-way'!B314-1)</f>
        <v>7.415348387875861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4.0146469604903645E-2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1.0654818262996659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55.564345637449136</v>
      </c>
      <c r="I314" s="6">
        <f>IF('Log_working_3-way'!$D314="","",'True_Odds_Calculator_3-way'!O315/'True_Odds_Calculator_3-way'!B315-1)</f>
        <v>1.9630078396923065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4.6093558871841411E-2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1.0540403051886786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48.650857302011232</v>
      </c>
      <c r="I315" s="6">
        <f>IF('Log_working_3-way'!$D315="","",'True_Odds_Calculator_3-way'!O316/'True_Odds_Calculator_3-way'!B316-1)</f>
        <v>2.9791780104286896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4.2422190455132291E-2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1.0312553833375275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24.484125076736973</v>
      </c>
      <c r="I316" s="6">
        <f>IF('Log_working_3-way'!$D316="","",'True_Odds_Calculator_3-way'!O317/'True_Odds_Calculator_3-way'!B317-1)</f>
        <v>6.7765960407588812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3.1955688404456506E-2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1.0305483678360046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13.102575055169767</v>
      </c>
      <c r="I317" s="6">
        <f>IF('Log_working_3-way'!$D317="","",'True_Odds_Calculator_3-way'!O318/'True_Odds_Calculator_3-way'!B318-1)</f>
        <v>8.5130468655680804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3.2996850975266501E-2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1.0308510442490748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17.462173516577366</v>
      </c>
      <c r="I318" s="6">
        <f>IF('Log_working_3-way'!$D318="","",'True_Odds_Calculator_3-way'!O319/'True_Odds_Calculator_3-way'!B319-1)</f>
        <v>7.4246990661657453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3.2871292721995182E-2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1.0305593374193105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22.063568012554306</v>
      </c>
      <c r="I319" s="6">
        <f>IF('Log_working_3-way'!$D319="","",'True_Odds_Calculator_3-way'!O320/'True_Odds_Calculator_3-way'!B320-1)</f>
        <v>7.5853036930236204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3.1729344387040115E-2</v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1.0375212046593476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9.4726830374943862</v>
      </c>
      <c r="I321" s="6">
        <f>IF('Log_working_3-way'!$D321="","",'True_Odds_Calculator_3-way'!O322/'True_Odds_Calculator_3-way'!B322-1)</f>
        <v>7.0780219028718498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4.0056142990988919E-2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1.0378252699771151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21.236756775964533</v>
      </c>
      <c r="I322" s="6">
        <f>IF('Log_working_3-way'!$D322="","",'True_Odds_Calculator_3-way'!O323/'True_Odds_Calculator_3-way'!B323-1)</f>
        <v>6.4232333731121116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3.9445884951502919E-2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1.0446819104434402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19.670314888909886</v>
      </c>
      <c r="I323" s="6">
        <f>IF('Log_working_3-way'!$D323="","",'True_Odds_Calculator_3-way'!O324/'True_Odds_Calculator_3-way'!B324-1)</f>
        <v>9.6165033971095468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4.6588570219477932E-2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1.042316814735452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6.5603097754544981</v>
      </c>
      <c r="I324" s="6">
        <f>IF('Log_working_3-way'!$D324="","",'True_Odds_Calculator_3-way'!O325/'True_Odds_Calculator_3-way'!B325-1)</f>
        <v>5.7415053908913825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4.3663303605360193E-2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1.0411780566631714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22.742612033555428</v>
      </c>
      <c r="I325" s="6">
        <f>IF('Log_working_3-way'!$D325="","",'True_Odds_Calculator_3-way'!O326/'True_Odds_Calculator_3-way'!B326-1)</f>
        <v>6.2396545463083628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4.2507982806490263E-2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1.0413100314073029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16.952498602250433</v>
      </c>
      <c r="I326" s="6">
        <f>IF('Log_working_3-way'!$D326="","",'True_Odds_Calculator_3-way'!O327/'True_Odds_Calculator_3-way'!B327-1)</f>
        <v>6.9102529884618624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4.3881350208768932E-2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1.0416050113273509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12.531783780458154</v>
      </c>
      <c r="I327" s="6">
        <f>IF('Log_working_3-way'!$D327="","",'True_Odds_Calculator_3-way'!O328/'True_Odds_Calculator_3-way'!B328-1)</f>
        <v>6.5547192050411649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4.4435625253360644E-2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1.0424198405613552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11.2020175877842</v>
      </c>
      <c r="I328" s="6">
        <f>IF('Log_working_3-way'!$D328="","",'True_Odds_Calculator_3-way'!O329/'True_Odds_Calculator_3-way'!B329-1)</f>
        <v>6.9449059362861654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4.5327295183203109E-2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1.0435230470446821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8.0512962671564772</v>
      </c>
      <c r="I329" s="6">
        <f>IF('Log_working_3-way'!$D329="","",'True_Odds_Calculator_3-way'!O330/'True_Odds_Calculator_3-way'!B330-1)</f>
        <v>7.0322887478966845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4.5977873429618343E-2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1.0429366113671532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9.4855050627025719</v>
      </c>
      <c r="I330" s="6">
        <f>IF('Log_working_3-way'!$D330="","",'True_Odds_Calculator_3-way'!O331/'True_Odds_Calculator_3-way'!B331-1)</f>
        <v>6.9882388631321248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4.5675083748649037E-2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1.0421087073001303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18.964666049227993</v>
      </c>
      <c r="I331" s="6">
        <f>IF('Log_working_3-way'!$D331="","",'True_Odds_Calculator_3-way'!O332/'True_Odds_Calculator_3-way'!B332-1)</f>
        <v>6.8613915188465091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4.4358775132716799E-2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1.0432095900030942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29.274407527180028</v>
      </c>
      <c r="I332" s="6">
        <f>IF('Log_working_3-way'!$D332="","",'True_Odds_Calculator_3-way'!O333/'True_Odds_Calculator_3-way'!B333-1)</f>
        <v>5.0860377776089676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4.2519873519812013E-2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1.0525317652310513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55.173129333562457</v>
      </c>
      <c r="I333" s="6">
        <f>IF('Log_working_3-way'!$D333="","",'True_Odds_Calculator_3-way'!O334/'True_Odds_Calculator_3-way'!B334-1)</f>
        <v>1.9879583431278069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3.7358309602213202E-2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1.0356742071653502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21.503001567539982</v>
      </c>
      <c r="I334" s="6">
        <f>IF('Log_working_3-way'!$D334="","",'True_Odds_Calculator_3-way'!O335/'True_Odds_Calculator_3-way'!B335-1)</f>
        <v>7.8008608370453008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3.709575983073421E-2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1.0360372719154163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17.526943726598954</v>
      </c>
      <c r="I335" s="6">
        <f>IF('Log_working_3-way'!$D335="","",'True_Odds_Calculator_3-way'!O336/'True_Odds_Calculator_3-way'!B336-1)</f>
        <v>7.5819081548988159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3.8308773191745749E-2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1.036130293981794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9.2122322997191368</v>
      </c>
      <c r="I336" s="6">
        <f>IF('Log_working_3-way'!$D336="","",'True_Odds_Calculator_3-way'!O337/'True_Odds_Calculator_3-way'!B337-1)</f>
        <v>9.7660169574862525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3.8968938345797177E-2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1.0363486074161181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16.88671812161974</v>
      </c>
      <c r="I337" s="6">
        <f>IF('Log_working_3-way'!$D337="","",'True_Odds_Calculator_3-way'!O338/'True_Odds_Calculator_3-way'!B338-1)</f>
        <v>8.8269321538247887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3.8707738690340276E-2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1.033341871467762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5.6590006248349169</v>
      </c>
      <c r="I338" s="6">
        <f>IF('Log_working_3-way'!$D338="","",'True_Odds_Calculator_3-way'!O339/'True_Odds_Calculator_3-way'!B339-1)</f>
        <v>6.4172787939139608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3.4525006800852465E-2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1.033726318556621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23.408163175699041</v>
      </c>
      <c r="I339" s="6">
        <f>IF('Log_working_3-way'!$D339="","",'True_Odds_Calculator_3-way'!O340/'True_Odds_Calculator_3-way'!B340-1)</f>
        <v>8.0395278167836377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3.4567304258989795E-2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1.0358555201935451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17.208603515446992</v>
      </c>
      <c r="I340" s="6">
        <f>IF('Log_working_3-way'!$D340="","",'True_Odds_Calculator_3-way'!O341/'True_Odds_Calculator_3-way'!B341-1)</f>
        <v>7.9533306622466711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3.8168120162707098E-2</v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1.048603695408721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12.433107686646613</v>
      </c>
      <c r="I342" s="6">
        <f>IF('Log_working_3-way'!$D342="","",'True_Odds_Calculator_3-way'!O343/'True_Odds_Calculator_3-way'!B343-1)</f>
        <v>11.298444276646759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5.2107776042419118E-2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1.0493363746065134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10.137952501459646</v>
      </c>
      <c r="I343" s="6">
        <f>IF('Log_working_3-way'!$D343="","",'True_Odds_Calculator_3-way'!O344/'True_Odds_Calculator_3-way'!B344-1)</f>
        <v>11.200079419386379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5.3001368549095984E-2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1.0485062928809654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8.2847749267156576</v>
      </c>
      <c r="I344" s="6">
        <f>IF('Log_working_3-way'!$D344="","",'True_Odds_Calculator_3-way'!O345/'True_Odds_Calculator_3-way'!B345-1)</f>
        <v>9.4245532267848251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5.1789093120691909E-2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1.0497171351171659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9.3403875924924815</v>
      </c>
      <c r="I345" s="6">
        <f>IF('Log_working_3-way'!$D345="","",'True_Odds_Calculator_3-way'!O346/'True_Odds_Calculator_3-way'!B346-1)</f>
        <v>11.372644560454875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5.336267420495E-2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1.0495448019241895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16.962674089218083</v>
      </c>
      <c r="I346" s="6">
        <f>IF('Log_working_3-way'!$D346="","",'True_Odds_Calculator_3-way'!O347/'True_Odds_Calculator_3-way'!B347-1)</f>
        <v>9.7724320570422112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5.238182180048323E-2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1.0493015995496868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15.77587051341877</v>
      </c>
      <c r="I347" s="6">
        <f>IF('Log_working_3-way'!$D347="","",'True_Odds_Calculator_3-way'!O348/'True_Odds_Calculator_3-way'!B348-1)</f>
        <v>10.299077400262695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5.2351975272867834E-2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1.049915511749911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15.081215452512755</v>
      </c>
      <c r="I348" s="6">
        <f>IF('Log_working_3-way'!$D348="","",'True_Odds_Calculator_3-way'!O349/'True_Odds_Calculator_3-way'!B349-1)</f>
        <v>10.690731809854425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5.3097501145916715E-2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1.0493011981768323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15.776630672461124</v>
      </c>
      <c r="I349" s="6">
        <f>IF('Log_working_3-way'!$D349="","",'True_Odds_Calculator_3-way'!O350/'True_Odds_Calculator_3-way'!B350-1)</f>
        <v>10.617872118574113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5.2304292583455148E-2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1.0483508308326226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13.737647115345757</v>
      </c>
      <c r="I350" s="6">
        <f>IF('Log_working_3-way'!$D350="","",'True_Odds_Calculator_3-way'!O351/'True_Odds_Calculator_3-way'!B351-1)</f>
        <v>10.543348119968032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5.1730366370517977E-2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1.0483238297224979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9.4234040888442223</v>
      </c>
      <c r="I351" s="6">
        <f>IF('Log_working_3-way'!$D351="","",'True_Odds_Calculator_3-way'!O352/'True_Odds_Calculator_3-way'!B352-1)</f>
        <v>11.57065978868031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5.1905048593790415E-2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1.0408445378027884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15.093508333893066</v>
      </c>
      <c r="I352" s="6">
        <f>IF('Log_working_3-way'!$D352="","",'True_Odds_Calculator_3-way'!O353/'True_Odds_Calculator_3-way'!B353-1)</f>
        <v>7.5888980616610286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4.3685423713677896E-2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1.0424250063612779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19.142636254740768</v>
      </c>
      <c r="I353" s="6">
        <f>IF('Log_working_3-way'!$D353="","",'True_Odds_Calculator_3-way'!O354/'True_Odds_Calculator_3-way'!B354-1)</f>
        <v>7.5809696060301608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4.4649745224464077E-2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1.0416641339255315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17.750885580069198</v>
      </c>
      <c r="I354" s="6">
        <f>IF('Log_working_3-way'!$D354="","",'True_Odds_Calculator_3-way'!O355/'True_Odds_Calculator_3-way'!B355-1)</f>
        <v>7.9565995369601712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4.4146261825392052E-2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1.0843968718216492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-0.62369299845493198</v>
      </c>
      <c r="I355" s="6">
        <f>IF('Log_working_3-way'!$D355="","",'True_Odds_Calculator_3-way'!O356/'True_Odds_Calculator_3-way'!B356-1)</f>
        <v>0.76028892771451306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4.5878094645274814E-2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1.0933205274919677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74.136714796327169</v>
      </c>
      <c r="I356" s="6">
        <f>IF('Log_working_3-way'!$D356="","",'True_Odds_Calculator_3-way'!O357/'True_Odds_Calculator_3-way'!B357-1)</f>
        <v>0.14345253622440191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4.2295614729322306E-2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1.0411628386939666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14.201789008874183</v>
      </c>
      <c r="I357" s="6">
        <f>IF('Log_working_3-way'!$D357="","",'True_Odds_Calculator_3-way'!O358/'True_Odds_Calculator_3-way'!B358-1)</f>
        <v>8.0117045179352093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4.4137891607118451E-2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1.0501203746208272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3.3188206047792059</v>
      </c>
      <c r="I358" s="6">
        <f>IF('Log_working_3-way'!$D358="","",'True_Odds_Calculator_3-way'!O359/'True_Odds_Calculator_3-way'!B359-1)</f>
        <v>4.9925972298900536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4.818784550027555E-2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1.0322089208215204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8.5022814633634791</v>
      </c>
      <c r="I359" s="6">
        <f>IF('Log_working_3-way'!$D359="","",'True_Odds_Calculator_3-way'!O360/'True_Odds_Calculator_3-way'!B360-1)</f>
        <v>6.3789083360804835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3.4167162191547806E-2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1.0332835594685916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23.41569045524836</v>
      </c>
      <c r="I360" s="6">
        <f>IF('Log_working_3-way'!$D360="","",'True_Odds_Calculator_3-way'!O361/'True_Odds_Calculator_3-way'!B361-1)</f>
        <v>7.076495687446041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3.4248350456474341E-2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1.0309057669155393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3.7891126508417345</v>
      </c>
      <c r="I361" s="6">
        <f>IF('Log_working_3-way'!$D361="","",'True_Odds_Calculator_3-way'!O362/'True_Odds_Calculator_3-way'!B362-1)</f>
        <v>6.4415889365140808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3.1145426088551087E-2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1.0718145469329552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40.884008386627016</v>
      </c>
      <c r="I362" s="6">
        <f>IF('Log_working_3-way'!$D362="","",'True_Odds_Calculator_3-way'!O363/'True_Odds_Calculator_3-way'!B363-1)</f>
        <v>5.3909924906352265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6.1131590705987504E-2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1.1121678815842249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63.076969715244857</v>
      </c>
      <c r="I363" s="6">
        <f>IF('Log_working_3-way'!$D363="","",'True_Odds_Calculator_3-way'!O364/'True_Odds_Calculator_3-way'!B364-1)</f>
        <v>1.7696617706477835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6.5926585480480027E-2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1.0344715545074359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5.2225923232264773</v>
      </c>
      <c r="I364" s="6">
        <f>IF('Log_working_3-way'!$D364="","",'True_Odds_Calculator_3-way'!O365/'True_Odds_Calculator_3-way'!B365-1)</f>
        <v>5.8326331335473167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3.5228470933268641E-2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1.035400796336879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26.026574432656723</v>
      </c>
      <c r="I365" s="6">
        <f>IF('Log_working_3-way'!$D365="","",'True_Odds_Calculator_3-way'!O366/'True_Odds_Calculator_3-way'!B366-1)</f>
        <v>5.5471480666024506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3.5822614486407556E-2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1.0366765103178062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2.503873690741512</v>
      </c>
      <c r="I366" s="6">
        <f>IF('Log_working_3-way'!$D366="","",'True_Odds_Calculator_3-way'!O367/'True_Odds_Calculator_3-way'!B367-1)</f>
        <v>6.0544571658921047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3.5459104424621524E-2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1.0776787138757304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74.691904241899437</v>
      </c>
      <c r="I367" s="6">
        <f>IF('Log_working_3-way'!$D367="","",'True_Odds_Calculator_3-way'!O368/'True_Odds_Calculator_3-way'!B368-1)</f>
        <v>0.11988877152396449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3.4650523351853257E-2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1.0279391385176313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1.5708420528664164</v>
      </c>
      <c r="I368" s="6">
        <f>IF('Log_working_3-way'!$D368="","",'True_Odds_Calculator_3-way'!O369/'True_Odds_Calculator_3-way'!B369-1)</f>
        <v>3.7960503734616786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2.509279338547632E-2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1.0202763693872512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7.8786762622338173</v>
      </c>
      <c r="I369" s="6">
        <f>IF('Log_working_3-way'!$D369="","",'True_Odds_Calculator_3-way'!O370/'True_Odds_Calculator_3-way'!B370-1)</f>
        <v>8.0413356521878061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2.1822853724930091E-2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1.0339401806920752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55.896739676410085</v>
      </c>
      <c r="I370" s="6">
        <f>IF('Log_working_3-way'!$D370="","",'True_Odds_Calculator_3-way'!O371/'True_Odds_Calculator_3-way'!B371-1)</f>
        <v>1.4995966709423958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2.4165230238857305E-2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1.0202412564426082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19.600365240318141</v>
      </c>
      <c r="I371" s="6">
        <f>IF('Log_working_3-way'!$D371="","",'True_Odds_Calculator_3-way'!O372/'True_Odds_Calculator_3-way'!B372-1)</f>
        <v>6.5123100473513826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2.143819229386823E-2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1.0357020481951607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3.3714268801342948</v>
      </c>
      <c r="I372" s="6">
        <f>IF('Log_working_3-way'!$D372="","",'True_Odds_Calculator_3-way'!O373/'True_Odds_Calculator_3-way'!B373-1)</f>
        <v>6.5344730019480179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3.5573827254921309E-2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1.0372280075467524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10.921361474595571</v>
      </c>
      <c r="I373" s="6">
        <f>IF('Log_working_3-way'!$D373="","",'True_Odds_Calculator_3-way'!O374/'True_Odds_Calculator_3-way'!B374-1)</f>
        <v>7.6710975037648481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4.0009875581444643E-2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1.0320964097207308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21.364603151825722</v>
      </c>
      <c r="I374" s="6">
        <f>IF('Log_working_3-way'!$D374="","",'True_Odds_Calculator_3-way'!O375/'True_Odds_Calculator_3-way'!B375-1)</f>
        <v>7.0357962507834788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3.3503933359841254E-2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1.0330829275209819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21.780407995943939</v>
      </c>
      <c r="I375" s="6">
        <f>IF('Log_working_3-way'!$D375="","",'True_Odds_Calculator_3-way'!O376/'True_Odds_Calculator_3-way'!B376-1)</f>
        <v>6.93679357079069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3.4437036094331575E-2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1.0369738301736227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19.067405674287677</v>
      </c>
      <c r="I376" s="6">
        <f>IF('Log_working_3-way'!$D376="","",'True_Odds_Calculator_3-way'!O377/'True_Odds_Calculator_3-way'!B377-1)</f>
        <v>7.4245373371425316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3.9011944021288825E-2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1.0313098824556359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19.943846200941231</v>
      </c>
      <c r="I377" s="6">
        <f>IF('Log_working_3-way'!$D377="","",'True_Odds_Calculator_3-way'!O378/'True_Odds_Calculator_3-way'!B378-1)</f>
        <v>7.9442012789840124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3.2919889594985818E-2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1.0328391952812637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21.785862293018017</v>
      </c>
      <c r="I378" s="6">
        <f>IF('Log_working_3-way'!$D378="","",'True_Odds_Calculator_3-way'!O379/'True_Odds_Calculator_3-way'!B379-1)</f>
        <v>6.8484821735741805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3.4189420848231622E-2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1.0328082235233376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6.6268380614036007</v>
      </c>
      <c r="I379" s="6">
        <f>IF('Log_working_3-way'!$D379="","",'True_Odds_Calculator_3-way'!O380/'True_Odds_Calculator_3-way'!B380-1)</f>
        <v>7.1682239432636461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3.4559513786061924E-2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1.0303037123464229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12.582243641602931</v>
      </c>
      <c r="I380" s="6">
        <f>IF('Log_working_3-way'!$D380="","",'True_Odds_Calculator_3-way'!O381/'True_Odds_Calculator_3-way'!B381-1)</f>
        <v>9.0109031851018013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3.2775580266457771E-2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1.0368239003150101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15.985420619370675</v>
      </c>
      <c r="I381" s="6">
        <f>IF('Log_working_3-way'!$D381="","",'True_Odds_Calculator_3-way'!O382/'True_Odds_Calculator_3-way'!B382-1)</f>
        <v>8.279369676745036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3.9369048746712876E-2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1.031228254381958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8.9393408312277156</v>
      </c>
      <c r="I382" s="6">
        <f>IF('Log_working_3-way'!$D382="","",'True_Odds_Calculator_3-way'!O383/'True_Odds_Calculator_3-way'!B383-1)</f>
        <v>7.9933000620448293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3.3554134599430796E-2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1.0382959336849966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7.0783169909454884</v>
      </c>
      <c r="I383" s="6">
        <f>IF('Log_working_3-way'!$D383="","",'True_Odds_Calculator_3-way'!O384/'True_Odds_Calculator_3-way'!B384-1)</f>
        <v>6.2172766361214995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4.0018151393970136E-2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1.0366528190309328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11.098704971522453</v>
      </c>
      <c r="I384" s="6">
        <f>IF('Log_working_3-way'!$D384="","",'True_Odds_Calculator_3-way'!O385/'True_Odds_Calculator_3-way'!B385-1)</f>
        <v>7.3229880117244921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3.9352576136837847E-2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1.0309845027959608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19.75610677648088</v>
      </c>
      <c r="I385" s="6">
        <f>IF('Log_working_3-way'!$D385="","",'True_Odds_Calculator_3-way'!O386/'True_Odds_Calculator_3-way'!B386-1)</f>
        <v>7.6808142794963263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3.2634430838023532E-2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1.0349462316335574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23.874742897827041</v>
      </c>
      <c r="I386" s="6">
        <f>IF('Log_working_3-way'!$D386="","",'True_Odds_Calculator_3-way'!O387/'True_Odds_Calculator_3-way'!B387-1)</f>
        <v>6.4075850946644808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3.5878804854312163E-2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1.0365908541299536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12.496030119828045</v>
      </c>
      <c r="I387" s="6">
        <f>IF('Log_working_3-way'!$D387="","",'True_Odds_Calculator_3-way'!O388/'True_Odds_Calculator_3-way'!B388-1)</f>
        <v>7.7287568153253527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3.9373018119464476E-2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1.0371338335681826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9.6150297379740284</v>
      </c>
      <c r="I388" s="6">
        <f>IF('Log_working_3-way'!$D388="","",'True_Odds_Calculator_3-way'!O389/'True_Odds_Calculator_3-way'!B389-1)</f>
        <v>7.6210720112785069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3.9790376532175431E-2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1.0318501648591627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18.278217164310934</v>
      </c>
      <c r="I389" s="6">
        <f>IF('Log_working_3-way'!$D389="","",'True_Odds_Calculator_3-way'!O390/'True_Odds_Calculator_3-way'!B390-1)</f>
        <v>7.3676801421839571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3.3801350452204337E-2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1.038079081476758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13.660715228434334</v>
      </c>
      <c r="I390" s="6">
        <f>IF('Log_working_3-way'!$D390="","",'True_Odds_Calculator_3-way'!O391/'True_Odds_Calculator_3-way'!B391-1)</f>
        <v>6.8883148185209686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4.079431492576191E-2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1.0395198904222334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29.04512474761043</v>
      </c>
      <c r="I391" s="6">
        <f>IF('Log_working_3-way'!$D391="","",'True_Odds_Calculator_3-way'!O392/'True_Odds_Calculator_3-way'!B392-1)</f>
        <v>6.5534201291354668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3.8771262695022068E-2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1.0362913248330459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30.178667495418644</v>
      </c>
      <c r="I392" s="6">
        <f>IF('Log_working_3-way'!$D392="","",'True_Odds_Calculator_3-way'!O393/'True_Odds_Calculator_3-way'!B393-1)</f>
        <v>5.68829919901723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3.5421345571721607E-2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1.0351474212613023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24.917237344352284</v>
      </c>
      <c r="I393" s="6">
        <f>IF('Log_working_3-way'!$D393="","",'True_Odds_Calculator_3-way'!O394/'True_Odds_Calculator_3-way'!B394-1)</f>
        <v>5.7564680008942801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3.584953653819678E-2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1.0378176982760514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18.687820662704073</v>
      </c>
      <c r="I394" s="6">
        <f>IF('Log_working_3-way'!$D394="","",'True_Odds_Calculator_3-way'!O395/'True_Odds_Calculator_3-way'!B395-1)</f>
        <v>7.0787468934016324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3.9962807865621119E-2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1.0328172208658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18.787355689876836</v>
      </c>
      <c r="I395" s="6">
        <f>IF('Log_working_3-way'!$D395="","",'True_Odds_Calculator_3-way'!O396/'True_Odds_Calculator_3-way'!B396-1)</f>
        <v>7.2145554934531901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3.4731551705783348E-2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1.0367762798000715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18.531017949972512</v>
      </c>
      <c r="I396" s="6">
        <f>IF('Log_working_3-way'!$D396="","",'True_Odds_Calculator_3-way'!O397/'True_Odds_Calculator_3-way'!B397-1)</f>
        <v>8.0572348286202491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3.8889057553189499E-2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1.0362881282289191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15.035742021014158</v>
      </c>
      <c r="I397" s="6">
        <f>IF('Log_working_3-way'!$D397="","",'True_Odds_Calculator_3-way'!O398/'True_Odds_Calculator_3-way'!B398-1)</f>
        <v>7.8926138414406264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3.8912018708192386E-2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1.0405290066970849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26.183387722961566</v>
      </c>
      <c r="I398" s="6">
        <f>IF('Log_working_3-way'!$D398="","",'True_Odds_Calculator_3-way'!O399/'True_Odds_Calculator_3-way'!B399-1)</f>
        <v>6.2513106484750738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4.0832205813021938E-2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1.0362648359945619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15.712680422357842</v>
      </c>
      <c r="I399" s="6">
        <f>IF('Log_working_3-way'!$D399="","",'True_Odds_Calculator_3-way'!O400/'True_Odds_Calculator_3-way'!B400-1)</f>
        <v>7.5778604796418954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3.8798724822489472E-2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1.0369659766475912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16.570416131998392</v>
      </c>
      <c r="I400" s="6">
        <f>IF('Log_working_3-way'!$D400="","",'True_Odds_Calculator_3-way'!O401/'True_Odds_Calculator_3-way'!B401-1)</f>
        <v>7.1775935683576044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3.9408437367621119E-2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1.0334839760446497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25.509327440016573</v>
      </c>
      <c r="I401" s="6">
        <f>IF('Log_working_3-way'!$D401="","",'True_Odds_Calculator_3-way'!O402/'True_Odds_Calculator_3-way'!B402-1)</f>
        <v>5.5927695624023919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3.4033373771700237E-2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1.0385154736240745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20.387567058675458</v>
      </c>
      <c r="I402" s="6">
        <f>IF('Log_working_3-way'!$D402="","",'True_Odds_Calculator_3-way'!O403/'True_Odds_Calculator_3-way'!B403-1)</f>
        <v>7.5144098452124961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4.031987085369515E-2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1.031214766184557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12.986046046243322</v>
      </c>
      <c r="I403" s="6">
        <f>IF('Log_working_3-way'!$D403="","",'True_Odds_Calculator_3-way'!O404/'True_Odds_Calculator_3-way'!B404-1)</f>
        <v>8.2154475210772393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3.3697698397667786E-2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1.030814087446748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13.768837275080202</v>
      </c>
      <c r="I404" s="6">
        <f>IF('Log_working_3-way'!$D404="","",'True_Odds_Calculator_3-way'!O405/'True_Odds_Calculator_3-way'!B405-1)</f>
        <v>7.3727553603776492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3.3174702807952539E-2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1.0373834283198677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19.622355346360482</v>
      </c>
      <c r="I405" s="6">
        <f>IF('Log_working_3-way'!$D405="","",'True_Odds_Calculator_3-way'!O406/'True_Odds_Calculator_3-way'!B406-1)</f>
        <v>6.9907366645333369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3.933183904365456E-2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1.0254166565212304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18.232972674320223</v>
      </c>
      <c r="I406" s="6">
        <f>IF('Log_working_3-way'!$D406="","",'True_Odds_Calculator_3-way'!O407/'True_Odds_Calculator_3-way'!B407-1)</f>
        <v>7.6760458154373907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2.7042816221920729E-2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1.0275178374302572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19.260667090023894</v>
      </c>
      <c r="I407" s="6">
        <f>IF('Log_working_3-way'!$D407="","",'True_Odds_Calculator_3-way'!O408/'True_Odds_Calculator_3-way'!B408-1)</f>
        <v>7.6586932885242653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2.910106999250317E-2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1.0438878971676415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19.687502256351234</v>
      </c>
      <c r="I408" s="6">
        <f>IF('Log_working_3-way'!$D408="","",'True_Odds_Calculator_3-way'!O409/'True_Odds_Calculator_3-way'!B409-1)</f>
        <v>9.8410682787452028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4.571905479449434E-2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1.0379482749382003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21.023893555943342</v>
      </c>
      <c r="I409" s="6">
        <f>IF('Log_working_3-way'!$D409="","",'True_Odds_Calculator_3-way'!O410/'True_Odds_Calculator_3-way'!B410-1)</f>
        <v>8.4537759496974374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3.9473275821230169E-2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1.0361191645843955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17.20410863847421</v>
      </c>
      <c r="I410" s="6">
        <f>IF('Log_working_3-way'!$D410="","",'True_Odds_Calculator_3-way'!O411/'True_Odds_Calculator_3-way'!B411-1)</f>
        <v>8.583112051819457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3.8424459985209269E-2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1.0351385190639266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13.143820731323652</v>
      </c>
      <c r="I411" s="6">
        <f>IF('Log_working_3-way'!$D411="","",'True_Odds_Calculator_3-way'!O412/'True_Odds_Calculator_3-way'!B412-1)</f>
        <v>9.5641332840500244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3.7892185735932671E-2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1.0351782646913679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7.6892483454420759</v>
      </c>
      <c r="I412" s="6">
        <f>IF('Log_working_3-way'!$D412="","",'True_Odds_Calculator_3-way'!O413/'True_Odds_Calculator_3-way'!B413-1)</f>
        <v>10.69787249787816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3.7837414415187842E-2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1.0356080007742965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10.690529644514628</v>
      </c>
      <c r="I413" s="6">
        <f>IF('Log_working_3-way'!$D413="","",'True_Odds_Calculator_3-way'!O414/'True_Odds_Calculator_3-way'!B414-1)</f>
        <v>9.9165418074008898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3.848928290882947E-2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1.0351730635304832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9.3565483144511301</v>
      </c>
      <c r="I414" s="6">
        <f>IF('Log_working_3-way'!$D414="","",'True_Odds_Calculator_3-way'!O415/'True_Odds_Calculator_3-way'!B415-1)</f>
        <v>9.8488120687335741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3.7971157463666749E-2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1.0439326924850552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28.927868663950058</v>
      </c>
      <c r="I415" s="6">
        <f>IF('Log_working_3-way'!$D415="","",'True_Odds_Calculator_3-way'!O416/'True_Odds_Calculator_3-way'!B416-1)</f>
        <v>7.393603514071847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4.2841123180251905E-2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1.0377574020598024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17.825659404522693</v>
      </c>
      <c r="I416" s="6">
        <f>IF('Log_working_3-way'!$D416="","",'True_Odds_Calculator_3-way'!O417/'True_Odds_Calculator_3-way'!B417-1)</f>
        <v>8.8777467511649508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3.9999006868322695E-2</v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1.0298069160788204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12.902664261730685</v>
      </c>
      <c r="I418" s="6">
        <f>IF('Log_working_3-way'!$D418="","",'True_Odds_Calculator_3-way'!O419/'True_Odds_Calculator_3-way'!B419-1)</f>
        <v>6.6027280589536383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3.2034251964014882E-2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1.0384767813513505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4.2362254891379649</v>
      </c>
      <c r="I419" s="6">
        <f>IF('Log_working_3-way'!$D419="","",'True_Odds_Calculator_3-way'!O420/'True_Odds_Calculator_3-way'!B420-1)</f>
        <v>4.385824406588311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3.7688670667394231E-2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1.0342986577135065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25.488604648575649</v>
      </c>
      <c r="I420" s="6">
        <f>IF('Log_working_3-way'!$D420="","",'True_Odds_Calculator_3-way'!O421/'True_Odds_Calculator_3-way'!B421-1)</f>
        <v>5.908481699395808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3.4842327592859101E-2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1.0346740430461534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26.337868565333242</v>
      </c>
      <c r="I421" s="6">
        <f>IF('Log_working_3-way'!$D421="","",'True_Odds_Calculator_3-way'!O422/'True_Odds_Calculator_3-way'!B422-1)</f>
        <v>6.2925192200001367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3.4950670625401026E-2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1.0419719590889331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36.621194970101129</v>
      </c>
      <c r="I422" s="6">
        <f>IF('Log_working_3-way'!$D422="","",'True_Odds_Calculator_3-way'!O423/'True_Odds_Calculator_3-way'!B423-1)</f>
        <v>4.9894067277852079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3.831098483299944E-2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1.0316854303466911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16.514721913571886</v>
      </c>
      <c r="I423" s="6">
        <f>IF('Log_working_3-way'!$D423="","",'True_Odds_Calculator_3-way'!O424/'True_Odds_Calculator_3-way'!B424-1)</f>
        <v>7.1264483736778601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3.3858324937003026E-2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1.0626656176859191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69.769092163893234</v>
      </c>
      <c r="I424" s="6">
        <f>IF('Log_working_3-way'!$D424="","",'True_Odds_Calculator_3-way'!O425/'True_Odds_Calculator_3-way'!B425-1)</f>
        <v>0.62969597088951512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3.2249430774927479E-2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1.0660322228215071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-0.64821978518349033</v>
      </c>
      <c r="I425" s="6">
        <f>IF('Log_working_3-way'!$D425="","",'True_Odds_Calculator_3-way'!O426/'True_Odds_Calculator_3-way'!B426-1)</f>
        <v>0.78088733750858008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3.6592173101124503E-2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1.0366839754413135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4.3134213456021806</v>
      </c>
      <c r="I426" s="6">
        <f>IF('Log_working_3-way'!$D426="","",'True_Odds_Calculator_3-way'!O427/'True_Odds_Calculator_3-way'!B427-1)</f>
        <v>6.1983222260630439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3.7066356853934668E-2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1.0253246233351812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13.398379428390784</v>
      </c>
      <c r="I427" s="6">
        <f>IF('Log_working_3-way'!$D427="","",'True_Odds_Calculator_3-way'!O428/'True_Odds_Calculator_3-way'!B428-1)</f>
        <v>8.3874700952819818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2.740030444782704E-2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1.0259820433520284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10.406595992310097</v>
      </c>
      <c r="I428" s="6">
        <f>IF('Log_working_3-way'!$D428="","",'True_Odds_Calculator_3-way'!O429/'True_Odds_Calculator_3-way'!B429-1)</f>
        <v>9.6636989681190322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2.8201510317241274E-2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1.0248901456105985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10.820971559757236</v>
      </c>
      <c r="I429" s="6">
        <f>IF('Log_working_3-way'!$D429="","",'True_Odds_Calculator_3-way'!O430/'True_Odds_Calculator_3-way'!B430-1)</f>
        <v>9.5358553324710407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2.70297738205314E-2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1.0374895803498712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17.832977605917169</v>
      </c>
      <c r="I430" s="6">
        <f>IF('Log_working_3-way'!$D430="","",'True_Odds_Calculator_3-way'!O431/'True_Odds_Calculator_3-way'!B431-1)</f>
        <v>9.9049321973928421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3.9594879473198175E-2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1.036238067808247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24.896516598092209</v>
      </c>
      <c r="I431" s="6">
        <f>IF('Log_working_3-way'!$D431="","",'True_Odds_Calculator_3-way'!O432/'True_Odds_Calculator_3-way'!B432-1)</f>
        <v>7.911774159166459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3.667835748517323E-2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1.0362590507256175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21.713507987648338</v>
      </c>
      <c r="I432" s="6">
        <f>IF('Log_working_3-way'!$D432="","",'True_Odds_Calculator_3-way'!O433/'True_Odds_Calculator_3-way'!B433-1)</f>
        <v>8.8385246860113398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3.7483850630140925E-2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1.0413385874665273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33.114015576941433</v>
      </c>
      <c r="I433" s="6">
        <f>IF('Log_working_3-way'!$D433="","",'True_Odds_Calculator_3-way'!O434/'True_Odds_Calculator_3-way'!B434-1)</f>
        <v>6.9504721201908684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3.8600657326785637E-2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1.0360914874586336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10.607313105842159</v>
      </c>
      <c r="I434" s="6">
        <f>IF('Log_working_3-way'!$D434="","",'True_Odds_Calculator_3-way'!O435/'True_Odds_Calculator_3-way'!B435-1)</f>
        <v>7.0886954694473587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3.8683720388801524E-2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1.0325262506697124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16.803328249199922</v>
      </c>
      <c r="I435" s="6">
        <f>IF('Log_working_3-way'!$D435="","",'True_Odds_Calculator_3-way'!O436/'True_Odds_Calculator_3-way'!B436-1)</f>
        <v>6.2152414772075497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3.4634506693332678E-2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1.042631726022206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40.722352663515473</v>
      </c>
      <c r="I436" s="6">
        <f>IF('Log_working_3-way'!$D436="","",'True_Odds_Calculator_3-way'!O437/'True_Odds_Calculator_3-way'!B437-1)</f>
        <v>3.6767511301299347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3.7394722812530867E-2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1.0364028003972525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17.684183327974655</v>
      </c>
      <c r="I437" s="6">
        <f>IF('Log_working_3-way'!$D437="","",'True_Odds_Calculator_3-way'!O438/'True_Odds_Calculator_3-way'!B438-1)</f>
        <v>7.2797471874786606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3.866181510653055E-2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1.0421807954731719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41.879695526769403</v>
      </c>
      <c r="I438" s="6">
        <f>IF('Log_working_3-way'!$D438="","",'True_Odds_Calculator_3-way'!O439/'True_Odds_Calculator_3-way'!B439-1)</f>
        <v>3.5397544212210157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3.6491605139737482E-2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1.0350852846029273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5.035668664635943</v>
      </c>
      <c r="I439" s="6">
        <f>IF('Log_working_3-way'!$D439="","",'True_Odds_Calculator_3-way'!O440/'True_Odds_Calculator_3-way'!B440-1)</f>
        <v>5.3491583585913931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3.5510785510785681E-2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1.0318102141683434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6.0309325585743716</v>
      </c>
      <c r="I440" s="6">
        <f>IF('Log_working_3-way'!$D440="","",'True_Odds_Calculator_3-way'!O441/'True_Odds_Calculator_3-way'!B441-1)</f>
        <v>7.1305993555533291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3.3330500728608881E-2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1.0372324806628466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27.166788918354676</v>
      </c>
      <c r="I441" s="6">
        <f>IF('Log_working_3-way'!$D441="","",'True_Odds_Calculator_3-way'!O442/'True_Odds_Calculator_3-way'!B442-1)</f>
        <v>5.3379904716021631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3.7335412335412377E-2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1.0276364820664612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5.0765064319566688</v>
      </c>
      <c r="I442" s="6">
        <f>IF('Log_working_3-way'!$D442="","",'True_Odds_Calculator_3-way'!O443/'True_Odds_Calculator_3-way'!B443-1)</f>
        <v>6.5437110909526384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2.8551532033426197E-2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1.0275482688607851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24.843228989830255</v>
      </c>
      <c r="I443" s="6">
        <f>IF('Log_working_3-way'!$D443="","",'True_Odds_Calculator_3-way'!O444/'True_Odds_Calculator_3-way'!B444-1)</f>
        <v>6.631568441190212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2.8134101878584117E-2</v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1.0382808202056524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38.741813544755779</v>
      </c>
      <c r="I445" s="6">
        <f>IF('Log_working_3-way'!$D445="","",'True_Odds_Calculator_3-way'!O446/'True_Odds_Calculator_3-way'!B446-1)</f>
        <v>5.1364311328996211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3.3958533345685993E-2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1.0262636053755514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15.606938285037636</v>
      </c>
      <c r="I446" s="6">
        <f>IF('Log_working_3-way'!$D446="","",'True_Odds_Calculator_3-way'!O447/'True_Odds_Calculator_3-way'!B447-1)</f>
        <v>9.3866967162730557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2.8204964157128698E-2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1.0246687027350037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13.519783022062924</v>
      </c>
      <c r="I447" s="6">
        <f>IF('Log_working_3-way'!$D447="","",'True_Odds_Calculator_3-way'!O448/'True_Odds_Calculator_3-way'!B448-1)</f>
        <v>8.3939427964102737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2.6692395611896291E-2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1.0263518167869774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19.10011006295019</v>
      </c>
      <c r="I448" s="6">
        <f>IF('Log_working_3-way'!$D448="","",'True_Odds_Calculator_3-way'!O449/'True_Odds_Calculator_3-way'!B449-1)</f>
        <v>7.3663309315089247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2.7912631328191218E-2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1.0268740705934662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7.2631282072158854</v>
      </c>
      <c r="I449" s="6">
        <f>IF('Log_working_3-way'!$D449="","",'True_Odds_Calculator_3-way'!O450/'True_Odds_Calculator_3-way'!B450-1)</f>
        <v>7.6624973976452821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2.8649143419010592E-2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1.0289807612077226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24.540533228202808</v>
      </c>
      <c r="I450" s="6">
        <f>IF('Log_working_3-way'!$D450="","",'True_Odds_Calculator_3-way'!O451/'True_Odds_Calculator_3-way'!B451-1)</f>
        <v>6.3298724188082023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2.9676538151114595E-2</v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1.0348369920418647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25.47494185986622</v>
      </c>
      <c r="I454" s="6">
        <f>IF('Log_working_3-way'!$D454="","",'True_Odds_Calculator_3-way'!O455/'True_Odds_Calculator_3-way'!B455-1)</f>
        <v>6.0550208472591631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3.5376373414160778E-2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1.0382493542301363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31.218555730056757</v>
      </c>
      <c r="I455" s="6">
        <f>IF('Log_working_3-way'!$D455="","",'True_Odds_Calculator_3-way'!O456/'True_Odds_Calculator_3-way'!B456-1)</f>
        <v>4.9966614290014908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3.7054846554437137E-2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1.0531024684925958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4.0469137361522023E-2</v>
      </c>
      <c r="I456" s="6">
        <f>IF('Log_working_3-way'!$D456="","",'True_Odds_Calculator_3-way'!O457/'True_Odds_Calculator_3-way'!B457-1)</f>
        <v>1.2084056922093867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3.6378090325398293E-2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1.0320339837239345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6.5896478238886234</v>
      </c>
      <c r="I457" s="6">
        <f>IF('Log_working_3-way'!$D457="","",'True_Odds_Calculator_3-way'!O458/'True_Odds_Calculator_3-way'!B458-1)</f>
        <v>7.4170258308471109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3.3812891885665497E-2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1.0452677931435428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3.1958070969223096</v>
      </c>
      <c r="I458" s="6">
        <f>IF('Log_working_3-way'!$D458="","",'True_Odds_Calculator_3-way'!O459/'True_Odds_Calculator_3-way'!B459-1)</f>
        <v>4.4606364097561348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4.3106600645470783E-2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1.0251583906052413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10.736908141017732</v>
      </c>
      <c r="I459" s="6">
        <f>IF('Log_working_3-way'!$D459="","",'True_Odds_Calculator_3-way'!O460/'True_Odds_Calculator_3-way'!B460-1)</f>
        <v>7.8320702283402408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2.7214920287209399E-2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1.0256412572390783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9.9571763419873101</v>
      </c>
      <c r="I460" s="6">
        <f>IF('Log_working_3-way'!$D460="","",'True_Odds_Calculator_3-way'!O461/'True_Odds_Calculator_3-way'!B461-1)</f>
        <v>7.9351798702832053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2.7705831194719588E-2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1.0352444137384957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38.322862989805579</v>
      </c>
      <c r="I461" s="6">
        <f>IF('Log_working_3-way'!$D461="","",'True_Odds_Calculator_3-way'!O462/'True_Odds_Calculator_3-way'!B462-1)</f>
        <v>4.4686514397668589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3.1705070773152766E-2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1.0264689724124598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20.243898933962175</v>
      </c>
      <c r="I462" s="6">
        <f>IF('Log_working_3-way'!$D462="","",'True_Odds_Calculator_3-way'!O463/'True_Odds_Calculator_3-way'!B463-1)</f>
        <v>7.0334720205751413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2.7870085181095572E-2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1.0379370382295092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18.68731454648524</v>
      </c>
      <c r="I463" s="6">
        <f>IF('Log_working_3-way'!$D463="","",'True_Odds_Calculator_3-way'!O464/'True_Odds_Calculator_3-way'!B464-1)</f>
        <v>8.9414618310903098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3.9989542951444745E-2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1.0369402118519666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15.025293466791926</v>
      </c>
      <c r="I464" s="6">
        <f>IF('Log_working_3-way'!$D464="","",'True_Odds_Calculator_3-way'!O465/'True_Odds_Calculator_3-way'!B465-1)</f>
        <v>7.6746046978887481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3.9589393420992103E-2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1.0377864734652409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18.513635473735228</v>
      </c>
      <c r="I465" s="6">
        <f>IF('Log_working_3-way'!$D465="","",'True_Odds_Calculator_3-way'!O466/'True_Odds_Calculator_3-way'!B466-1)</f>
        <v>9.4063150394689981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3.9814485538169686E-2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1.0362459878013783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9.9095458768426479</v>
      </c>
      <c r="I466" s="6">
        <f>IF('Log_working_3-way'!$D466="","",'True_Odds_Calculator_3-way'!O467/'True_Odds_Calculator_3-way'!B467-1)</f>
        <v>10.133325607969054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3.9155231701815563E-2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1.040367886132425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28.359861987977393</v>
      </c>
      <c r="I467" s="6">
        <f>IF('Log_working_3-way'!$D467="","",'True_Odds_Calculator_3-way'!O468/'True_Odds_Calculator_3-way'!B468-1)</f>
        <v>7.3205747282709979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3.9654027954320492E-2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1.0366481851853147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13.680326165735757</v>
      </c>
      <c r="I468" s="6">
        <f>IF('Log_working_3-way'!$D468="","",'True_Odds_Calculator_3-way'!O469/'True_Odds_Calculator_3-way'!B469-1)</f>
        <v>7.8884050923186102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3.9403953988051521E-2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1.0374966984826723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11.900130345689437</v>
      </c>
      <c r="I469" s="6">
        <f>IF('Log_working_3-way'!$D469="","",'True_Odds_Calculator_3-way'!O470/'True_Odds_Calculator_3-way'!B470-1)</f>
        <v>6.5436748388287711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4.0113198519868165E-2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1.037663545035622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18.165150136487714</v>
      </c>
      <c r="I470" s="6">
        <f>IF('Log_working_3-way'!$D470="","",'True_Odds_Calculator_3-way'!O471/'True_Odds_Calculator_3-way'!B471-1)</f>
        <v>7.467368500633162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3.9900381517592232E-2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1.0320438628418602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20.323734038823655</v>
      </c>
      <c r="I471" s="6">
        <f>IF('Log_working_3-way'!$D471="","",'True_Odds_Calculator_3-way'!O472/'True_Odds_Calculator_3-way'!B472-1)</f>
        <v>6.6765442539765152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3.3659584626402506E-2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1.0277035926197184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7.3510607672267341</v>
      </c>
      <c r="I472" s="6">
        <f>IF('Log_working_3-way'!$D472="","",'True_Odds_Calculator_3-way'!O473/'True_Odds_Calculator_3-way'!B473-1)</f>
        <v>9.577064308225685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2.9792200305789773E-2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1.0244939190592348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2.4023323741489557</v>
      </c>
      <c r="I473" s="6">
        <f>IF('Log_working_3-way'!$D473="","",'True_Odds_Calculator_3-way'!O474/'True_Odds_Calculator_3-way'!B474-1)</f>
        <v>4.1895160322129303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2.3042516783489342E-2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1.0429417547424489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15.327896658486832</v>
      </c>
      <c r="I474" s="6">
        <f>IF('Log_working_3-way'!$D474="","",'True_Odds_Calculator_3-way'!O475/'True_Odds_Calculator_3-way'!B475-1)</f>
        <v>10.448940265413759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4.577685303094059E-2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1.0408776633320267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2.8926766193579869</v>
      </c>
      <c r="I475" s="6">
        <f>IF('Log_working_3-way'!$D475="","",'True_Odds_Calculator_3-way'!O476/'True_Odds_Calculator_3-way'!B476-1)</f>
        <v>6.3781367475003803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4.0013306519060876E-2</v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9">
        <f t="shared" si="39"/>
        <v>0.33260632146967944</v>
      </c>
      <c r="E185" s="9">
        <f t="shared" si="40"/>
        <v>0.24841051937455752</v>
      </c>
      <c r="F185" s="9">
        <f t="shared" si="41"/>
        <v>0.41898315915576295</v>
      </c>
      <c r="G185" s="9">
        <f t="shared" si="42"/>
        <v>1.0505536171281027</v>
      </c>
      <c r="H185" s="9">
        <f t="shared" si="43"/>
        <v>3.0065574087146762</v>
      </c>
      <c r="I185" s="9">
        <f t="shared" si="44"/>
        <v>4.0255944173289349</v>
      </c>
      <c r="J185" s="9">
        <f t="shared" si="45"/>
        <v>2.3867307746090956</v>
      </c>
      <c r="K185" s="11">
        <f t="shared" si="46"/>
        <v>0.3436426116838488</v>
      </c>
      <c r="L185" s="11">
        <f t="shared" si="47"/>
        <v>0.25773195876288663</v>
      </c>
      <c r="M185" s="11">
        <f t="shared" si="48"/>
        <v>0.43103448275862072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-0.27719608152136055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0.23325368349941306</v>
      </c>
      <c r="Q185" s="11">
        <f>2*'OddsRatio_working_3-way'!K185*'OddsRatio_working_3-way'!L185*'OddsRatio_working_3-way'!M185</f>
        <v>7.6351451227303788E-2</v>
      </c>
      <c r="R185" s="11">
        <f t="shared" si="49"/>
        <v>0</v>
      </c>
      <c r="S185" s="11">
        <f t="shared" si="50"/>
        <v>-0.84147539972147367</v>
      </c>
      <c r="T185" s="11">
        <f t="shared" si="51"/>
        <v>-0.27544202936873113</v>
      </c>
      <c r="U185" s="11">
        <f>'OddsRatio_working_3-way'!S185-'OddsRatio_working_3-way'!R185^2/3</f>
        <v>-0.84147539972147367</v>
      </c>
      <c r="V185" s="11">
        <f>'OddsRatio_working_3-way'!S185*'OddsRatio_working_3-way'!R185/3-2*'OddsRatio_working_3-way'!R185^3/27-'OddsRatio_working_3-way'!T185</f>
        <v>0.27544202936873113</v>
      </c>
      <c r="W185" s="11">
        <f>'OddsRatio_working_3-way'!V185^2+4*'OddsRatio_working_3-way'!U185^3/27</f>
        <v>-1.2403186959309739E-2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0.14855259885144612</v>
      </c>
      <c r="Y185" s="11">
        <f>IF('OddsRatio_working_3-way'!W185&gt;=0,IF('OddsRatio_working_3-way'!V185+SQRT('OddsRatio_working_3-way'!W185)&gt;0,0,PI()),ACOS('OddsRatio_working_3-way'!V185/(2*'OddsRatio_working_3-way'!X185)))</f>
        <v>0.38423392930978184</v>
      </c>
      <c r="Z185" s="11">
        <f>'OddsRatio_working_3-way'!X185^(1/3)*COS('OddsRatio_working_3-way'!Y185/3)</f>
        <v>0.52527680856405146</v>
      </c>
      <c r="AA185" s="11">
        <f>'OddsRatio_working_3-way'!X185^(1/3)*COS(('OddsRatio_working_3-way'!Y185+2*PI())/3)</f>
        <v>-0.32122215389693248</v>
      </c>
      <c r="AB185" s="11">
        <f>'OddsRatio_working_3-way'!X185^(1/3)*COS(('OddsRatio_working_3-way'!Y185+4*PI())/3)</f>
        <v>-0.20405465466711911</v>
      </c>
      <c r="AC185" s="11">
        <f>'OddsRatio_working_3-way'!X185^(1/3)*SIN('OddsRatio_working_3-way'!Y185/3)</f>
        <v>6.764668722060814E-2</v>
      </c>
      <c r="AD185" s="11">
        <f>'OddsRatio_working_3-way'!X185^(1/3)*SIN(('OddsRatio_working_3-way'!Y185+2*PI())/3)</f>
        <v>0.42107971662497995</v>
      </c>
      <c r="AE185" s="11">
        <f>'OddsRatio_working_3-way'!X185^(1/3)*SIN(('OddsRatio_working_3-way'!Y185+4*PI())/3)</f>
        <v>-0.48872640384558796</v>
      </c>
      <c r="AF185" s="11">
        <f>-'OddsRatio_working_3-way'!U185/(3*'OddsRatio_working_3-way'!X185^(1/3))*COS(('OddsRatio_working_3-way'!Y185)/3)</f>
        <v>0.52527680856405135</v>
      </c>
      <c r="AG185" s="11">
        <f>-'OddsRatio_working_3-way'!U185/(3*'OddsRatio_working_3-way'!X185^(1/3))*COS(('OddsRatio_working_3-way'!Y185+2*PI())/3)</f>
        <v>-0.32122215389693243</v>
      </c>
      <c r="AH185" s="11">
        <f>-'OddsRatio_working_3-way'!U185/(3*'OddsRatio_working_3-way'!X185^(1/3))*COS(('OddsRatio_working_3-way'!Y185+4*PI())/3)</f>
        <v>-0.20405465466711908</v>
      </c>
      <c r="AI185" s="11">
        <f>'OddsRatio_working_3-way'!U185/(3*'OddsRatio_working_3-way'!X185^(1/3))*SIN(('OddsRatio_working_3-way'!Y185)/3)</f>
        <v>-6.7646687220608126E-2</v>
      </c>
      <c r="AJ185" s="11">
        <f>'OddsRatio_working_3-way'!U185/(3*'OddsRatio_working_3-way'!X185^(1/3))*SIN(('OddsRatio_working_3-way'!Y185+2*PI())/3)</f>
        <v>-0.42107971662497984</v>
      </c>
      <c r="AK185" s="11">
        <f>'OddsRatio_working_3-way'!U185/(3*'OddsRatio_working_3-way'!X185^(1/3))*SIN(('OddsRatio_working_3-way'!Y185+4*PI())/3)</f>
        <v>0.48872640384558785</v>
      </c>
      <c r="AL185" s="11">
        <f>'OddsRatio_working_3-way'!Z185+'OddsRatio_working_3-way'!AF185</f>
        <v>1.0505536171281027</v>
      </c>
      <c r="AM185" s="11">
        <f>'OddsRatio_working_3-way'!AA185+'OddsRatio_working_3-way'!AG185</f>
        <v>-0.64244430779386485</v>
      </c>
      <c r="AN185" s="11">
        <f>'OddsRatio_working_3-way'!AB185+'OddsRatio_working_3-way'!AH185</f>
        <v>-0.40810930933423817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1.0505536171281027</v>
      </c>
      <c r="AS185" s="11">
        <f>IF(('OddsRatio_working_3-way'!X185=0),IF(Q185&gt;0,-Q185^(1/3),(-Q185)^(1/3)),'OddsRatio_working_3-way'!AM185-'OddsRatio_working_3-way'!R185/3)</f>
        <v>-0.64244430779386485</v>
      </c>
      <c r="AT185" s="11">
        <f>IF(('OddsRatio_working_3-way'!X185=0),IF(Q185&gt;0,-Q185^(1/3),(-Q185)^(1/3)),'OddsRatio_working_3-way'!AN185-'OddsRatio_working_3-way'!R185/3)</f>
        <v>-0.40810930933423817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9">
        <f t="shared" si="39"/>
        <v>0.36397836636021363</v>
      </c>
      <c r="E186" s="9">
        <f t="shared" si="40"/>
        <v>0.31854632354575219</v>
      </c>
      <c r="F186" s="9">
        <f t="shared" si="41"/>
        <v>0.31747531009403418</v>
      </c>
      <c r="G186" s="9">
        <f t="shared" si="42"/>
        <v>1.0590400209937343</v>
      </c>
      <c r="H186" s="9">
        <f t="shared" si="43"/>
        <v>2.7474160346396612</v>
      </c>
      <c r="I186" s="9">
        <f t="shared" si="44"/>
        <v>3.1392608424073427</v>
      </c>
      <c r="J186" s="9">
        <f t="shared" si="45"/>
        <v>3.1498512426172804</v>
      </c>
      <c r="K186" s="11">
        <f t="shared" si="46"/>
        <v>0.37735849056603776</v>
      </c>
      <c r="L186" s="11">
        <f t="shared" si="47"/>
        <v>0.33112582781456956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-0.27902036736223901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0.23506036721378001</v>
      </c>
      <c r="Q186" s="11">
        <f>2*'OddsRatio_working_3-way'!K186*'OddsRatio_working_3-way'!L186*'OddsRatio_working_3-way'!M186</f>
        <v>8.2477321829396502E-2</v>
      </c>
      <c r="R186" s="11">
        <f t="shared" si="49"/>
        <v>0</v>
      </c>
      <c r="S186" s="11">
        <f t="shared" si="50"/>
        <v>-0.84244877689739472</v>
      </c>
      <c r="T186" s="11">
        <f t="shared" si="51"/>
        <v>-0.29559606206926131</v>
      </c>
      <c r="U186" s="11">
        <f>'OddsRatio_working_3-way'!S186-'OddsRatio_working_3-way'!R186^2/3</f>
        <v>-0.84244877689739472</v>
      </c>
      <c r="V186" s="11">
        <f>'OddsRatio_working_3-way'!S186*'OddsRatio_working_3-way'!R186/3-2*'OddsRatio_working_3-way'!R186^3/27-'OddsRatio_working_3-way'!T186</f>
        <v>0.29559606206926131</v>
      </c>
      <c r="W186" s="11">
        <f>'OddsRatio_working_3-way'!V186^2+4*'OddsRatio_working_3-way'!U186^3/27</f>
        <v>-1.20114539602173E-3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0.14881043083977372</v>
      </c>
      <c r="Y186" s="11">
        <f>IF('OddsRatio_working_3-way'!W186&gt;=0,IF('OddsRatio_working_3-way'!V186+SQRT('OddsRatio_working_3-way'!W186)&gt;0,0,PI()),ACOS('OddsRatio_working_3-way'!V186/(2*'OddsRatio_working_3-way'!X186)))</f>
        <v>0.11671343850261162</v>
      </c>
      <c r="Z186" s="11">
        <f>'OddsRatio_working_3-way'!X186^(1/3)*COS('OddsRatio_working_3-way'!Y186/3)</f>
        <v>0.52952001049686714</v>
      </c>
      <c r="AA186" s="11">
        <f>'OddsRatio_working_3-way'!X186^(1/3)*COS(('OddsRatio_working_3-way'!Y186+2*PI())/3)</f>
        <v>-0.2826097415741306</v>
      </c>
      <c r="AB186" s="11">
        <f>'OddsRatio_working_3-way'!X186^(1/3)*COS(('OddsRatio_working_3-way'!Y186+4*PI())/3)</f>
        <v>-0.24691026892273671</v>
      </c>
      <c r="AC186" s="11">
        <f>'OddsRatio_working_3-way'!X186^(1/3)*SIN('OddsRatio_working_3-way'!Y186/3)</f>
        <v>2.0611100145210084E-2</v>
      </c>
      <c r="AD186" s="11">
        <f>'OddsRatio_working_3-way'!X186^(1/3)*SIN(('OddsRatio_working_3-way'!Y186+2*PI())/3)</f>
        <v>0.4482722308298846</v>
      </c>
      <c r="AE186" s="11">
        <f>'OddsRatio_working_3-way'!X186^(1/3)*SIN(('OddsRatio_working_3-way'!Y186+4*PI())/3)</f>
        <v>-0.46888333097509449</v>
      </c>
      <c r="AF186" s="11">
        <f>-'OddsRatio_working_3-way'!U186/(3*'OddsRatio_working_3-way'!X186^(1/3))*COS(('OddsRatio_working_3-way'!Y186)/3)</f>
        <v>0.52952001049686725</v>
      </c>
      <c r="AG186" s="11">
        <f>-'OddsRatio_working_3-way'!U186/(3*'OddsRatio_working_3-way'!X186^(1/3))*COS(('OddsRatio_working_3-way'!Y186+2*PI())/3)</f>
        <v>-0.28260974157413066</v>
      </c>
      <c r="AH186" s="11">
        <f>-'OddsRatio_working_3-way'!U186/(3*'OddsRatio_working_3-way'!X186^(1/3))*COS(('OddsRatio_working_3-way'!Y186+4*PI())/3)</f>
        <v>-0.24691026892273676</v>
      </c>
      <c r="AI186" s="11">
        <f>'OddsRatio_working_3-way'!U186/(3*'OddsRatio_working_3-way'!X186^(1/3))*SIN(('OddsRatio_working_3-way'!Y186)/3)</f>
        <v>-2.0611100145210087E-2</v>
      </c>
      <c r="AJ186" s="11">
        <f>'OddsRatio_working_3-way'!U186/(3*'OddsRatio_working_3-way'!X186^(1/3))*SIN(('OddsRatio_working_3-way'!Y186+2*PI())/3)</f>
        <v>-0.44827223082988465</v>
      </c>
      <c r="AK186" s="11">
        <f>'OddsRatio_working_3-way'!U186/(3*'OddsRatio_working_3-way'!X186^(1/3))*SIN(('OddsRatio_working_3-way'!Y186+4*PI())/3)</f>
        <v>0.4688833309750946</v>
      </c>
      <c r="AL186" s="11">
        <f>'OddsRatio_working_3-way'!Z186+'OddsRatio_working_3-way'!AF186</f>
        <v>1.0590400209937343</v>
      </c>
      <c r="AM186" s="11">
        <f>'OddsRatio_working_3-way'!AA186+'OddsRatio_working_3-way'!AG186</f>
        <v>-0.56521948314826131</v>
      </c>
      <c r="AN186" s="11">
        <f>'OddsRatio_working_3-way'!AB186+'OddsRatio_working_3-way'!AH186</f>
        <v>-0.49382053784547347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1.0590400209937343</v>
      </c>
      <c r="AS186" s="11">
        <f>IF(('OddsRatio_working_3-way'!X186=0),IF(Q186&gt;0,-Q186^(1/3),(-Q186)^(1/3)),'OddsRatio_working_3-way'!AM186-'OddsRatio_working_3-way'!R186/3)</f>
        <v>-0.56521948314826131</v>
      </c>
      <c r="AT186" s="11">
        <f>IF(('OddsRatio_working_3-way'!X186=0),IF(Q186&gt;0,-Q186^(1/3),(-Q186)^(1/3)),'OddsRatio_working_3-way'!AN186-'OddsRatio_working_3-way'!R186/3)</f>
        <v>-0.49382053784547347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9">
        <f t="shared" si="39"/>
        <v>0.4185852466678654</v>
      </c>
      <c r="E187" s="9">
        <f t="shared" si="40"/>
        <v>0.30589900227738404</v>
      </c>
      <c r="F187" s="9">
        <f t="shared" si="41"/>
        <v>0.27551575105475062</v>
      </c>
      <c r="G187" s="9">
        <f t="shared" si="42"/>
        <v>1.0603050621392127</v>
      </c>
      <c r="H187" s="9">
        <f t="shared" si="43"/>
        <v>2.3889996314023687</v>
      </c>
      <c r="I187" s="9">
        <f t="shared" si="44"/>
        <v>3.2690528329779149</v>
      </c>
      <c r="J187" s="9">
        <f t="shared" si="45"/>
        <v>3.6295565541052479</v>
      </c>
      <c r="K187" s="11">
        <f t="shared" si="46"/>
        <v>0.4329004329004329</v>
      </c>
      <c r="L187" s="11">
        <f t="shared" si="47"/>
        <v>0.31847133757961782</v>
      </c>
      <c r="M187" s="11">
        <f t="shared" si="48"/>
        <v>0.28735632183908044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-0.27543294004967633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0.23492748069949915</v>
      </c>
      <c r="Q187" s="11">
        <f>2*'OddsRatio_working_3-way'!K187*'OddsRatio_working_3-way'!L187*'OddsRatio_working_3-way'!M187</f>
        <v>7.9233551669308303E-2</v>
      </c>
      <c r="R187" s="11">
        <f t="shared" si="49"/>
        <v>0</v>
      </c>
      <c r="S187" s="11">
        <f t="shared" si="50"/>
        <v>-0.85293894280447458</v>
      </c>
      <c r="T187" s="11">
        <f t="shared" si="51"/>
        <v>-0.28766912067604533</v>
      </c>
      <c r="U187" s="11">
        <f>'OddsRatio_working_3-way'!S187-'OddsRatio_working_3-way'!R187^2/3</f>
        <v>-0.85293894280447458</v>
      </c>
      <c r="V187" s="11">
        <f>'OddsRatio_working_3-way'!S187*'OddsRatio_working_3-way'!R187/3-2*'OddsRatio_working_3-way'!R187^3/27-'OddsRatio_working_3-way'!T187</f>
        <v>0.28766912067604533</v>
      </c>
      <c r="W187" s="11">
        <f>'OddsRatio_working_3-way'!V187^2+4*'OddsRatio_working_3-way'!U187^3/27</f>
        <v>-9.1749524531359039E-3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0.1515985450488106</v>
      </c>
      <c r="Y187" s="11">
        <f>IF('OddsRatio_working_3-way'!W187&gt;=0,IF('OddsRatio_working_3-way'!V187+SQRT('OddsRatio_working_3-way'!W187)&gt;0,0,PI()),ACOS('OddsRatio_working_3-way'!V187/(2*'OddsRatio_working_3-way'!X187)))</f>
        <v>0.32142597523780614</v>
      </c>
      <c r="Z187" s="11">
        <f>'OddsRatio_working_3-way'!X187^(1/3)*COS('OddsRatio_working_3-way'!Y187/3)</f>
        <v>0.53015253106960647</v>
      </c>
      <c r="AA187" s="11">
        <f>'OddsRatio_working_3-way'!X187^(1/3)*COS(('OddsRatio_working_3-way'!Y187+2*PI())/3)</f>
        <v>-0.31445699104067426</v>
      </c>
      <c r="AB187" s="11">
        <f>'OddsRatio_working_3-way'!X187^(1/3)*COS(('OddsRatio_working_3-way'!Y187+4*PI())/3)</f>
        <v>-0.21569554002893229</v>
      </c>
      <c r="AC187" s="11">
        <f>'OddsRatio_working_3-way'!X187^(1/3)*SIN('OddsRatio_working_3-way'!Y187/3)</f>
        <v>5.7019950327187381E-2</v>
      </c>
      <c r="AD187" s="11">
        <f>'OddsRatio_working_3-way'!X187^(1/3)*SIN(('OddsRatio_working_3-way'!Y187+2*PI())/3)</f>
        <v>0.43061558462330446</v>
      </c>
      <c r="AE187" s="11">
        <f>'OddsRatio_working_3-way'!X187^(1/3)*SIN(('OddsRatio_working_3-way'!Y187+4*PI())/3)</f>
        <v>-0.48763553495049172</v>
      </c>
      <c r="AF187" s="11">
        <f>-'OddsRatio_working_3-way'!U187/(3*'OddsRatio_working_3-way'!X187^(1/3))*COS(('OddsRatio_working_3-way'!Y187)/3)</f>
        <v>0.53015253106960625</v>
      </c>
      <c r="AG187" s="11">
        <f>-'OddsRatio_working_3-way'!U187/(3*'OddsRatio_working_3-way'!X187^(1/3))*COS(('OddsRatio_working_3-way'!Y187+2*PI())/3)</f>
        <v>-0.31445699104067415</v>
      </c>
      <c r="AH187" s="11">
        <f>-'OddsRatio_working_3-way'!U187/(3*'OddsRatio_working_3-way'!X187^(1/3))*COS(('OddsRatio_working_3-way'!Y187+4*PI())/3)</f>
        <v>-0.21569554002893221</v>
      </c>
      <c r="AI187" s="11">
        <f>'OddsRatio_working_3-way'!U187/(3*'OddsRatio_working_3-way'!X187^(1/3))*SIN(('OddsRatio_working_3-way'!Y187)/3)</f>
        <v>-5.701995032718736E-2</v>
      </c>
      <c r="AJ187" s="11">
        <f>'OddsRatio_working_3-way'!U187/(3*'OddsRatio_working_3-way'!X187^(1/3))*SIN(('OddsRatio_working_3-way'!Y187+2*PI())/3)</f>
        <v>-0.43061558462330424</v>
      </c>
      <c r="AK187" s="11">
        <f>'OddsRatio_working_3-way'!U187/(3*'OddsRatio_working_3-way'!X187^(1/3))*SIN(('OddsRatio_working_3-way'!Y187+4*PI())/3)</f>
        <v>0.4876355349504915</v>
      </c>
      <c r="AL187" s="11">
        <f>'OddsRatio_working_3-way'!Z187+'OddsRatio_working_3-way'!AF187</f>
        <v>1.0603050621392127</v>
      </c>
      <c r="AM187" s="11">
        <f>'OddsRatio_working_3-way'!AA187+'OddsRatio_working_3-way'!AG187</f>
        <v>-0.62891398208134841</v>
      </c>
      <c r="AN187" s="11">
        <f>'OddsRatio_working_3-way'!AB187+'OddsRatio_working_3-way'!AH187</f>
        <v>-0.43139108005786453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1.0603050621392127</v>
      </c>
      <c r="AS187" s="11">
        <f>IF(('OddsRatio_working_3-way'!X187=0),IF(Q187&gt;0,-Q187^(1/3),(-Q187)^(1/3)),'OddsRatio_working_3-way'!AM187-'OddsRatio_working_3-way'!R187/3)</f>
        <v>-0.62891398208134841</v>
      </c>
      <c r="AT187" s="11">
        <f>IF(('OddsRatio_working_3-way'!X187=0),IF(Q187&gt;0,-Q187^(1/3),(-Q187)^(1/3)),'OddsRatio_working_3-way'!AN187-'OddsRatio_working_3-way'!R187/3)</f>
        <v>-0.43139108005786453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9">
        <f t="shared" si="39"/>
        <v>0.39371538333604317</v>
      </c>
      <c r="E188" s="9">
        <f t="shared" si="40"/>
        <v>0.31580727080466248</v>
      </c>
      <c r="F188" s="9">
        <f t="shared" si="41"/>
        <v>0.29047734585929436</v>
      </c>
      <c r="G188" s="9">
        <f t="shared" si="42"/>
        <v>1.062004025075983</v>
      </c>
      <c r="H188" s="9">
        <f t="shared" si="43"/>
        <v>2.5399058363601759</v>
      </c>
      <c r="I188" s="9">
        <f t="shared" si="44"/>
        <v>3.1664882111550052</v>
      </c>
      <c r="J188" s="9">
        <f t="shared" si="45"/>
        <v>3.4426092576747607</v>
      </c>
      <c r="K188" s="11">
        <f t="shared" si="46"/>
        <v>0.4081632653061224</v>
      </c>
      <c r="L188" s="11">
        <f t="shared" si="47"/>
        <v>0.32894736842105265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-0.27680402304462459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0.235572697978713</v>
      </c>
      <c r="Q188" s="11">
        <f>2*'OddsRatio_working_3-way'!K188*'OddsRatio_working_3-way'!L188*'OddsRatio_working_3-way'!M188</f>
        <v>8.1372261823389649E-2</v>
      </c>
      <c r="R188" s="11">
        <f t="shared" si="49"/>
        <v>0</v>
      </c>
      <c r="S188" s="11">
        <f t="shared" si="50"/>
        <v>-0.85104506570244265</v>
      </c>
      <c r="T188" s="11">
        <f t="shared" si="51"/>
        <v>-0.29397066172795955</v>
      </c>
      <c r="U188" s="11">
        <f>'OddsRatio_working_3-way'!S188-'OddsRatio_working_3-way'!R188^2/3</f>
        <v>-0.85104506570244265</v>
      </c>
      <c r="V188" s="11">
        <f>'OddsRatio_working_3-way'!S188*'OddsRatio_working_3-way'!R188/3-2*'OddsRatio_working_3-way'!R188^3/27-'OddsRatio_working_3-way'!T188</f>
        <v>0.29397066172795955</v>
      </c>
      <c r="W188" s="11">
        <f>'OddsRatio_working_3-way'!V188^2+4*'OddsRatio_working_3-way'!U188^3/27</f>
        <v>-4.8987264973512079E-3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0.15109390826082766</v>
      </c>
      <c r="Y188" s="11">
        <f>IF('OddsRatio_working_3-way'!W188&gt;=0,IF('OddsRatio_working_3-way'!V188+SQRT('OddsRatio_working_3-way'!W188)&gt;0,0,PI()),ACOS('OddsRatio_working_3-way'!V188/(2*'OddsRatio_working_3-way'!X188)))</f>
        <v>0.23373638274687591</v>
      </c>
      <c r="Z188" s="11">
        <f>'OddsRatio_working_3-way'!X188^(1/3)*COS('OddsRatio_working_3-way'!Y188/3)</f>
        <v>0.53100201253799151</v>
      </c>
      <c r="AA188" s="11">
        <f>'OddsRatio_working_3-way'!X188^(1/3)*COS(('OddsRatio_working_3-way'!Y188+2*PI())/3)</f>
        <v>-0.30140244685377887</v>
      </c>
      <c r="AB188" s="11">
        <f>'OddsRatio_working_3-way'!X188^(1/3)*COS(('OddsRatio_working_3-way'!Y188+4*PI())/3)</f>
        <v>-0.22959956568421253</v>
      </c>
      <c r="AC188" s="11">
        <f>'OddsRatio_working_3-way'!X188^(1/3)*SIN('OddsRatio_working_3-way'!Y188/3)</f>
        <v>4.1455412771839763E-2</v>
      </c>
      <c r="AD188" s="11">
        <f>'OddsRatio_working_3-way'!X188^(1/3)*SIN(('OddsRatio_working_3-way'!Y188+2*PI())/3)</f>
        <v>0.43913352593264376</v>
      </c>
      <c r="AE188" s="11">
        <f>'OddsRatio_working_3-way'!X188^(1/3)*SIN(('OddsRatio_working_3-way'!Y188+4*PI())/3)</f>
        <v>-0.48058893870448355</v>
      </c>
      <c r="AF188" s="11">
        <f>-'OddsRatio_working_3-way'!U188/(3*'OddsRatio_working_3-way'!X188^(1/3))*COS(('OddsRatio_working_3-way'!Y188)/3)</f>
        <v>0.53100201253799151</v>
      </c>
      <c r="AG188" s="11">
        <f>-'OddsRatio_working_3-way'!U188/(3*'OddsRatio_working_3-way'!X188^(1/3))*COS(('OddsRatio_working_3-way'!Y188+2*PI())/3)</f>
        <v>-0.30140244685377887</v>
      </c>
      <c r="AH188" s="11">
        <f>-'OddsRatio_working_3-way'!U188/(3*'OddsRatio_working_3-way'!X188^(1/3))*COS(('OddsRatio_working_3-way'!Y188+4*PI())/3)</f>
        <v>-0.22959956568421253</v>
      </c>
      <c r="AI188" s="11">
        <f>'OddsRatio_working_3-way'!U188/(3*'OddsRatio_working_3-way'!X188^(1/3))*SIN(('OddsRatio_working_3-way'!Y188)/3)</f>
        <v>-4.1455412771839763E-2</v>
      </c>
      <c r="AJ188" s="11">
        <f>'OddsRatio_working_3-way'!U188/(3*'OddsRatio_working_3-way'!X188^(1/3))*SIN(('OddsRatio_working_3-way'!Y188+2*PI())/3)</f>
        <v>-0.43913352593264376</v>
      </c>
      <c r="AK188" s="11">
        <f>'OddsRatio_working_3-way'!U188/(3*'OddsRatio_working_3-way'!X188^(1/3))*SIN(('OddsRatio_working_3-way'!Y188+4*PI())/3)</f>
        <v>0.48058893870448355</v>
      </c>
      <c r="AL188" s="11">
        <f>'OddsRatio_working_3-way'!Z188+'OddsRatio_working_3-way'!AF188</f>
        <v>1.062004025075983</v>
      </c>
      <c r="AM188" s="11">
        <f>'OddsRatio_working_3-way'!AA188+'OddsRatio_working_3-way'!AG188</f>
        <v>-0.60280489370755774</v>
      </c>
      <c r="AN188" s="11">
        <f>'OddsRatio_working_3-way'!AB188+'OddsRatio_working_3-way'!AH188</f>
        <v>-0.45919913136842505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1.062004025075983</v>
      </c>
      <c r="AS188" s="11">
        <f>IF(('OddsRatio_working_3-way'!X188=0),IF(Q188&gt;0,-Q188^(1/3),(-Q188)^(1/3)),'OddsRatio_working_3-way'!AM188-'OddsRatio_working_3-way'!R188/3)</f>
        <v>-0.60280489370755774</v>
      </c>
      <c r="AT188" s="11">
        <f>IF(('OddsRatio_working_3-way'!X188=0),IF(Q188&gt;0,-Q188^(1/3),(-Q188)^(1/3)),'OddsRatio_working_3-way'!AN188-'OddsRatio_working_3-way'!R188/3)</f>
        <v>-0.45919913136842505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9">
        <f t="shared" si="39"/>
        <v>0.30766456256537528</v>
      </c>
      <c r="E189" s="9">
        <f t="shared" si="40"/>
        <v>0.34108094333485939</v>
      </c>
      <c r="F189" s="9">
        <f t="shared" si="41"/>
        <v>0.35125449409976528</v>
      </c>
      <c r="G189" s="9">
        <f t="shared" si="42"/>
        <v>1.0614590020429833</v>
      </c>
      <c r="H189" s="9">
        <f t="shared" si="43"/>
        <v>3.2502930843311248</v>
      </c>
      <c r="I189" s="9">
        <f t="shared" si="44"/>
        <v>2.9318553837182297</v>
      </c>
      <c r="J189" s="9">
        <f t="shared" si="45"/>
        <v>2.8469386635547909</v>
      </c>
      <c r="K189" s="11">
        <f t="shared" si="46"/>
        <v>0.32051282051282048</v>
      </c>
      <c r="L189" s="11">
        <f t="shared" si="47"/>
        <v>0.3546099290780142</v>
      </c>
      <c r="M189" s="11">
        <f t="shared" si="48"/>
        <v>0.36496350364963503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-0.27848527204017182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0.23561019057214114</v>
      </c>
      <c r="Q189" s="11">
        <f>2*'OddsRatio_working_3-way'!K189*'OddsRatio_working_3-way'!L189*'OddsRatio_working_3-way'!M189</f>
        <v>8.2961334708500409E-2</v>
      </c>
      <c r="R189" s="11">
        <f t="shared" si="49"/>
        <v>0</v>
      </c>
      <c r="S189" s="11">
        <f t="shared" si="50"/>
        <v>-0.84604183498132746</v>
      </c>
      <c r="T189" s="11">
        <f t="shared" si="51"/>
        <v>-0.29790205457088997</v>
      </c>
      <c r="U189" s="11">
        <f>'OddsRatio_working_3-way'!S189-'OddsRatio_working_3-way'!R189^2/3</f>
        <v>-0.84604183498132746</v>
      </c>
      <c r="V189" s="11">
        <f>'OddsRatio_working_3-way'!S189*'OddsRatio_working_3-way'!R189/3-2*'OddsRatio_working_3-way'!R189^3/27-'OddsRatio_working_3-way'!T189</f>
        <v>0.29790205457088997</v>
      </c>
      <c r="W189" s="11">
        <f>'OddsRatio_working_3-way'!V189^2+4*'OddsRatio_working_3-way'!U189^3/27</f>
        <v>-9.7074608073596802E-4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0.14976346366712198</v>
      </c>
      <c r="Y189" s="11">
        <f>IF('OddsRatio_working_3-way'!W189&gt;=0,IF('OddsRatio_working_3-way'!V189+SQRT('OddsRatio_working_3-way'!W189)&gt;0,0,PI()),ACOS('OddsRatio_working_3-way'!V189/(2*'OddsRatio_working_3-way'!X189)))</f>
        <v>0.10420852939837433</v>
      </c>
      <c r="Z189" s="11">
        <f>'OddsRatio_working_3-way'!X189^(1/3)*COS('OddsRatio_working_3-way'!Y189/3)</f>
        <v>0.53072950102149163</v>
      </c>
      <c r="AA189" s="11">
        <f>'OddsRatio_working_3-way'!X189^(1/3)*COS(('OddsRatio_working_3-way'!Y189+2*PI())/3)</f>
        <v>-0.28133679810774209</v>
      </c>
      <c r="AB189" s="11">
        <f>'OddsRatio_working_3-way'!X189^(1/3)*COS(('OddsRatio_working_3-way'!Y189+4*PI())/3)</f>
        <v>-0.24939270291374971</v>
      </c>
      <c r="AC189" s="11">
        <f>'OddsRatio_working_3-way'!X189^(1/3)*SIN('OddsRatio_working_3-way'!Y189/3)</f>
        <v>1.8442931959270631E-2</v>
      </c>
      <c r="AD189" s="11">
        <f>'OddsRatio_working_3-way'!X189^(1/3)*SIN(('OddsRatio_working_3-way'!Y189+2*PI())/3)</f>
        <v>0.45040376444281566</v>
      </c>
      <c r="AE189" s="11">
        <f>'OddsRatio_working_3-way'!X189^(1/3)*SIN(('OddsRatio_working_3-way'!Y189+4*PI())/3)</f>
        <v>-0.4688466964020862</v>
      </c>
      <c r="AF189" s="11">
        <f>-'OddsRatio_working_3-way'!U189/(3*'OddsRatio_working_3-way'!X189^(1/3))*COS(('OddsRatio_working_3-way'!Y189)/3)</f>
        <v>0.53072950102149163</v>
      </c>
      <c r="AG189" s="11">
        <f>-'OddsRatio_working_3-way'!U189/(3*'OddsRatio_working_3-way'!X189^(1/3))*COS(('OddsRatio_working_3-way'!Y189+2*PI())/3)</f>
        <v>-0.28133679810774209</v>
      </c>
      <c r="AH189" s="11">
        <f>-'OddsRatio_working_3-way'!U189/(3*'OddsRatio_working_3-way'!X189^(1/3))*COS(('OddsRatio_working_3-way'!Y189+4*PI())/3)</f>
        <v>-0.24939270291374971</v>
      </c>
      <c r="AI189" s="11">
        <f>'OddsRatio_working_3-way'!U189/(3*'OddsRatio_working_3-way'!X189^(1/3))*SIN(('OddsRatio_working_3-way'!Y189)/3)</f>
        <v>-1.8442931959270631E-2</v>
      </c>
      <c r="AJ189" s="11">
        <f>'OddsRatio_working_3-way'!U189/(3*'OddsRatio_working_3-way'!X189^(1/3))*SIN(('OddsRatio_working_3-way'!Y189+2*PI())/3)</f>
        <v>-0.45040376444281566</v>
      </c>
      <c r="AK189" s="11">
        <f>'OddsRatio_working_3-way'!U189/(3*'OddsRatio_working_3-way'!X189^(1/3))*SIN(('OddsRatio_working_3-way'!Y189+4*PI())/3)</f>
        <v>0.4688466964020862</v>
      </c>
      <c r="AL189" s="11">
        <f>'OddsRatio_working_3-way'!Z189+'OddsRatio_working_3-way'!AF189</f>
        <v>1.0614590020429833</v>
      </c>
      <c r="AM189" s="11">
        <f>'OddsRatio_working_3-way'!AA189+'OddsRatio_working_3-way'!AG189</f>
        <v>-0.56267359621548418</v>
      </c>
      <c r="AN189" s="11">
        <f>'OddsRatio_working_3-way'!AB189+'OddsRatio_working_3-way'!AH189</f>
        <v>-0.49878540582749942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1.0614590020429833</v>
      </c>
      <c r="AS189" s="11">
        <f>IF(('OddsRatio_working_3-way'!X189=0),IF(Q189&gt;0,-Q189^(1/3),(-Q189)^(1/3)),'OddsRatio_working_3-way'!AM189-'OddsRatio_working_3-way'!R189/3)</f>
        <v>-0.56267359621548418</v>
      </c>
      <c r="AT189" s="11">
        <f>IF(('OddsRatio_working_3-way'!X189=0),IF(Q189&gt;0,-Q189^(1/3),(-Q189)^(1/3)),'OddsRatio_working_3-way'!AN189-'OddsRatio_working_3-way'!R189/3)</f>
        <v>-0.49878540582749942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9">
        <f t="shared" si="39"/>
        <v>0.54570713033374774</v>
      </c>
      <c r="E190" s="9">
        <f t="shared" si="40"/>
        <v>0.26565531194071101</v>
      </c>
      <c r="F190" s="9">
        <f t="shared" si="41"/>
        <v>0.18863755772554133</v>
      </c>
      <c r="G190" s="9">
        <f t="shared" si="42"/>
        <v>1.0672881544101687</v>
      </c>
      <c r="H190" s="9">
        <f t="shared" si="43"/>
        <v>1.8324847604399312</v>
      </c>
      <c r="I190" s="9">
        <f t="shared" si="44"/>
        <v>3.7642763199223364</v>
      </c>
      <c r="J190" s="9">
        <f t="shared" si="45"/>
        <v>5.3011712622729794</v>
      </c>
      <c r="K190" s="11">
        <f t="shared" si="46"/>
        <v>0.5617977528089888</v>
      </c>
      <c r="L190" s="11">
        <f t="shared" si="47"/>
        <v>0.2785515320334262</v>
      </c>
      <c r="M190" s="11">
        <f t="shared" si="48"/>
        <v>0.19880715705765406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-0.25328937768960702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0.23022330478336211</v>
      </c>
      <c r="Q190" s="11">
        <f>2*'OddsRatio_working_3-way'!K190*'OddsRatio_working_3-way'!L190*'OddsRatio_working_3-way'!M190</f>
        <v>6.2222514806314064E-2</v>
      </c>
      <c r="R190" s="11">
        <f t="shared" si="49"/>
        <v>0</v>
      </c>
      <c r="S190" s="11">
        <f t="shared" si="50"/>
        <v>-0.90893391141530155</v>
      </c>
      <c r="T190" s="11">
        <f t="shared" si="51"/>
        <v>-0.24565781389602734</v>
      </c>
      <c r="U190" s="11">
        <f>'OddsRatio_working_3-way'!S190-'OddsRatio_working_3-way'!R190^2/3</f>
        <v>-0.90893391141530155</v>
      </c>
      <c r="V190" s="11">
        <f>'OddsRatio_working_3-way'!S190*'OddsRatio_working_3-way'!R190/3-2*'OddsRatio_working_3-way'!R190^3/27-'OddsRatio_working_3-way'!T190</f>
        <v>0.24565781389602734</v>
      </c>
      <c r="W190" s="11">
        <f>'OddsRatio_working_3-way'!V190^2+4*'OddsRatio_working_3-way'!U190^3/27</f>
        <v>-5.0900478128842928E-2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0.16676948136351127</v>
      </c>
      <c r="Y190" s="11">
        <f>IF('OddsRatio_working_3-way'!W190&gt;=0,IF('OddsRatio_working_3-way'!V190+SQRT('OddsRatio_working_3-way'!W190)&gt;0,0,PI()),ACOS('OddsRatio_working_3-way'!V190/(2*'OddsRatio_working_3-way'!X190)))</f>
        <v>0.74288659047055561</v>
      </c>
      <c r="Z190" s="11">
        <f>'OddsRatio_working_3-way'!X190^(1/3)*COS('OddsRatio_working_3-way'!Y190/3)</f>
        <v>0.53364407720508444</v>
      </c>
      <c r="AA190" s="11">
        <f>'OddsRatio_working_3-way'!X190^(1/3)*COS(('OddsRatio_working_3-way'!Y190+2*PI())/3)</f>
        <v>-0.38366157387111394</v>
      </c>
      <c r="AB190" s="11">
        <f>'OddsRatio_working_3-way'!X190^(1/3)*COS(('OddsRatio_working_3-way'!Y190+4*PI())/3)</f>
        <v>-0.14998250333397037</v>
      </c>
      <c r="AC190" s="11">
        <f>'OddsRatio_working_3-way'!X190^(1/3)*SIN('OddsRatio_working_3-way'!Y190/3)</f>
        <v>0.1349146742786014</v>
      </c>
      <c r="AD190" s="11">
        <f>'OddsRatio_working_3-way'!X190^(1/3)*SIN(('OddsRatio_working_3-way'!Y190+2*PI())/3)</f>
        <v>0.39469199029940671</v>
      </c>
      <c r="AE190" s="11">
        <f>'OddsRatio_working_3-way'!X190^(1/3)*SIN(('OddsRatio_working_3-way'!Y190+4*PI())/3)</f>
        <v>-0.52960666457800809</v>
      </c>
      <c r="AF190" s="11">
        <f>-'OddsRatio_working_3-way'!U190/(3*'OddsRatio_working_3-way'!X190^(1/3))*COS(('OddsRatio_working_3-way'!Y190)/3)</f>
        <v>0.53364407720508433</v>
      </c>
      <c r="AG190" s="11">
        <f>-'OddsRatio_working_3-way'!U190/(3*'OddsRatio_working_3-way'!X190^(1/3))*COS(('OddsRatio_working_3-way'!Y190+2*PI())/3)</f>
        <v>-0.38366157387111388</v>
      </c>
      <c r="AH190" s="11">
        <f>-'OddsRatio_working_3-way'!U190/(3*'OddsRatio_working_3-way'!X190^(1/3))*COS(('OddsRatio_working_3-way'!Y190+4*PI())/3)</f>
        <v>-0.14998250333397034</v>
      </c>
      <c r="AI190" s="11">
        <f>'OddsRatio_working_3-way'!U190/(3*'OddsRatio_working_3-way'!X190^(1/3))*SIN(('OddsRatio_working_3-way'!Y190)/3)</f>
        <v>-0.13491467427860138</v>
      </c>
      <c r="AJ190" s="11">
        <f>'OddsRatio_working_3-way'!U190/(3*'OddsRatio_working_3-way'!X190^(1/3))*SIN(('OddsRatio_working_3-way'!Y190+2*PI())/3)</f>
        <v>-0.39469199029940666</v>
      </c>
      <c r="AK190" s="11">
        <f>'OddsRatio_working_3-way'!U190/(3*'OddsRatio_working_3-way'!X190^(1/3))*SIN(('OddsRatio_working_3-way'!Y190+4*PI())/3)</f>
        <v>0.52960666457800809</v>
      </c>
      <c r="AL190" s="11">
        <f>'OddsRatio_working_3-way'!Z190+'OddsRatio_working_3-way'!AF190</f>
        <v>1.0672881544101687</v>
      </c>
      <c r="AM190" s="11">
        <f>'OddsRatio_working_3-way'!AA190+'OddsRatio_working_3-way'!AG190</f>
        <v>-0.76732314774222776</v>
      </c>
      <c r="AN190" s="11">
        <f>'OddsRatio_working_3-way'!AB190+'OddsRatio_working_3-way'!AH190</f>
        <v>-0.29996500666794068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1.0672881544101687</v>
      </c>
      <c r="AS190" s="11">
        <f>IF(('OddsRatio_working_3-way'!X190=0),IF(Q190&gt;0,-Q190^(1/3),(-Q190)^(1/3)),'OddsRatio_working_3-way'!AM190-'OddsRatio_working_3-way'!R190/3)</f>
        <v>-0.76732314774222776</v>
      </c>
      <c r="AT190" s="11">
        <f>IF(('OddsRatio_working_3-way'!X190=0),IF(Q190&gt;0,-Q190^(1/3),(-Q190)^(1/3)),'OddsRatio_working_3-way'!AN190-'OddsRatio_working_3-way'!R190/3)</f>
        <v>-0.29996500666794068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9">
        <f t="shared" si="39"/>
        <v>0.39401631925943403</v>
      </c>
      <c r="E191" s="9">
        <f t="shared" si="40"/>
        <v>0.29715160368630594</v>
      </c>
      <c r="F191" s="9">
        <f t="shared" si="41"/>
        <v>0.30883207705426013</v>
      </c>
      <c r="G191" s="9">
        <f t="shared" si="42"/>
        <v>1.0606661688697896</v>
      </c>
      <c r="H191" s="9">
        <f t="shared" si="43"/>
        <v>2.5379659448611958</v>
      </c>
      <c r="I191" s="9">
        <f t="shared" si="44"/>
        <v>3.3652855565796309</v>
      </c>
      <c r="J191" s="9">
        <f t="shared" si="45"/>
        <v>3.2380056163152551</v>
      </c>
      <c r="K191" s="11">
        <f t="shared" si="46"/>
        <v>0.4081632653061224</v>
      </c>
      <c r="L191" s="11">
        <f t="shared" si="47"/>
        <v>0.30959752321981426</v>
      </c>
      <c r="M191" s="11">
        <f t="shared" si="48"/>
        <v>0.32154340836012862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-0.27722112706988367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0.23526079919190551</v>
      </c>
      <c r="Q191" s="11">
        <f>2*'OddsRatio_working_3-way'!K191*'OddsRatio_working_3-way'!L191*'OddsRatio_working_3-way'!M191</f>
        <v>8.1264524764043375E-2</v>
      </c>
      <c r="R191" s="11">
        <f t="shared" si="49"/>
        <v>0</v>
      </c>
      <c r="S191" s="11">
        <f t="shared" si="50"/>
        <v>-0.84863950189698012</v>
      </c>
      <c r="T191" s="11">
        <f t="shared" si="51"/>
        <v>-0.29313972431674623</v>
      </c>
      <c r="U191" s="11">
        <f>'OddsRatio_working_3-way'!S191-'OddsRatio_working_3-way'!R191^2/3</f>
        <v>-0.84863950189698012</v>
      </c>
      <c r="V191" s="11">
        <f>'OddsRatio_working_3-way'!S191*'OddsRatio_working_3-way'!R191/3-2*'OddsRatio_working_3-way'!R191^3/27-'OddsRatio_working_3-way'!T191</f>
        <v>0.29313972431674623</v>
      </c>
      <c r="W191" s="11">
        <f>'OddsRatio_working_3-way'!V191^2+4*'OddsRatio_working_3-way'!U191^3/27</f>
        <v>-4.6144113280885135E-3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0.15045373815610771</v>
      </c>
      <c r="Y191" s="11">
        <f>IF('OddsRatio_working_3-way'!W191&gt;=0,IF('OddsRatio_working_3-way'!V191+SQRT('OddsRatio_working_3-way'!W191)&gt;0,0,PI()),ACOS('OddsRatio_working_3-way'!V191/(2*'OddsRatio_working_3-way'!X191)))</f>
        <v>0.22771146245523055</v>
      </c>
      <c r="Z191" s="11">
        <f>'OddsRatio_working_3-way'!X191^(1/3)*COS('OddsRatio_working_3-way'!Y191/3)</f>
        <v>0.5303330844348948</v>
      </c>
      <c r="AA191" s="11">
        <f>'OddsRatio_working_3-way'!X191^(1/3)*COS(('OddsRatio_working_3-way'!Y191+2*PI())/3)</f>
        <v>-0.30009489945870699</v>
      </c>
      <c r="AB191" s="11">
        <f>'OddsRatio_working_3-way'!X191^(1/3)*COS(('OddsRatio_working_3-way'!Y191+4*PI())/3)</f>
        <v>-0.23023818497618773</v>
      </c>
      <c r="AC191" s="11">
        <f>'OddsRatio_working_3-way'!X191^(1/3)*SIN('OddsRatio_working_3-way'!Y191/3)</f>
        <v>4.0331792911185271E-2</v>
      </c>
      <c r="AD191" s="11">
        <f>'OddsRatio_working_3-way'!X191^(1/3)*SIN(('OddsRatio_working_3-way'!Y191+2*PI())/3)</f>
        <v>0.43911602713238401</v>
      </c>
      <c r="AE191" s="11">
        <f>'OddsRatio_working_3-way'!X191^(1/3)*SIN(('OddsRatio_working_3-way'!Y191+4*PI())/3)</f>
        <v>-0.47944782004356923</v>
      </c>
      <c r="AF191" s="11">
        <f>-'OddsRatio_working_3-way'!U191/(3*'OddsRatio_working_3-way'!X191^(1/3))*COS(('OddsRatio_working_3-way'!Y191)/3)</f>
        <v>0.5303330844348948</v>
      </c>
      <c r="AG191" s="11">
        <f>-'OddsRatio_working_3-way'!U191/(3*'OddsRatio_working_3-way'!X191^(1/3))*COS(('OddsRatio_working_3-way'!Y191+2*PI())/3)</f>
        <v>-0.30009489945870699</v>
      </c>
      <c r="AH191" s="11">
        <f>-'OddsRatio_working_3-way'!U191/(3*'OddsRatio_working_3-way'!X191^(1/3))*COS(('OddsRatio_working_3-way'!Y191+4*PI())/3)</f>
        <v>-0.23023818497618773</v>
      </c>
      <c r="AI191" s="11">
        <f>'OddsRatio_working_3-way'!U191/(3*'OddsRatio_working_3-way'!X191^(1/3))*SIN(('OddsRatio_working_3-way'!Y191)/3)</f>
        <v>-4.0331792911185271E-2</v>
      </c>
      <c r="AJ191" s="11">
        <f>'OddsRatio_working_3-way'!U191/(3*'OddsRatio_working_3-way'!X191^(1/3))*SIN(('OddsRatio_working_3-way'!Y191+2*PI())/3)</f>
        <v>-0.43911602713238401</v>
      </c>
      <c r="AK191" s="11">
        <f>'OddsRatio_working_3-way'!U191/(3*'OddsRatio_working_3-way'!X191^(1/3))*SIN(('OddsRatio_working_3-way'!Y191+4*PI())/3)</f>
        <v>0.47944782004356923</v>
      </c>
      <c r="AL191" s="11">
        <f>'OddsRatio_working_3-way'!Z191+'OddsRatio_working_3-way'!AF191</f>
        <v>1.0606661688697896</v>
      </c>
      <c r="AM191" s="11">
        <f>'OddsRatio_working_3-way'!AA191+'OddsRatio_working_3-way'!AG191</f>
        <v>-0.60018979891741397</v>
      </c>
      <c r="AN191" s="11">
        <f>'OddsRatio_working_3-way'!AB191+'OddsRatio_working_3-way'!AH191</f>
        <v>-0.46047636995237545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1.0606661688697896</v>
      </c>
      <c r="AS191" s="11">
        <f>IF(('OddsRatio_working_3-way'!X191=0),IF(Q191&gt;0,-Q191^(1/3),(-Q191)^(1/3)),'OddsRatio_working_3-way'!AM191-'OddsRatio_working_3-way'!R191/3)</f>
        <v>-0.60018979891741397</v>
      </c>
      <c r="AT191" s="11">
        <f>IF(('OddsRatio_working_3-way'!X191=0),IF(Q191&gt;0,-Q191^(1/3),(-Q191)^(1/3)),'OddsRatio_working_3-way'!AN191-'OddsRatio_working_3-way'!R191/3)</f>
        <v>-0.46047636995237545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9">
        <f t="shared" si="39"/>
        <v>0.40791321178993079</v>
      </c>
      <c r="E192" s="9">
        <f t="shared" si="40"/>
        <v>0.30022106092531692</v>
      </c>
      <c r="F192" s="9">
        <f t="shared" si="41"/>
        <v>0.29186572728475207</v>
      </c>
      <c r="G192" s="9">
        <f t="shared" si="42"/>
        <v>1.059490413372977</v>
      </c>
      <c r="H192" s="9">
        <f t="shared" si="43"/>
        <v>2.4515018663209789</v>
      </c>
      <c r="I192" s="9">
        <f t="shared" si="44"/>
        <v>3.3308789094205498</v>
      </c>
      <c r="J192" s="9">
        <f t="shared" si="45"/>
        <v>3.4262330466241178</v>
      </c>
      <c r="K192" s="11">
        <f t="shared" si="46"/>
        <v>0.42194092827004215</v>
      </c>
      <c r="L192" s="11">
        <f t="shared" si="47"/>
        <v>0.3125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-0.27662059302579101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0.23485693765790727</v>
      </c>
      <c r="Q192" s="11">
        <f>2*'OddsRatio_working_3-way'!K192*'OddsRatio_working_3-way'!L192*'OddsRatio_working_3-way'!M192</f>
        <v>8.0155951419080954E-2</v>
      </c>
      <c r="R192" s="11">
        <f t="shared" si="49"/>
        <v>0</v>
      </c>
      <c r="S192" s="11">
        <f t="shared" si="50"/>
        <v>-0.84902188621947661</v>
      </c>
      <c r="T192" s="11">
        <f t="shared" si="51"/>
        <v>-0.28976856184965061</v>
      </c>
      <c r="U192" s="11">
        <f>'OddsRatio_working_3-way'!S192-'OddsRatio_working_3-way'!R192^2/3</f>
        <v>-0.84902188621947661</v>
      </c>
      <c r="V192" s="11">
        <f>'OddsRatio_working_3-way'!S192*'OddsRatio_working_3-way'!R192/3-2*'OddsRatio_working_3-way'!R192^3/27-'OddsRatio_working_3-way'!T192</f>
        <v>0.28976856184965061</v>
      </c>
      <c r="W192" s="11">
        <f>'OddsRatio_working_3-way'!V192^2+4*'OddsRatio_working_3-way'!U192^3/27</f>
        <v>-6.7019401260585698E-3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0.15055543793107687</v>
      </c>
      <c r="Y192" s="11">
        <f>IF('OddsRatio_working_3-way'!W192&gt;=0,IF('OddsRatio_working_3-way'!V192+SQRT('OddsRatio_working_3-way'!W192)&gt;0,0,PI()),ACOS('OddsRatio_working_3-way'!V192/(2*'OddsRatio_working_3-way'!X192)))</f>
        <v>0.27534385098302994</v>
      </c>
      <c r="Z192" s="11">
        <f>'OddsRatio_working_3-way'!X192^(1/3)*COS('OddsRatio_working_3-way'!Y192/3)</f>
        <v>0.52974520668648839</v>
      </c>
      <c r="AA192" s="11">
        <f>'OddsRatio_working_3-way'!X192^(1/3)*COS(('OddsRatio_working_3-way'!Y192+2*PI())/3)</f>
        <v>-0.30709799320984471</v>
      </c>
      <c r="AB192" s="11">
        <f>'OddsRatio_working_3-way'!X192^(1/3)*COS(('OddsRatio_working_3-way'!Y192+4*PI())/3)</f>
        <v>-0.22264721347664376</v>
      </c>
      <c r="AC192" s="11">
        <f>'OddsRatio_working_3-way'!X192^(1/3)*SIN('OddsRatio_working_3-way'!Y192/3)</f>
        <v>4.8757680412237339E-2</v>
      </c>
      <c r="AD192" s="11">
        <f>'OddsRatio_working_3-way'!X192^(1/3)*SIN(('OddsRatio_working_3-way'!Y192+2*PI())/3)</f>
        <v>0.43439396631741828</v>
      </c>
      <c r="AE192" s="11">
        <f>'OddsRatio_working_3-way'!X192^(1/3)*SIN(('OddsRatio_working_3-way'!Y192+4*PI())/3)</f>
        <v>-0.48315164672965566</v>
      </c>
      <c r="AF192" s="11">
        <f>-'OddsRatio_working_3-way'!U192/(3*'OddsRatio_working_3-way'!X192^(1/3))*COS(('OddsRatio_working_3-way'!Y192)/3)</f>
        <v>0.5297452066864885</v>
      </c>
      <c r="AG192" s="11">
        <f>-'OddsRatio_working_3-way'!U192/(3*'OddsRatio_working_3-way'!X192^(1/3))*COS(('OddsRatio_working_3-way'!Y192+2*PI())/3)</f>
        <v>-0.30709799320984477</v>
      </c>
      <c r="AH192" s="11">
        <f>-'OddsRatio_working_3-way'!U192/(3*'OddsRatio_working_3-way'!X192^(1/3))*COS(('OddsRatio_working_3-way'!Y192+4*PI())/3)</f>
        <v>-0.22264721347664382</v>
      </c>
      <c r="AI192" s="11">
        <f>'OddsRatio_working_3-way'!U192/(3*'OddsRatio_working_3-way'!X192^(1/3))*SIN(('OddsRatio_working_3-way'!Y192)/3)</f>
        <v>-4.8757680412237353E-2</v>
      </c>
      <c r="AJ192" s="11">
        <f>'OddsRatio_working_3-way'!U192/(3*'OddsRatio_working_3-way'!X192^(1/3))*SIN(('OddsRatio_working_3-way'!Y192+2*PI())/3)</f>
        <v>-0.43439396631741839</v>
      </c>
      <c r="AK192" s="11">
        <f>'OddsRatio_working_3-way'!U192/(3*'OddsRatio_working_3-way'!X192^(1/3))*SIN(('OddsRatio_working_3-way'!Y192+4*PI())/3)</f>
        <v>0.48315164672965577</v>
      </c>
      <c r="AL192" s="11">
        <f>'OddsRatio_working_3-way'!Z192+'OddsRatio_working_3-way'!AF192</f>
        <v>1.059490413372977</v>
      </c>
      <c r="AM192" s="11">
        <f>'OddsRatio_working_3-way'!AA192+'OddsRatio_working_3-way'!AG192</f>
        <v>-0.61419598641968953</v>
      </c>
      <c r="AN192" s="11">
        <f>'OddsRatio_working_3-way'!AB192+'OddsRatio_working_3-way'!AH192</f>
        <v>-0.44529442695328758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1.059490413372977</v>
      </c>
      <c r="AS192" s="11">
        <f>IF(('OddsRatio_working_3-way'!X192=0),IF(Q192&gt;0,-Q192^(1/3),(-Q192)^(1/3)),'OddsRatio_working_3-way'!AM192-'OddsRatio_working_3-way'!R192/3)</f>
        <v>-0.61419598641968953</v>
      </c>
      <c r="AT192" s="11">
        <f>IF(('OddsRatio_working_3-way'!X192=0),IF(Q192&gt;0,-Q192^(1/3),(-Q192)^(1/3)),'OddsRatio_working_3-way'!AN192-'OddsRatio_working_3-way'!R192/3)</f>
        <v>-0.44529442695328758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9">
        <f t="shared" si="39"/>
        <v>0.44582686219892415</v>
      </c>
      <c r="E193" s="9">
        <f t="shared" si="40"/>
        <v>0.31893347302304448</v>
      </c>
      <c r="F193" s="9">
        <f t="shared" si="41"/>
        <v>0.23523966477803121</v>
      </c>
      <c r="G193" s="9">
        <f t="shared" si="42"/>
        <v>1.0624130008556874</v>
      </c>
      <c r="H193" s="9">
        <f t="shared" si="43"/>
        <v>2.2430232110011543</v>
      </c>
      <c r="I193" s="9">
        <f t="shared" si="44"/>
        <v>3.1354501317199315</v>
      </c>
      <c r="J193" s="9">
        <f t="shared" si="45"/>
        <v>4.2509837826184018</v>
      </c>
      <c r="K193" s="11">
        <f t="shared" si="46"/>
        <v>0.46082949308755761</v>
      </c>
      <c r="L193" s="11">
        <f t="shared" si="47"/>
        <v>0.33222591362126247</v>
      </c>
      <c r="M193" s="11">
        <f t="shared" si="48"/>
        <v>0.24630541871921185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-0.2713632816568472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0.23530563449146194</v>
      </c>
      <c r="Q193" s="11">
        <f>2*'OddsRatio_working_3-way'!K193*'OddsRatio_working_3-way'!L193*'OddsRatio_working_3-way'!M193</f>
        <v>7.5418472593417288E-2</v>
      </c>
      <c r="R193" s="11">
        <f t="shared" si="49"/>
        <v>0</v>
      </c>
      <c r="S193" s="11">
        <f t="shared" si="50"/>
        <v>-0.86712407461602703</v>
      </c>
      <c r="T193" s="11">
        <f t="shared" si="51"/>
        <v>-0.27792438288975224</v>
      </c>
      <c r="U193" s="11">
        <f>'OddsRatio_working_3-way'!S193-'OddsRatio_working_3-way'!R193^2/3</f>
        <v>-0.86712407461602703</v>
      </c>
      <c r="V193" s="11">
        <f>'OddsRatio_working_3-way'!S193*'OddsRatio_working_3-way'!R193/3-2*'OddsRatio_working_3-way'!R193^3/27-'OddsRatio_working_3-way'!T193</f>
        <v>0.27792438288975224</v>
      </c>
      <c r="W193" s="11">
        <f>'OddsRatio_working_3-way'!V193^2+4*'OddsRatio_working_3-way'!U193^3/27</f>
        <v>-1.9349770671672123E-2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0.15539605310007212</v>
      </c>
      <c r="Y193" s="11">
        <f>IF('OddsRatio_working_3-way'!W193&gt;=0,IF('OddsRatio_working_3-way'!V193+SQRT('OddsRatio_working_3-way'!W193)&gt;0,0,PI()),ACOS('OddsRatio_working_3-way'!V193/(2*'OddsRatio_working_3-way'!X193)))</f>
        <v>0.46405414536356493</v>
      </c>
      <c r="Z193" s="11">
        <f>'OddsRatio_working_3-way'!X193^(1/3)*COS('OddsRatio_working_3-way'!Y193/3)</f>
        <v>0.53120650042784368</v>
      </c>
      <c r="AA193" s="11">
        <f>'OddsRatio_working_3-way'!X193^(1/3)*COS(('OddsRatio_working_3-way'!Y193+2*PI())/3)</f>
        <v>-0.33733719672050477</v>
      </c>
      <c r="AB193" s="11">
        <f>'OddsRatio_working_3-way'!X193^(1/3)*COS(('OddsRatio_working_3-way'!Y193+4*PI())/3)</f>
        <v>-0.19386930370733904</v>
      </c>
      <c r="AC193" s="11">
        <f>'OddsRatio_working_3-way'!X193^(1/3)*SIN('OddsRatio_working_3-way'!Y193/3)</f>
        <v>8.2831226651219739E-2</v>
      </c>
      <c r="AD193" s="11">
        <f>'OddsRatio_working_3-way'!X193^(1/3)*SIN(('OddsRatio_working_3-way'!Y193+2*PI())/3)</f>
        <v>0.41862271070033202</v>
      </c>
      <c r="AE193" s="11">
        <f>'OddsRatio_working_3-way'!X193^(1/3)*SIN(('OddsRatio_working_3-way'!Y193+4*PI())/3)</f>
        <v>-0.50145393735155175</v>
      </c>
      <c r="AF193" s="11">
        <f>-'OddsRatio_working_3-way'!U193/(3*'OddsRatio_working_3-way'!X193^(1/3))*COS(('OddsRatio_working_3-way'!Y193)/3)</f>
        <v>0.53120650042784356</v>
      </c>
      <c r="AG193" s="11">
        <f>-'OddsRatio_working_3-way'!U193/(3*'OddsRatio_working_3-way'!X193^(1/3))*COS(('OddsRatio_working_3-way'!Y193+2*PI())/3)</f>
        <v>-0.33733719672050466</v>
      </c>
      <c r="AH193" s="11">
        <f>-'OddsRatio_working_3-way'!U193/(3*'OddsRatio_working_3-way'!X193^(1/3))*COS(('OddsRatio_working_3-way'!Y193+4*PI())/3)</f>
        <v>-0.19386930370733899</v>
      </c>
      <c r="AI193" s="11">
        <f>'OddsRatio_working_3-way'!U193/(3*'OddsRatio_working_3-way'!X193^(1/3))*SIN(('OddsRatio_working_3-way'!Y193)/3)</f>
        <v>-8.2831226651219725E-2</v>
      </c>
      <c r="AJ193" s="11">
        <f>'OddsRatio_working_3-way'!U193/(3*'OddsRatio_working_3-way'!X193^(1/3))*SIN(('OddsRatio_working_3-way'!Y193+2*PI())/3)</f>
        <v>-0.41862271070033197</v>
      </c>
      <c r="AK193" s="11">
        <f>'OddsRatio_working_3-way'!U193/(3*'OddsRatio_working_3-way'!X193^(1/3))*SIN(('OddsRatio_working_3-way'!Y193+4*PI())/3)</f>
        <v>0.50145393735155164</v>
      </c>
      <c r="AL193" s="11">
        <f>'OddsRatio_working_3-way'!Z193+'OddsRatio_working_3-way'!AF193</f>
        <v>1.0624130008556874</v>
      </c>
      <c r="AM193" s="11">
        <f>'OddsRatio_working_3-way'!AA193+'OddsRatio_working_3-way'!AG193</f>
        <v>-0.67467439344100943</v>
      </c>
      <c r="AN193" s="11">
        <f>'OddsRatio_working_3-way'!AB193+'OddsRatio_working_3-way'!AH193</f>
        <v>-0.38773860741467803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1.0624130008556874</v>
      </c>
      <c r="AS193" s="11">
        <f>IF(('OddsRatio_working_3-way'!X193=0),IF(Q193&gt;0,-Q193^(1/3),(-Q193)^(1/3)),'OddsRatio_working_3-way'!AM193-'OddsRatio_working_3-way'!R193/3)</f>
        <v>-0.67467439344100943</v>
      </c>
      <c r="AT193" s="11">
        <f>IF(('OddsRatio_working_3-way'!X193=0),IF(Q193&gt;0,-Q193^(1/3),(-Q193)^(1/3)),'OddsRatio_working_3-way'!AN193-'OddsRatio_working_3-way'!R193/3)</f>
        <v>-0.38773860741467803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9">
        <f t="shared" si="39"/>
        <v>0.34114753844407653</v>
      </c>
      <c r="E194" s="9">
        <f t="shared" si="40"/>
        <v>0.32137005140839947</v>
      </c>
      <c r="F194" s="9">
        <f t="shared" si="41"/>
        <v>0.33748241014752389</v>
      </c>
      <c r="G194" s="9">
        <f t="shared" si="42"/>
        <v>1.0611445378143687</v>
      </c>
      <c r="H194" s="9">
        <f t="shared" si="43"/>
        <v>2.9312830588221512</v>
      </c>
      <c r="I194" s="9">
        <f t="shared" si="44"/>
        <v>3.1116776302505937</v>
      </c>
      <c r="J194" s="9">
        <f t="shared" si="45"/>
        <v>2.9631173949565826</v>
      </c>
      <c r="K194" s="11">
        <f t="shared" si="46"/>
        <v>0.3546099290780142</v>
      </c>
      <c r="L194" s="11">
        <f t="shared" si="47"/>
        <v>0.33444816053511706</v>
      </c>
      <c r="M194" s="11">
        <f t="shared" si="48"/>
        <v>0.35087719298245612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-0.27882456681327128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0.23553273468069713</v>
      </c>
      <c r="Q194" s="11">
        <f>2*'OddsRatio_working_3-way'!K194*'OddsRatio_working_3-way'!L194*'OddsRatio_working_3-way'!M194</f>
        <v>8.3227114728161508E-2</v>
      </c>
      <c r="R194" s="11">
        <f t="shared" si="49"/>
        <v>0</v>
      </c>
      <c r="S194" s="11">
        <f t="shared" si="50"/>
        <v>-0.8447345130762216</v>
      </c>
      <c r="T194" s="11">
        <f t="shared" si="51"/>
        <v>-0.29849276080431852</v>
      </c>
      <c r="U194" s="11">
        <f>'OddsRatio_working_3-way'!S194-'OddsRatio_working_3-way'!R194^2/3</f>
        <v>-0.8447345130762216</v>
      </c>
      <c r="V194" s="11">
        <f>'OddsRatio_working_3-way'!S194*'OddsRatio_working_3-way'!R194/3-2*'OddsRatio_working_3-way'!R194^3/27-'OddsRatio_working_3-way'!T194</f>
        <v>0.29849276080431852</v>
      </c>
      <c r="W194" s="11">
        <f>'OddsRatio_working_3-way'!V194^2+4*'OddsRatio_working_3-way'!U194^3/27</f>
        <v>-2.0319926655922027E-4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0.14941647124659929</v>
      </c>
      <c r="Y194" s="11">
        <f>IF('OddsRatio_working_3-way'!W194&gt;=0,IF('OddsRatio_working_3-way'!V194+SQRT('OddsRatio_working_3-way'!W194)&gt;0,0,PI()),ACOS('OddsRatio_working_3-way'!V194/(2*'OddsRatio_working_3-way'!X194)))</f>
        <v>4.7719670495648181E-2</v>
      </c>
      <c r="Z194" s="11">
        <f>'OddsRatio_working_3-way'!X194^(1/3)*COS('OddsRatio_working_3-way'!Y194/3)</f>
        <v>0.53057226890718434</v>
      </c>
      <c r="AA194" s="11">
        <f>'OddsRatio_working_3-way'!X194^(1/3)*COS(('OddsRatio_working_3-way'!Y194+2*PI())/3)</f>
        <v>-0.27259563984501733</v>
      </c>
      <c r="AB194" s="11">
        <f>'OddsRatio_working_3-way'!X194^(1/3)*COS(('OddsRatio_working_3-way'!Y194+4*PI())/3)</f>
        <v>-0.25797662906216706</v>
      </c>
      <c r="AC194" s="11">
        <f>'OddsRatio_working_3-way'!X194^(1/3)*SIN('OddsRatio_working_3-way'!Y194/3)</f>
        <v>8.4402898107646569E-3</v>
      </c>
      <c r="AD194" s="11">
        <f>'OddsRatio_working_3-way'!X194^(1/3)*SIN(('OddsRatio_working_3-way'!Y194+2*PI())/3)</f>
        <v>0.45526891851178769</v>
      </c>
      <c r="AE194" s="11">
        <f>'OddsRatio_working_3-way'!X194^(1/3)*SIN(('OddsRatio_working_3-way'!Y194+4*PI())/3)</f>
        <v>-0.46370920832255236</v>
      </c>
      <c r="AF194" s="11">
        <f>-'OddsRatio_working_3-way'!U194/(3*'OddsRatio_working_3-way'!X194^(1/3))*COS(('OddsRatio_working_3-way'!Y194)/3)</f>
        <v>0.53057226890718434</v>
      </c>
      <c r="AG194" s="11">
        <f>-'OddsRatio_working_3-way'!U194/(3*'OddsRatio_working_3-way'!X194^(1/3))*COS(('OddsRatio_working_3-way'!Y194+2*PI())/3)</f>
        <v>-0.27259563984501733</v>
      </c>
      <c r="AH194" s="11">
        <f>-'OddsRatio_working_3-way'!U194/(3*'OddsRatio_working_3-way'!X194^(1/3))*COS(('OddsRatio_working_3-way'!Y194+4*PI())/3)</f>
        <v>-0.25797662906216706</v>
      </c>
      <c r="AI194" s="11">
        <f>'OddsRatio_working_3-way'!U194/(3*'OddsRatio_working_3-way'!X194^(1/3))*SIN(('OddsRatio_working_3-way'!Y194)/3)</f>
        <v>-8.4402898107646569E-3</v>
      </c>
      <c r="AJ194" s="11">
        <f>'OddsRatio_working_3-way'!U194/(3*'OddsRatio_working_3-way'!X194^(1/3))*SIN(('OddsRatio_working_3-way'!Y194+2*PI())/3)</f>
        <v>-0.45526891851178769</v>
      </c>
      <c r="AK194" s="11">
        <f>'OddsRatio_working_3-way'!U194/(3*'OddsRatio_working_3-way'!X194^(1/3))*SIN(('OddsRatio_working_3-way'!Y194+4*PI())/3)</f>
        <v>0.46370920832255236</v>
      </c>
      <c r="AL194" s="11">
        <f>'OddsRatio_working_3-way'!Z194+'OddsRatio_working_3-way'!AF194</f>
        <v>1.0611445378143687</v>
      </c>
      <c r="AM194" s="11">
        <f>'OddsRatio_working_3-way'!AA194+'OddsRatio_working_3-way'!AG194</f>
        <v>-0.54519127969003467</v>
      </c>
      <c r="AN194" s="11">
        <f>'OddsRatio_working_3-way'!AB194+'OddsRatio_working_3-way'!AH194</f>
        <v>-0.51595325812433412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1.0611445378143687</v>
      </c>
      <c r="AS194" s="11">
        <f>IF(('OddsRatio_working_3-way'!X194=0),IF(Q194&gt;0,-Q194^(1/3),(-Q194)^(1/3)),'OddsRatio_working_3-way'!AM194-'OddsRatio_working_3-way'!R194/3)</f>
        <v>-0.54519127969003467</v>
      </c>
      <c r="AT194" s="11">
        <f>IF(('OddsRatio_working_3-way'!X194=0),IF(Q194&gt;0,-Q194^(1/3),(-Q194)^(1/3)),'OddsRatio_working_3-way'!AN194-'OddsRatio_working_3-way'!R194/3)</f>
        <v>-0.51595325812433412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9">
        <f t="shared" si="39"/>
        <v>0.29769917319061434</v>
      </c>
      <c r="E195" s="9">
        <f t="shared" si="40"/>
        <v>0.27669153092672333</v>
      </c>
      <c r="F195" s="9">
        <f t="shared" si="41"/>
        <v>0.42560929588266222</v>
      </c>
      <c r="G195" s="9">
        <f t="shared" si="42"/>
        <v>1.0626557017189098</v>
      </c>
      <c r="H195" s="9">
        <f t="shared" si="43"/>
        <v>3.3590956578159799</v>
      </c>
      <c r="I195" s="9">
        <f t="shared" si="44"/>
        <v>3.6141330262285174</v>
      </c>
      <c r="J195" s="9">
        <f t="shared" si="45"/>
        <v>2.3495727411830161</v>
      </c>
      <c r="K195" s="11">
        <f t="shared" si="46"/>
        <v>0.3105590062111801</v>
      </c>
      <c r="L195" s="11">
        <f t="shared" si="47"/>
        <v>0.28901734104046245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-0.27424200463383042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0.23526598341734639</v>
      </c>
      <c r="Q195" s="11">
        <f>2*'OddsRatio_working_3-way'!K195*'OddsRatio_working_3-way'!L195*'OddsRatio_working_3-way'!M195</f>
        <v>7.9081002829360106E-2</v>
      </c>
      <c r="R195" s="11">
        <f t="shared" si="49"/>
        <v>0</v>
      </c>
      <c r="S195" s="11">
        <f t="shared" si="50"/>
        <v>-0.85787727423986326</v>
      </c>
      <c r="T195" s="11">
        <f t="shared" si="51"/>
        <v>-0.28836210898818926</v>
      </c>
      <c r="U195" s="11">
        <f>'OddsRatio_working_3-way'!S195-'OddsRatio_working_3-way'!R195^2/3</f>
        <v>-0.85787727423986326</v>
      </c>
      <c r="V195" s="11">
        <f>'OddsRatio_working_3-way'!S195*'OddsRatio_working_3-way'!R195/3-2*'OddsRatio_working_3-way'!R195^3/27-'OddsRatio_working_3-way'!T195</f>
        <v>0.28836210898818926</v>
      </c>
      <c r="W195" s="11">
        <f>'OddsRatio_working_3-way'!V195^2+4*'OddsRatio_working_3-way'!U195^3/27</f>
        <v>-1.0381769938000024E-2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0.1529170329280852</v>
      </c>
      <c r="Y195" s="11">
        <f>IF('OddsRatio_working_3-way'!W195&gt;=0,IF('OddsRatio_working_3-way'!V195+SQRT('OddsRatio_working_3-way'!W195)&gt;0,0,PI()),ACOS('OddsRatio_working_3-way'!V195/(2*'OddsRatio_working_3-way'!X195)))</f>
        <v>0.33965061746592484</v>
      </c>
      <c r="Z195" s="11">
        <f>'OddsRatio_working_3-way'!X195^(1/3)*COS('OddsRatio_working_3-way'!Y195/3)</f>
        <v>0.531327850859455</v>
      </c>
      <c r="AA195" s="11">
        <f>'OddsRatio_working_3-way'!X195^(1/3)*COS(('OddsRatio_working_3-way'!Y195+2*PI())/3)</f>
        <v>-0.31798366105377718</v>
      </c>
      <c r="AB195" s="11">
        <f>'OddsRatio_working_3-way'!X195^(1/3)*COS(('OddsRatio_working_3-way'!Y195+4*PI())/3)</f>
        <v>-0.21334418980567793</v>
      </c>
      <c r="AC195" s="11">
        <f>'OddsRatio_working_3-way'!X195^(1/3)*SIN('OddsRatio_working_3-way'!Y195/3)</f>
        <v>6.0413626892950323E-2</v>
      </c>
      <c r="AD195" s="11">
        <f>'OddsRatio_working_3-way'!X195^(1/3)*SIN(('OddsRatio_working_3-way'!Y195+2*PI())/3)</f>
        <v>0.4299366031360024</v>
      </c>
      <c r="AE195" s="11">
        <f>'OddsRatio_working_3-way'!X195^(1/3)*SIN(('OddsRatio_working_3-way'!Y195+4*PI())/3)</f>
        <v>-0.49035023002895262</v>
      </c>
      <c r="AF195" s="11">
        <f>-'OddsRatio_working_3-way'!U195/(3*'OddsRatio_working_3-way'!X195^(1/3))*COS(('OddsRatio_working_3-way'!Y195)/3)</f>
        <v>0.53132785085945478</v>
      </c>
      <c r="AG195" s="11">
        <f>-'OddsRatio_working_3-way'!U195/(3*'OddsRatio_working_3-way'!X195^(1/3))*COS(('OddsRatio_working_3-way'!Y195+2*PI())/3)</f>
        <v>-0.31798366105377707</v>
      </c>
      <c r="AH195" s="11">
        <f>-'OddsRatio_working_3-way'!U195/(3*'OddsRatio_working_3-way'!X195^(1/3))*COS(('OddsRatio_working_3-way'!Y195+4*PI())/3)</f>
        <v>-0.21334418980567785</v>
      </c>
      <c r="AI195" s="11">
        <f>'OddsRatio_working_3-way'!U195/(3*'OddsRatio_working_3-way'!X195^(1/3))*SIN(('OddsRatio_working_3-way'!Y195)/3)</f>
        <v>-6.0413626892950295E-2</v>
      </c>
      <c r="AJ195" s="11">
        <f>'OddsRatio_working_3-way'!U195/(3*'OddsRatio_working_3-way'!X195^(1/3))*SIN(('OddsRatio_working_3-way'!Y195+2*PI())/3)</f>
        <v>-0.42993660313600218</v>
      </c>
      <c r="AK195" s="11">
        <f>'OddsRatio_working_3-way'!U195/(3*'OddsRatio_working_3-way'!X195^(1/3))*SIN(('OddsRatio_working_3-way'!Y195+4*PI())/3)</f>
        <v>0.49035023002895239</v>
      </c>
      <c r="AL195" s="11">
        <f>'OddsRatio_working_3-way'!Z195+'OddsRatio_working_3-way'!AF195</f>
        <v>1.0626557017189098</v>
      </c>
      <c r="AM195" s="11">
        <f>'OddsRatio_working_3-way'!AA195+'OddsRatio_working_3-way'!AG195</f>
        <v>-0.63596732210755424</v>
      </c>
      <c r="AN195" s="11">
        <f>'OddsRatio_working_3-way'!AB195+'OddsRatio_working_3-way'!AH195</f>
        <v>-0.42668837961135575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1.0626557017189098</v>
      </c>
      <c r="AS195" s="11">
        <f>IF(('OddsRatio_working_3-way'!X195=0),IF(Q195&gt;0,-Q195^(1/3),(-Q195)^(1/3)),'OddsRatio_working_3-way'!AM195-'OddsRatio_working_3-way'!R195/3)</f>
        <v>-0.63596732210755424</v>
      </c>
      <c r="AT195" s="11">
        <f>IF(('OddsRatio_working_3-way'!X195=0),IF(Q195&gt;0,-Q195^(1/3),(-Q195)^(1/3)),'OddsRatio_working_3-way'!AN195-'OddsRatio_working_3-way'!R195/3)</f>
        <v>-0.42668837961135575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9">
        <f t="shared" ref="D196:D259" si="52">(K196/(AR196+K196-(AR196*K196)))</f>
        <v>0.37509472671191213</v>
      </c>
      <c r="E196" s="9">
        <f t="shared" ref="E196:E259" si="53">(L196/(AR196+L196-(AR196*L196)))</f>
        <v>0.29335899038132002</v>
      </c>
      <c r="F196" s="9">
        <f t="shared" ref="F196:F259" si="54">(M196/(AR196+M196-(AR196*M196)))</f>
        <v>0.33154628290676802</v>
      </c>
      <c r="G196" s="9">
        <f t="shared" ref="G196:G259" si="55">AR196</f>
        <v>1.0611421812787314</v>
      </c>
      <c r="H196" s="9">
        <f t="shared" ref="H196:H259" si="56">IF(A196="","",1/D196)</f>
        <v>2.6659932246076079</v>
      </c>
      <c r="I196" s="9">
        <f t="shared" ref="I196:I259" si="57">IF(B196="","",1/E196)</f>
        <v>3.4087927515027205</v>
      </c>
      <c r="J196" s="9">
        <f t="shared" ref="J196:J259" si="58">IF(C196="","",1/F196)</f>
        <v>3.0161701444295894</v>
      </c>
      <c r="K196" s="11">
        <f t="shared" ref="K196:K259" si="59">1/A196</f>
        <v>0.38910505836575876</v>
      </c>
      <c r="L196" s="11">
        <f t="shared" ref="L196:L259" si="60">1/B196</f>
        <v>0.3058103975535168</v>
      </c>
      <c r="M196" s="11">
        <f t="shared" ref="M196:M259" si="61">1/C196</f>
        <v>0.34482758620689657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-0.27784349712838585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0.235522834020822</v>
      </c>
      <c r="Q196" s="11">
        <f>2*'OddsRatio_working_3-way'!K196*'OddsRatio_working_3-way'!L196*'OddsRatio_working_3-way'!M196</f>
        <v>8.2063705233735892E-2</v>
      </c>
      <c r="R196" s="11">
        <f t="shared" ref="R196:R259" si="62">O196/N196</f>
        <v>0</v>
      </c>
      <c r="S196" s="11">
        <f t="shared" ref="S196:S259" si="63">P196/N196</f>
        <v>-0.84768164975979865</v>
      </c>
      <c r="T196" s="11">
        <f t="shared" ref="T196:T259" si="64">Q196/N196</f>
        <v>-0.29535945984661977</v>
      </c>
      <c r="U196" s="11">
        <f>'OddsRatio_working_3-way'!S196-'OddsRatio_working_3-way'!R196^2/3</f>
        <v>-0.84768164975979865</v>
      </c>
      <c r="V196" s="11">
        <f>'OddsRatio_working_3-way'!S196*'OddsRatio_working_3-way'!R196/3-2*'OddsRatio_working_3-way'!R196^3/27-'OddsRatio_working_3-way'!T196</f>
        <v>0.29535945984661977</v>
      </c>
      <c r="W196" s="11">
        <f>'OddsRatio_working_3-way'!V196^2+4*'OddsRatio_working_3-way'!U196^3/27</f>
        <v>-3.0018515533053042E-3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0.15019908627734083</v>
      </c>
      <c r="Y196" s="11">
        <f>IF('OddsRatio_working_3-way'!W196&gt;=0,IF('OddsRatio_working_3-way'!V196+SQRT('OddsRatio_working_3-way'!W196)&gt;0,0,PI()),ACOS('OddsRatio_working_3-way'!V196/(2*'OddsRatio_working_3-way'!X196)))</f>
        <v>0.18341509700250369</v>
      </c>
      <c r="Z196" s="11">
        <f>'OddsRatio_working_3-way'!X196^(1/3)*COS('OddsRatio_working_3-way'!Y196/3)</f>
        <v>0.53057109063936569</v>
      </c>
      <c r="AA196" s="11">
        <f>'OddsRatio_working_3-way'!X196^(1/3)*COS(('OddsRatio_working_3-way'!Y196+2*PI())/3)</f>
        <v>-0.2934129478528914</v>
      </c>
      <c r="AB196" s="11">
        <f>'OddsRatio_working_3-way'!X196^(1/3)*COS(('OddsRatio_working_3-way'!Y196+4*PI())/3)</f>
        <v>-0.23715814278647437</v>
      </c>
      <c r="AC196" s="11">
        <f>'OddsRatio_working_3-way'!X196^(1/3)*SIN('OddsRatio_working_3-way'!Y196/3)</f>
        <v>3.2478726848305932E-2</v>
      </c>
      <c r="AD196" s="11">
        <f>'OddsRatio_working_3-way'!X196^(1/3)*SIN(('OddsRatio_working_3-way'!Y196+2*PI())/3)</f>
        <v>0.44324867958315373</v>
      </c>
      <c r="AE196" s="11">
        <f>'OddsRatio_working_3-way'!X196^(1/3)*SIN(('OddsRatio_working_3-way'!Y196+4*PI())/3)</f>
        <v>-0.4757274064314595</v>
      </c>
      <c r="AF196" s="11">
        <f>-'OddsRatio_working_3-way'!U196/(3*'OddsRatio_working_3-way'!X196^(1/3))*COS(('OddsRatio_working_3-way'!Y196)/3)</f>
        <v>0.53057109063936581</v>
      </c>
      <c r="AG196" s="11">
        <f>-'OddsRatio_working_3-way'!U196/(3*'OddsRatio_working_3-way'!X196^(1/3))*COS(('OddsRatio_working_3-way'!Y196+2*PI())/3)</f>
        <v>-0.29341294785289151</v>
      </c>
      <c r="AH196" s="11">
        <f>-'OddsRatio_working_3-way'!U196/(3*'OddsRatio_working_3-way'!X196^(1/3))*COS(('OddsRatio_working_3-way'!Y196+4*PI())/3)</f>
        <v>-0.23715814278647443</v>
      </c>
      <c r="AI196" s="11">
        <f>'OddsRatio_working_3-way'!U196/(3*'OddsRatio_working_3-way'!X196^(1/3))*SIN(('OddsRatio_working_3-way'!Y196)/3)</f>
        <v>-3.2478726848305939E-2</v>
      </c>
      <c r="AJ196" s="11">
        <f>'OddsRatio_working_3-way'!U196/(3*'OddsRatio_working_3-way'!X196^(1/3))*SIN(('OddsRatio_working_3-way'!Y196+2*PI())/3)</f>
        <v>-0.44324867958315384</v>
      </c>
      <c r="AK196" s="11">
        <f>'OddsRatio_working_3-way'!U196/(3*'OddsRatio_working_3-way'!X196^(1/3))*SIN(('OddsRatio_working_3-way'!Y196+4*PI())/3)</f>
        <v>0.47572740643145961</v>
      </c>
      <c r="AL196" s="11">
        <f>'OddsRatio_working_3-way'!Z196+'OddsRatio_working_3-way'!AF196</f>
        <v>1.0611421812787314</v>
      </c>
      <c r="AM196" s="11">
        <f>'OddsRatio_working_3-way'!AA196+'OddsRatio_working_3-way'!AG196</f>
        <v>-0.58682589570578292</v>
      </c>
      <c r="AN196" s="11">
        <f>'OddsRatio_working_3-way'!AB196+'OddsRatio_working_3-way'!AH196</f>
        <v>-0.4743162855729488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1.0611421812787314</v>
      </c>
      <c r="AS196" s="11">
        <f>IF(('OddsRatio_working_3-way'!X196=0),IF(Q196&gt;0,-Q196^(1/3),(-Q196)^(1/3)),'OddsRatio_working_3-way'!AM196-'OddsRatio_working_3-way'!R196/3)</f>
        <v>-0.58682589570578292</v>
      </c>
      <c r="AT196" s="11">
        <f>IF(('OddsRatio_working_3-way'!X196=0),IF(Q196&gt;0,-Q196^(1/3),(-Q196)^(1/3)),'OddsRatio_working_3-way'!AN196-'OddsRatio_working_3-way'!R196/3)</f>
        <v>-0.4743162855729488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9">
        <f t="shared" si="52"/>
        <v>0.30081775291014828</v>
      </c>
      <c r="E197" s="9">
        <f t="shared" si="53"/>
        <v>0.25728324395064645</v>
      </c>
      <c r="F197" s="9">
        <f t="shared" si="54"/>
        <v>0.44189900313920544</v>
      </c>
      <c r="G197" s="9">
        <f t="shared" si="55"/>
        <v>1.0613113652783279</v>
      </c>
      <c r="H197" s="9">
        <f t="shared" si="56"/>
        <v>3.324271889959538</v>
      </c>
      <c r="I197" s="9">
        <f t="shared" si="57"/>
        <v>3.8867669135570515</v>
      </c>
      <c r="J197" s="9">
        <f t="shared" si="58"/>
        <v>2.2629605246812101</v>
      </c>
      <c r="K197" s="11">
        <f t="shared" si="59"/>
        <v>0.31347962382445144</v>
      </c>
      <c r="L197" s="11">
        <f t="shared" si="60"/>
        <v>0.26881720430107525</v>
      </c>
      <c r="M197" s="11">
        <f t="shared" si="61"/>
        <v>0.45662100456621008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-0.27276098021370554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0.23472108132385155</v>
      </c>
      <c r="Q197" s="11">
        <f>2*'OddsRatio_working_3-way'!K197*'OddsRatio_working_3-way'!L197*'OddsRatio_working_3-way'!M197</f>
        <v>7.6957731581590666E-2</v>
      </c>
      <c r="R197" s="11">
        <f t="shared" si="62"/>
        <v>0</v>
      </c>
      <c r="S197" s="11">
        <f t="shared" si="63"/>
        <v>-0.86053760746845054</v>
      </c>
      <c r="T197" s="11">
        <f t="shared" si="64"/>
        <v>-0.28214347785850835</v>
      </c>
      <c r="U197" s="11">
        <f>'OddsRatio_working_3-way'!S197-'OddsRatio_working_3-way'!R197^2/3</f>
        <v>-0.86053760746845054</v>
      </c>
      <c r="V197" s="11">
        <f>'OddsRatio_working_3-way'!S197*'OddsRatio_working_3-way'!R197/3-2*'OddsRatio_working_3-way'!R197^3/27-'OddsRatio_working_3-way'!T197</f>
        <v>0.28214347785850835</v>
      </c>
      <c r="W197" s="11">
        <f>'OddsRatio_working_3-way'!V197^2+4*'OddsRatio_working_3-way'!U197^3/27</f>
        <v>-1.4802404462290142E-2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0.15362889259542353</v>
      </c>
      <c r="Y197" s="11">
        <f>IF('OddsRatio_working_3-way'!W197&gt;=0,IF('OddsRatio_working_3-way'!V197+SQRT('OddsRatio_working_3-way'!W197)&gt;0,0,PI()),ACOS('OddsRatio_working_3-way'!V197/(2*'OddsRatio_working_3-way'!X197)))</f>
        <v>0.40712489983197542</v>
      </c>
      <c r="Z197" s="11">
        <f>'OddsRatio_working_3-way'!X197^(1/3)*COS('OddsRatio_working_3-way'!Y197/3)</f>
        <v>0.53065568263916407</v>
      </c>
      <c r="AA197" s="11">
        <f>'OddsRatio_working_3-way'!X197^(1/3)*COS(('OddsRatio_working_3-way'!Y197+2*PI())/3)</f>
        <v>-0.32807982717807732</v>
      </c>
      <c r="AB197" s="11">
        <f>'OddsRatio_working_3-way'!X197^(1/3)*COS(('OddsRatio_working_3-way'!Y197+4*PI())/3)</f>
        <v>-0.20257585546108661</v>
      </c>
      <c r="AC197" s="11">
        <f>'OddsRatio_working_3-way'!X197^(1/3)*SIN('OddsRatio_working_3-way'!Y197/3)</f>
        <v>7.24597518551717E-2</v>
      </c>
      <c r="AD197" s="11">
        <f>'OddsRatio_working_3-way'!X197^(1/3)*SIN(('OddsRatio_working_3-way'!Y197+2*PI())/3)</f>
        <v>0.4233314259005031</v>
      </c>
      <c r="AE197" s="11">
        <f>'OddsRatio_working_3-way'!X197^(1/3)*SIN(('OddsRatio_working_3-way'!Y197+4*PI())/3)</f>
        <v>-0.49579117775567483</v>
      </c>
      <c r="AF197" s="11">
        <f>-'OddsRatio_working_3-way'!U197/(3*'OddsRatio_working_3-way'!X197^(1/3))*COS(('OddsRatio_working_3-way'!Y197)/3)</f>
        <v>0.53065568263916396</v>
      </c>
      <c r="AG197" s="11">
        <f>-'OddsRatio_working_3-way'!U197/(3*'OddsRatio_working_3-way'!X197^(1/3))*COS(('OddsRatio_working_3-way'!Y197+2*PI())/3)</f>
        <v>-0.32807982717807727</v>
      </c>
      <c r="AH197" s="11">
        <f>-'OddsRatio_working_3-way'!U197/(3*'OddsRatio_working_3-way'!X197^(1/3))*COS(('OddsRatio_working_3-way'!Y197+4*PI())/3)</f>
        <v>-0.20257585546108656</v>
      </c>
      <c r="AI197" s="11">
        <f>'OddsRatio_working_3-way'!U197/(3*'OddsRatio_working_3-way'!X197^(1/3))*SIN(('OddsRatio_working_3-way'!Y197)/3)</f>
        <v>-7.2459751855171686E-2</v>
      </c>
      <c r="AJ197" s="11">
        <f>'OddsRatio_working_3-way'!U197/(3*'OddsRatio_working_3-way'!X197^(1/3))*SIN(('OddsRatio_working_3-way'!Y197+2*PI())/3)</f>
        <v>-0.42333142590050304</v>
      </c>
      <c r="AK197" s="11">
        <f>'OddsRatio_working_3-way'!U197/(3*'OddsRatio_working_3-way'!X197^(1/3))*SIN(('OddsRatio_working_3-way'!Y197+4*PI())/3)</f>
        <v>0.49579117775567472</v>
      </c>
      <c r="AL197" s="11">
        <f>'OddsRatio_working_3-way'!Z197+'OddsRatio_working_3-way'!AF197</f>
        <v>1.0613113652783279</v>
      </c>
      <c r="AM197" s="11">
        <f>'OddsRatio_working_3-way'!AA197+'OddsRatio_working_3-way'!AG197</f>
        <v>-0.65615965435615453</v>
      </c>
      <c r="AN197" s="11">
        <f>'OddsRatio_working_3-way'!AB197+'OddsRatio_working_3-way'!AH197</f>
        <v>-0.40515171092217317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1.0613113652783279</v>
      </c>
      <c r="AS197" s="11">
        <f>IF(('OddsRatio_working_3-way'!X197=0),IF(Q197&gt;0,-Q197^(1/3),(-Q197)^(1/3)),'OddsRatio_working_3-way'!AM197-'OddsRatio_working_3-way'!R197/3)</f>
        <v>-0.65615965435615453</v>
      </c>
      <c r="AT197" s="11">
        <f>IF(('OddsRatio_working_3-way'!X197=0),IF(Q197&gt;0,-Q197^(1/3),(-Q197)^(1/3)),'OddsRatio_working_3-way'!AN197-'OddsRatio_working_3-way'!R197/3)</f>
        <v>-0.40515171092217317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9">
        <f t="shared" si="52"/>
        <v>0.27364339601111842</v>
      </c>
      <c r="E198" s="9">
        <f t="shared" si="53"/>
        <v>0.25388506458450094</v>
      </c>
      <c r="F198" s="9">
        <f t="shared" si="54"/>
        <v>0.47247153940438069</v>
      </c>
      <c r="G198" s="9">
        <f t="shared" si="55"/>
        <v>1.0533298147013357</v>
      </c>
      <c r="H198" s="9">
        <f t="shared" si="56"/>
        <v>3.6543911330473655</v>
      </c>
      <c r="I198" s="9">
        <f t="shared" si="57"/>
        <v>3.9387901830167271</v>
      </c>
      <c r="J198" s="9">
        <f t="shared" si="58"/>
        <v>2.1165296035834156</v>
      </c>
      <c r="K198" s="11">
        <f t="shared" si="59"/>
        <v>0.28409090909090912</v>
      </c>
      <c r="L198" s="11">
        <f t="shared" si="60"/>
        <v>0.26385224274406333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-0.27118240969523089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0.23178767463036237</v>
      </c>
      <c r="Q198" s="11">
        <f>2*'OddsRatio_working_3-way'!K198*'OddsRatio_working_3-way'!L198*'OddsRatio_working_3-way'!M198</f>
        <v>7.2774780103724457E-2</v>
      </c>
      <c r="R198" s="11">
        <f t="shared" si="62"/>
        <v>0</v>
      </c>
      <c r="S198" s="11">
        <f t="shared" si="63"/>
        <v>-0.85472975511522886</v>
      </c>
      <c r="T198" s="11">
        <f t="shared" si="64"/>
        <v>-0.2683609906170264</v>
      </c>
      <c r="U198" s="11">
        <f>'OddsRatio_working_3-way'!S198-'OddsRatio_working_3-way'!R198^2/3</f>
        <v>-0.85472975511522886</v>
      </c>
      <c r="V198" s="11">
        <f>'OddsRatio_working_3-way'!S198*'OddsRatio_working_3-way'!R198/3-2*'OddsRatio_working_3-way'!R198^3/27-'OddsRatio_working_3-way'!T198</f>
        <v>0.2683609906170264</v>
      </c>
      <c r="W198" s="11">
        <f>'OddsRatio_working_3-way'!V198^2+4*'OddsRatio_working_3-way'!U198^3/27</f>
        <v>-2.0491103901335336E-2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0.15207623514728319</v>
      </c>
      <c r="Y198" s="11">
        <f>IF('OddsRatio_working_3-way'!W198&gt;=0,IF('OddsRatio_working_3-way'!V198+SQRT('OddsRatio_working_3-way'!W198)&gt;0,0,PI()),ACOS('OddsRatio_working_3-way'!V198/(2*'OddsRatio_working_3-way'!X198)))</f>
        <v>0.4900190573142178</v>
      </c>
      <c r="Z198" s="11">
        <f>'OddsRatio_working_3-way'!X198^(1/3)*COS('OddsRatio_working_3-way'!Y198/3)</f>
        <v>0.52666490735066784</v>
      </c>
      <c r="AA198" s="11">
        <f>'OddsRatio_working_3-way'!X198^(1/3)*COS(('OddsRatio_working_3-way'!Y198+2*PI())/3)</f>
        <v>-0.33850223020015496</v>
      </c>
      <c r="AB198" s="11">
        <f>'OddsRatio_working_3-way'!X198^(1/3)*COS(('OddsRatio_working_3-way'!Y198+4*PI())/3)</f>
        <v>-0.1881626771505128</v>
      </c>
      <c r="AC198" s="11">
        <f>'OddsRatio_working_3-way'!X198^(1/3)*SIN('OddsRatio_working_3-way'!Y198/3)</f>
        <v>8.6798581423058949E-2</v>
      </c>
      <c r="AD198" s="11">
        <f>'OddsRatio_working_3-way'!X198^(1/3)*SIN(('OddsRatio_working_3-way'!Y198+2*PI())/3)</f>
        <v>0.41270589833592664</v>
      </c>
      <c r="AE198" s="11">
        <f>'OddsRatio_working_3-way'!X198^(1/3)*SIN(('OddsRatio_working_3-way'!Y198+4*PI())/3)</f>
        <v>-0.4995044797589856</v>
      </c>
      <c r="AF198" s="11">
        <f>-'OddsRatio_working_3-way'!U198/(3*'OddsRatio_working_3-way'!X198^(1/3))*COS(('OddsRatio_working_3-way'!Y198)/3)</f>
        <v>0.52666490735066784</v>
      </c>
      <c r="AG198" s="11">
        <f>-'OddsRatio_working_3-way'!U198/(3*'OddsRatio_working_3-way'!X198^(1/3))*COS(('OddsRatio_working_3-way'!Y198+2*PI())/3)</f>
        <v>-0.33850223020015496</v>
      </c>
      <c r="AH198" s="11">
        <f>-'OddsRatio_working_3-way'!U198/(3*'OddsRatio_working_3-way'!X198^(1/3))*COS(('OddsRatio_working_3-way'!Y198+4*PI())/3)</f>
        <v>-0.1881626771505128</v>
      </c>
      <c r="AI198" s="11">
        <f>'OddsRatio_working_3-way'!U198/(3*'OddsRatio_working_3-way'!X198^(1/3))*SIN(('OddsRatio_working_3-way'!Y198)/3)</f>
        <v>-8.6798581423058949E-2</v>
      </c>
      <c r="AJ198" s="11">
        <f>'OddsRatio_working_3-way'!U198/(3*'OddsRatio_working_3-way'!X198^(1/3))*SIN(('OddsRatio_working_3-way'!Y198+2*PI())/3)</f>
        <v>-0.41270589833592664</v>
      </c>
      <c r="AK198" s="11">
        <f>'OddsRatio_working_3-way'!U198/(3*'OddsRatio_working_3-way'!X198^(1/3))*SIN(('OddsRatio_working_3-way'!Y198+4*PI())/3)</f>
        <v>0.4995044797589856</v>
      </c>
      <c r="AL198" s="11">
        <f>'OddsRatio_working_3-way'!Z198+'OddsRatio_working_3-way'!AF198</f>
        <v>1.0533298147013357</v>
      </c>
      <c r="AM198" s="11">
        <f>'OddsRatio_working_3-way'!AA198+'OddsRatio_working_3-way'!AG198</f>
        <v>-0.67700446040030993</v>
      </c>
      <c r="AN198" s="11">
        <f>'OddsRatio_working_3-way'!AB198+'OddsRatio_working_3-way'!AH198</f>
        <v>-0.37632535430102559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1.0533298147013357</v>
      </c>
      <c r="AS198" s="11">
        <f>IF(('OddsRatio_working_3-way'!X198=0),IF(Q198&gt;0,-Q198^(1/3),(-Q198)^(1/3)),'OddsRatio_working_3-way'!AM198-'OddsRatio_working_3-way'!R198/3)</f>
        <v>-0.67700446040030993</v>
      </c>
      <c r="AT198" s="11">
        <f>IF(('OddsRatio_working_3-way'!X198=0),IF(Q198&gt;0,-Q198^(1/3),(-Q198)^(1/3)),'OddsRatio_working_3-way'!AN198-'OddsRatio_working_3-way'!R198/3)</f>
        <v>-0.37632535430102559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9">
        <f t="shared" si="52"/>
        <v>0.18313217534452414</v>
      </c>
      <c r="E199" s="9">
        <f t="shared" si="53"/>
        <v>0.22584035357741725</v>
      </c>
      <c r="F199" s="9">
        <f t="shared" si="54"/>
        <v>0.59102747107805886</v>
      </c>
      <c r="G199" s="9">
        <f t="shared" si="55"/>
        <v>1.0645672778730395</v>
      </c>
      <c r="H199" s="9">
        <f t="shared" si="56"/>
        <v>5.4605368942880368</v>
      </c>
      <c r="I199" s="9">
        <f t="shared" si="57"/>
        <v>4.4279066347511877</v>
      </c>
      <c r="J199" s="9">
        <f t="shared" si="58"/>
        <v>1.6919687306174755</v>
      </c>
      <c r="K199" s="11">
        <f t="shared" si="59"/>
        <v>0.19267822736030826</v>
      </c>
      <c r="L199" s="11">
        <f t="shared" si="60"/>
        <v>0.23696682464454977</v>
      </c>
      <c r="M199" s="11">
        <f t="shared" si="61"/>
        <v>0.60606060606060608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-0.24267190437094299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0.22303411065978532</v>
      </c>
      <c r="Q199" s="11">
        <f>2*'OddsRatio_working_3-way'!K199*'OddsRatio_working_3-way'!L199*'OddsRatio_working_3-way'!M199</f>
        <v>5.5343451776621651E-2</v>
      </c>
      <c r="R199" s="11">
        <f t="shared" si="62"/>
        <v>0</v>
      </c>
      <c r="S199" s="11">
        <f t="shared" si="63"/>
        <v>-0.9190767725581459</v>
      </c>
      <c r="T199" s="11">
        <f t="shared" si="64"/>
        <v>-0.22805875249581778</v>
      </c>
      <c r="U199" s="11">
        <f>'OddsRatio_working_3-way'!S199-'OddsRatio_working_3-way'!R199^2/3</f>
        <v>-0.9190767725581459</v>
      </c>
      <c r="V199" s="11">
        <f>'OddsRatio_working_3-way'!S199*'OddsRatio_working_3-way'!R199/3-2*'OddsRatio_working_3-way'!R199^3/27-'OddsRatio_working_3-way'!T199</f>
        <v>0.22805875249581778</v>
      </c>
      <c r="W199" s="11">
        <f>'OddsRatio_working_3-way'!V199^2+4*'OddsRatio_working_3-way'!U199^3/27</f>
        <v>-6.3003441347195349E-2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0.16956874412546083</v>
      </c>
      <c r="Y199" s="11">
        <f>IF('OddsRatio_working_3-way'!W199&gt;=0,IF('OddsRatio_working_3-way'!V199+SQRT('OddsRatio_working_3-way'!W199)&gt;0,0,PI()),ACOS('OddsRatio_working_3-way'!V199/(2*'OddsRatio_working_3-way'!X199)))</f>
        <v>0.83325942103872874</v>
      </c>
      <c r="Z199" s="11">
        <f>'OddsRatio_working_3-way'!X199^(1/3)*COS('OddsRatio_working_3-way'!Y199/3)</f>
        <v>0.53228363893651987</v>
      </c>
      <c r="AA199" s="11">
        <f>'OddsRatio_working_3-way'!X199^(1/3)*COS(('OddsRatio_working_3-way'!Y199+2*PI())/3)</f>
        <v>-0.39757541079828829</v>
      </c>
      <c r="AB199" s="11">
        <f>'OddsRatio_working_3-way'!X199^(1/3)*COS(('OddsRatio_working_3-way'!Y199+4*PI())/3)</f>
        <v>-0.13470822813823149</v>
      </c>
      <c r="AC199" s="11">
        <f>'OddsRatio_working_3-way'!X199^(1/3)*SIN('OddsRatio_working_3-way'!Y199/3)</f>
        <v>0.15176643866990222</v>
      </c>
      <c r="AD199" s="11">
        <f>'OddsRatio_working_3-way'!X199^(1/3)*SIN(('OddsRatio_working_3-way'!Y199+2*PI())/3)</f>
        <v>0.38508793400289887</v>
      </c>
      <c r="AE199" s="11">
        <f>'OddsRatio_working_3-way'!X199^(1/3)*SIN(('OddsRatio_working_3-way'!Y199+4*PI())/3)</f>
        <v>-0.53685437267280112</v>
      </c>
      <c r="AF199" s="11">
        <f>-'OddsRatio_working_3-way'!U199/(3*'OddsRatio_working_3-way'!X199^(1/3))*COS(('OddsRatio_working_3-way'!Y199)/3)</f>
        <v>0.53228363893651975</v>
      </c>
      <c r="AG199" s="11">
        <f>-'OddsRatio_working_3-way'!U199/(3*'OddsRatio_working_3-way'!X199^(1/3))*COS(('OddsRatio_working_3-way'!Y199+2*PI())/3)</f>
        <v>-0.39757541079828823</v>
      </c>
      <c r="AH199" s="11">
        <f>-'OddsRatio_working_3-way'!U199/(3*'OddsRatio_working_3-way'!X199^(1/3))*COS(('OddsRatio_working_3-way'!Y199+4*PI())/3)</f>
        <v>-0.13470822813823147</v>
      </c>
      <c r="AI199" s="11">
        <f>'OddsRatio_working_3-way'!U199/(3*'OddsRatio_working_3-way'!X199^(1/3))*SIN(('OddsRatio_working_3-way'!Y199)/3)</f>
        <v>-0.15176643866990219</v>
      </c>
      <c r="AJ199" s="11">
        <f>'OddsRatio_working_3-way'!U199/(3*'OddsRatio_working_3-way'!X199^(1/3))*SIN(('OddsRatio_working_3-way'!Y199+2*PI())/3)</f>
        <v>-0.38508793400289881</v>
      </c>
      <c r="AK199" s="11">
        <f>'OddsRatio_working_3-way'!U199/(3*'OddsRatio_working_3-way'!X199^(1/3))*SIN(('OddsRatio_working_3-way'!Y199+4*PI())/3)</f>
        <v>0.53685437267280101</v>
      </c>
      <c r="AL199" s="11">
        <f>'OddsRatio_working_3-way'!Z199+'OddsRatio_working_3-way'!AF199</f>
        <v>1.0645672778730395</v>
      </c>
      <c r="AM199" s="11">
        <f>'OddsRatio_working_3-way'!AA199+'OddsRatio_working_3-way'!AG199</f>
        <v>-0.79515082159657657</v>
      </c>
      <c r="AN199" s="11">
        <f>'OddsRatio_working_3-way'!AB199+'OddsRatio_working_3-way'!AH199</f>
        <v>-0.26941645627646293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1.0645672778730395</v>
      </c>
      <c r="AS199" s="11">
        <f>IF(('OddsRatio_working_3-way'!X199=0),IF(Q199&gt;0,-Q199^(1/3),(-Q199)^(1/3)),'OddsRatio_working_3-way'!AM199-'OddsRatio_working_3-way'!R199/3)</f>
        <v>-0.79515082159657657</v>
      </c>
      <c r="AT199" s="11">
        <f>IF(('OddsRatio_working_3-way'!X199=0),IF(Q199&gt;0,-Q199^(1/3),(-Q199)^(1/3)),'OddsRatio_working_3-way'!AN199-'OddsRatio_working_3-way'!R199/3)</f>
        <v>-0.26941645627646293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9">
        <f t="shared" si="52"/>
        <v>0.61401483607502749</v>
      </c>
      <c r="E200" s="9">
        <f t="shared" si="53"/>
        <v>0.21050674845113454</v>
      </c>
      <c r="F200" s="9">
        <f t="shared" si="54"/>
        <v>0.17547841547383797</v>
      </c>
      <c r="G200" s="9">
        <f t="shared" si="55"/>
        <v>1.0654663434969138</v>
      </c>
      <c r="H200" s="9">
        <f t="shared" si="56"/>
        <v>1.6286251426631788</v>
      </c>
      <c r="I200" s="9">
        <f t="shared" si="57"/>
        <v>4.7504415291091373</v>
      </c>
      <c r="J200" s="9">
        <f t="shared" si="58"/>
        <v>5.6987065748213901</v>
      </c>
      <c r="K200" s="11">
        <f t="shared" si="59"/>
        <v>0.62893081761006286</v>
      </c>
      <c r="L200" s="11">
        <f t="shared" si="60"/>
        <v>0.22123893805309736</v>
      </c>
      <c r="M200" s="11">
        <f t="shared" si="61"/>
        <v>0.18484288354898337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-0.23555940049054802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0.21913248842841573</v>
      </c>
      <c r="Q200" s="11">
        <f>2*'OddsRatio_working_3-way'!K200*'OddsRatio_working_3-way'!L200*'OddsRatio_working_3-way'!M200</f>
        <v>5.1439551274275998E-2</v>
      </c>
      <c r="R200" s="11">
        <f t="shared" si="62"/>
        <v>0</v>
      </c>
      <c r="S200" s="11">
        <f t="shared" si="63"/>
        <v>-0.93026424745553116</v>
      </c>
      <c r="T200" s="11">
        <f t="shared" si="64"/>
        <v>-0.21837188907406838</v>
      </c>
      <c r="U200" s="11">
        <f>'OddsRatio_working_3-way'!S200-'OddsRatio_working_3-way'!R200^2/3</f>
        <v>-0.93026424745553116</v>
      </c>
      <c r="V200" s="11">
        <f>'OddsRatio_working_3-way'!S200*'OddsRatio_working_3-way'!R200/3-2*'OddsRatio_working_3-way'!R200^3/27-'OddsRatio_working_3-way'!T200</f>
        <v>0.21837188907406838</v>
      </c>
      <c r="W200" s="11">
        <f>'OddsRatio_working_3-way'!V200^2+4*'OddsRatio_working_3-way'!U200^3/27</f>
        <v>-7.1579323648572529E-2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0.1726742638512973</v>
      </c>
      <c r="Y200" s="11">
        <f>IF('OddsRatio_working_3-way'!W200&gt;=0,IF('OddsRatio_working_3-way'!V200+SQRT('OddsRatio_working_3-way'!W200)&gt;0,0,PI()),ACOS('OddsRatio_working_3-way'!V200/(2*'OddsRatio_working_3-way'!X200)))</f>
        <v>0.88624794087958647</v>
      </c>
      <c r="Z200" s="11">
        <f>'OddsRatio_working_3-way'!X200^(1/3)*COS('OddsRatio_working_3-way'!Y200/3)</f>
        <v>0.53273317174845691</v>
      </c>
      <c r="AA200" s="11">
        <f>'OddsRatio_working_3-way'!X200^(1/3)*COS(('OddsRatio_working_3-way'!Y200+2*PI())/3)</f>
        <v>-0.40676810884675402</v>
      </c>
      <c r="AB200" s="11">
        <f>'OddsRatio_working_3-way'!X200^(1/3)*COS(('OddsRatio_working_3-way'!Y200+4*PI())/3)</f>
        <v>-0.12596506290170281</v>
      </c>
      <c r="AC200" s="11">
        <f>'OddsRatio_working_3-way'!X200^(1/3)*SIN('OddsRatio_working_3-way'!Y200/3)</f>
        <v>0.16212171416564214</v>
      </c>
      <c r="AD200" s="11">
        <f>'OddsRatio_working_3-way'!X200^(1/3)*SIN(('OddsRatio_working_3-way'!Y200+2*PI())/3)</f>
        <v>0.3802996030900011</v>
      </c>
      <c r="AE200" s="11">
        <f>'OddsRatio_working_3-way'!X200^(1/3)*SIN(('OddsRatio_working_3-way'!Y200+4*PI())/3)</f>
        <v>-0.54242131725564324</v>
      </c>
      <c r="AF200" s="11">
        <f>-'OddsRatio_working_3-way'!U200/(3*'OddsRatio_working_3-way'!X200^(1/3))*COS(('OddsRatio_working_3-way'!Y200)/3)</f>
        <v>0.5327331717484568</v>
      </c>
      <c r="AG200" s="11">
        <f>-'OddsRatio_working_3-way'!U200/(3*'OddsRatio_working_3-way'!X200^(1/3))*COS(('OddsRatio_working_3-way'!Y200+2*PI())/3)</f>
        <v>-0.40676810884675396</v>
      </c>
      <c r="AH200" s="11">
        <f>-'OddsRatio_working_3-way'!U200/(3*'OddsRatio_working_3-way'!X200^(1/3))*COS(('OddsRatio_working_3-way'!Y200+4*PI())/3)</f>
        <v>-0.12596506290170278</v>
      </c>
      <c r="AI200" s="11">
        <f>'OddsRatio_working_3-way'!U200/(3*'OddsRatio_working_3-way'!X200^(1/3))*SIN(('OddsRatio_working_3-way'!Y200)/3)</f>
        <v>-0.16212171416564211</v>
      </c>
      <c r="AJ200" s="11">
        <f>'OddsRatio_working_3-way'!U200/(3*'OddsRatio_working_3-way'!X200^(1/3))*SIN(('OddsRatio_working_3-way'!Y200+2*PI())/3)</f>
        <v>-0.38029960309000105</v>
      </c>
      <c r="AK200" s="11">
        <f>'OddsRatio_working_3-way'!U200/(3*'OddsRatio_working_3-way'!X200^(1/3))*SIN(('OddsRatio_working_3-way'!Y200+4*PI())/3)</f>
        <v>0.54242131725564313</v>
      </c>
      <c r="AL200" s="11">
        <f>'OddsRatio_working_3-way'!Z200+'OddsRatio_working_3-way'!AF200</f>
        <v>1.0654663434969138</v>
      </c>
      <c r="AM200" s="11">
        <f>'OddsRatio_working_3-way'!AA200+'OddsRatio_working_3-way'!AG200</f>
        <v>-0.81353621769350792</v>
      </c>
      <c r="AN200" s="11">
        <f>'OddsRatio_working_3-way'!AB200+'OddsRatio_working_3-way'!AH200</f>
        <v>-0.25193012580340557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1.0654663434969138</v>
      </c>
      <c r="AS200" s="11">
        <f>IF(('OddsRatio_working_3-way'!X200=0),IF(Q200&gt;0,-Q200^(1/3),(-Q200)^(1/3)),'OddsRatio_working_3-way'!AM200-'OddsRatio_working_3-way'!R200/3)</f>
        <v>-0.81353621769350792</v>
      </c>
      <c r="AT200" s="11">
        <f>IF(('OddsRatio_working_3-way'!X200=0),IF(Q200&gt;0,-Q200^(1/3),(-Q200)^(1/3)),'OddsRatio_working_3-way'!AN200-'OddsRatio_working_3-way'!R200/3)</f>
        <v>-0.25193012580340557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9">
        <f t="shared" si="52"/>
        <v>0.20898623180471085</v>
      </c>
      <c r="E201" s="9">
        <f t="shared" si="53"/>
        <v>0.22738117202396096</v>
      </c>
      <c r="F201" s="9">
        <f t="shared" si="54"/>
        <v>0.56363259617132799</v>
      </c>
      <c r="G201" s="9">
        <f t="shared" si="55"/>
        <v>1.0752852882673003</v>
      </c>
      <c r="H201" s="9">
        <f t="shared" si="56"/>
        <v>4.7850042147008969</v>
      </c>
      <c r="I201" s="9">
        <f t="shared" si="57"/>
        <v>4.3979015109246689</v>
      </c>
      <c r="J201" s="9">
        <f t="shared" si="58"/>
        <v>1.7742054075524563</v>
      </c>
      <c r="K201" s="11">
        <f t="shared" si="59"/>
        <v>0.22123893805309736</v>
      </c>
      <c r="L201" s="11">
        <f t="shared" si="60"/>
        <v>0.24038461538461536</v>
      </c>
      <c r="M201" s="11">
        <f t="shared" si="61"/>
        <v>0.58139534883720934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-0.24762930010923412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0.22880815932369747</v>
      </c>
      <c r="Q201" s="11">
        <f>2*'OddsRatio_working_3-way'!K201*'OddsRatio_working_3-way'!L201*'OddsRatio_working_3-way'!M201</f>
        <v>6.1840043060458788E-2</v>
      </c>
      <c r="R201" s="11">
        <f t="shared" si="62"/>
        <v>0</v>
      </c>
      <c r="S201" s="11">
        <f t="shared" si="63"/>
        <v>-0.92399469377317511</v>
      </c>
      <c r="T201" s="11">
        <f t="shared" si="64"/>
        <v>-0.24972829561437171</v>
      </c>
      <c r="U201" s="11">
        <f>'OddsRatio_working_3-way'!S201-'OddsRatio_working_3-way'!R201^2/3</f>
        <v>-0.92399469377317511</v>
      </c>
      <c r="V201" s="11">
        <f>'OddsRatio_working_3-way'!S201*'OddsRatio_working_3-way'!R201/3-2*'OddsRatio_working_3-way'!R201^3/27-'OddsRatio_working_3-way'!T201</f>
        <v>0.24972829561437171</v>
      </c>
      <c r="W201" s="11">
        <f>'OddsRatio_working_3-way'!V201^2+4*'OddsRatio_working_3-way'!U201^3/27</f>
        <v>-5.4506212901497646E-2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0.17093159050622903</v>
      </c>
      <c r="Y201" s="11">
        <f>IF('OddsRatio_working_3-way'!W201&gt;=0,IF('OddsRatio_working_3-way'!V201+SQRT('OddsRatio_working_3-way'!W201)&gt;0,0,PI()),ACOS('OddsRatio_working_3-way'!V201/(2*'OddsRatio_working_3-way'!X201)))</f>
        <v>0.75175431843766205</v>
      </c>
      <c r="Z201" s="11">
        <f>'OddsRatio_working_3-way'!X201^(1/3)*COS('OddsRatio_working_3-way'!Y201/3)</f>
        <v>0.53764264413365015</v>
      </c>
      <c r="AA201" s="11">
        <f>'OddsRatio_working_3-way'!X201^(1/3)*COS(('OddsRatio_working_3-way'!Y201+2*PI())/3)</f>
        <v>-0.38800170572968612</v>
      </c>
      <c r="AB201" s="11">
        <f>'OddsRatio_working_3-way'!X201^(1/3)*COS(('OddsRatio_working_3-way'!Y201+4*PI())/3)</f>
        <v>-0.14964093840396414</v>
      </c>
      <c r="AC201" s="11">
        <f>'OddsRatio_working_3-way'!X201^(1/3)*SIN('OddsRatio_working_3-way'!Y201/3)</f>
        <v>0.13761765317975139</v>
      </c>
      <c r="AD201" s="11">
        <f>'OddsRatio_working_3-way'!X201^(1/3)*SIN(('OddsRatio_working_3-way'!Y201+2*PI())/3)</f>
        <v>0.39680336138770189</v>
      </c>
      <c r="AE201" s="11">
        <f>'OddsRatio_working_3-way'!X201^(1/3)*SIN(('OddsRatio_working_3-way'!Y201+4*PI())/3)</f>
        <v>-0.53442101456745328</v>
      </c>
      <c r="AF201" s="11">
        <f>-'OddsRatio_working_3-way'!U201/(3*'OddsRatio_working_3-way'!X201^(1/3))*COS(('OddsRatio_working_3-way'!Y201)/3)</f>
        <v>0.53764264413365004</v>
      </c>
      <c r="AG201" s="11">
        <f>-'OddsRatio_working_3-way'!U201/(3*'OddsRatio_working_3-way'!X201^(1/3))*COS(('OddsRatio_working_3-way'!Y201+2*PI())/3)</f>
        <v>-0.38800170572968606</v>
      </c>
      <c r="AH201" s="11">
        <f>-'OddsRatio_working_3-way'!U201/(3*'OddsRatio_working_3-way'!X201^(1/3))*COS(('OddsRatio_working_3-way'!Y201+4*PI())/3)</f>
        <v>-0.14964093840396411</v>
      </c>
      <c r="AI201" s="11">
        <f>'OddsRatio_working_3-way'!U201/(3*'OddsRatio_working_3-way'!X201^(1/3))*SIN(('OddsRatio_working_3-way'!Y201)/3)</f>
        <v>-0.13761765317975136</v>
      </c>
      <c r="AJ201" s="11">
        <f>'OddsRatio_working_3-way'!U201/(3*'OddsRatio_working_3-way'!X201^(1/3))*SIN(('OddsRatio_working_3-way'!Y201+2*PI())/3)</f>
        <v>-0.39680336138770184</v>
      </c>
      <c r="AK201" s="11">
        <f>'OddsRatio_working_3-way'!U201/(3*'OddsRatio_working_3-way'!X201^(1/3))*SIN(('OddsRatio_working_3-way'!Y201+4*PI())/3)</f>
        <v>0.53442101456745317</v>
      </c>
      <c r="AL201" s="11">
        <f>'OddsRatio_working_3-way'!Z201+'OddsRatio_working_3-way'!AF201</f>
        <v>1.0752852882673003</v>
      </c>
      <c r="AM201" s="11">
        <f>'OddsRatio_working_3-way'!AA201+'OddsRatio_working_3-way'!AG201</f>
        <v>-0.77600341145937213</v>
      </c>
      <c r="AN201" s="11">
        <f>'OddsRatio_working_3-way'!AB201+'OddsRatio_working_3-way'!AH201</f>
        <v>-0.29928187680792828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1.0752852882673003</v>
      </c>
      <c r="AS201" s="11">
        <f>IF(('OddsRatio_working_3-way'!X201=0),IF(Q201&gt;0,-Q201^(1/3),(-Q201)^(1/3)),'OddsRatio_working_3-way'!AM201-'OddsRatio_working_3-way'!R201/3)</f>
        <v>-0.77600341145937213</v>
      </c>
      <c r="AT201" s="11">
        <f>IF(('OddsRatio_working_3-way'!X201=0),IF(Q201&gt;0,-Q201^(1/3),(-Q201)^(1/3)),'OddsRatio_working_3-way'!AN201-'OddsRatio_working_3-way'!R201/3)</f>
        <v>-0.29928187680792828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9">
        <f t="shared" si="52"/>
        <v>0.25269287295658699</v>
      </c>
      <c r="E202" s="9">
        <f t="shared" si="53"/>
        <v>0.25682026247304435</v>
      </c>
      <c r="F202" s="9">
        <f t="shared" si="54"/>
        <v>0.49048686457036866</v>
      </c>
      <c r="G202" s="9">
        <f t="shared" si="55"/>
        <v>1.0599903896278695</v>
      </c>
      <c r="H202" s="9">
        <f t="shared" si="56"/>
        <v>3.9573731870617559</v>
      </c>
      <c r="I202" s="9">
        <f t="shared" si="57"/>
        <v>3.893773763684083</v>
      </c>
      <c r="J202" s="9">
        <f t="shared" si="58"/>
        <v>2.0387905818353125</v>
      </c>
      <c r="K202" s="11">
        <f t="shared" si="59"/>
        <v>0.26385224274406333</v>
      </c>
      <c r="L202" s="11">
        <f t="shared" si="60"/>
        <v>0.26809651474530832</v>
      </c>
      <c r="M202" s="11">
        <f t="shared" si="61"/>
        <v>0.50505050505050508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-0.26667339748186047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0.2322202694283873</v>
      </c>
      <c r="Q202" s="11">
        <f>2*'OddsRatio_working_3-way'!K202*'OddsRatio_working_3-way'!L202*'OddsRatio_working_3-way'!M202</f>
        <v>7.1452390593349943E-2</v>
      </c>
      <c r="R202" s="11">
        <f t="shared" si="62"/>
        <v>0</v>
      </c>
      <c r="S202" s="11">
        <f t="shared" si="63"/>
        <v>-0.87080403077769797</v>
      </c>
      <c r="T202" s="11">
        <f t="shared" si="64"/>
        <v>-0.26793970177775323</v>
      </c>
      <c r="U202" s="11">
        <f>'OddsRatio_working_3-way'!S202-'OddsRatio_working_3-way'!R202^2/3</f>
        <v>-0.87080403077769797</v>
      </c>
      <c r="V202" s="11">
        <f>'OddsRatio_working_3-way'!S202*'OddsRatio_working_3-way'!R202/3-2*'OddsRatio_working_3-way'!R202^3/27-'OddsRatio_working_3-way'!T202</f>
        <v>0.26793970177775323</v>
      </c>
      <c r="W202" s="11">
        <f>'OddsRatio_working_3-way'!V202^2+4*'OddsRatio_working_3-way'!U202^3/27</f>
        <v>-2.6035042208527134E-2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0.1563863213306062</v>
      </c>
      <c r="Y202" s="11">
        <f>IF('OddsRatio_working_3-way'!W202&gt;=0,IF('OddsRatio_working_3-way'!V202+SQRT('OddsRatio_working_3-way'!W202)&gt;0,0,PI()),ACOS('OddsRatio_working_3-way'!V202/(2*'OddsRatio_working_3-way'!X202)))</f>
        <v>0.54203692285301752</v>
      </c>
      <c r="Z202" s="11">
        <f>'OddsRatio_working_3-way'!X202^(1/3)*COS('OddsRatio_working_3-way'!Y202/3)</f>
        <v>0.52999519481393476</v>
      </c>
      <c r="AA202" s="11">
        <f>'OddsRatio_working_3-way'!X202^(1/3)*COS(('OddsRatio_working_3-way'!Y202+2*PI())/3)</f>
        <v>-0.34884166577217091</v>
      </c>
      <c r="AB202" s="11">
        <f>'OddsRatio_working_3-way'!X202^(1/3)*COS(('OddsRatio_working_3-way'!Y202+4*PI())/3)</f>
        <v>-0.18115352904176377</v>
      </c>
      <c r="AC202" s="11">
        <f>'OddsRatio_working_3-way'!X202^(1/3)*SIN('OddsRatio_working_3-way'!Y202/3)</f>
        <v>9.6814790881207313E-2</v>
      </c>
      <c r="AD202" s="11">
        <f>'OddsRatio_working_3-way'!X202^(1/3)*SIN(('OddsRatio_working_3-way'!Y202+2*PI())/3)</f>
        <v>0.41058190715194648</v>
      </c>
      <c r="AE202" s="11">
        <f>'OddsRatio_working_3-way'!X202^(1/3)*SIN(('OddsRatio_working_3-way'!Y202+4*PI())/3)</f>
        <v>-0.50739669803315379</v>
      </c>
      <c r="AF202" s="11">
        <f>-'OddsRatio_working_3-way'!U202/(3*'OddsRatio_working_3-way'!X202^(1/3))*COS(('OddsRatio_working_3-way'!Y202)/3)</f>
        <v>0.52999519481393487</v>
      </c>
      <c r="AG202" s="11">
        <f>-'OddsRatio_working_3-way'!U202/(3*'OddsRatio_working_3-way'!X202^(1/3))*COS(('OddsRatio_working_3-way'!Y202+2*PI())/3)</f>
        <v>-0.34884166577217096</v>
      </c>
      <c r="AH202" s="11">
        <f>-'OddsRatio_working_3-way'!U202/(3*'OddsRatio_working_3-way'!X202^(1/3))*COS(('OddsRatio_working_3-way'!Y202+4*PI())/3)</f>
        <v>-0.18115352904176382</v>
      </c>
      <c r="AI202" s="11">
        <f>'OddsRatio_working_3-way'!U202/(3*'OddsRatio_working_3-way'!X202^(1/3))*SIN(('OddsRatio_working_3-way'!Y202)/3)</f>
        <v>-9.6814790881207327E-2</v>
      </c>
      <c r="AJ202" s="11">
        <f>'OddsRatio_working_3-way'!U202/(3*'OddsRatio_working_3-way'!X202^(1/3))*SIN(('OddsRatio_working_3-way'!Y202+2*PI())/3)</f>
        <v>-0.41058190715194659</v>
      </c>
      <c r="AK202" s="11">
        <f>'OddsRatio_working_3-way'!U202/(3*'OddsRatio_working_3-way'!X202^(1/3))*SIN(('OddsRatio_working_3-way'!Y202+4*PI())/3)</f>
        <v>0.5073966980331539</v>
      </c>
      <c r="AL202" s="11">
        <f>'OddsRatio_working_3-way'!Z202+'OddsRatio_working_3-way'!AF202</f>
        <v>1.0599903896278695</v>
      </c>
      <c r="AM202" s="11">
        <f>'OddsRatio_working_3-way'!AA202+'OddsRatio_working_3-way'!AG202</f>
        <v>-0.69768333154434181</v>
      </c>
      <c r="AN202" s="11">
        <f>'OddsRatio_working_3-way'!AB202+'OddsRatio_working_3-way'!AH202</f>
        <v>-0.36230705808352759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1.0599903896278695</v>
      </c>
      <c r="AS202" s="11">
        <f>IF(('OddsRatio_working_3-way'!X202=0),IF(Q202&gt;0,-Q202^(1/3),(-Q202)^(1/3)),'OddsRatio_working_3-way'!AM202-'OddsRatio_working_3-way'!R202/3)</f>
        <v>-0.69768333154434181</v>
      </c>
      <c r="AT202" s="11">
        <f>IF(('OddsRatio_working_3-way'!X202=0),IF(Q202&gt;0,-Q202^(1/3),(-Q202)^(1/3)),'OddsRatio_working_3-way'!AN202-'OddsRatio_working_3-way'!R202/3)</f>
        <v>-0.36230705808352759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9">
        <f t="shared" si="52"/>
        <v>0.49284711983192314</v>
      </c>
      <c r="E203" s="9">
        <f t="shared" si="53"/>
        <v>0.26311287612083267</v>
      </c>
      <c r="F203" s="9">
        <f t="shared" si="54"/>
        <v>0.24404000404724424</v>
      </c>
      <c r="G203" s="9">
        <f t="shared" si="55"/>
        <v>1.0608523409249839</v>
      </c>
      <c r="H203" s="9">
        <f t="shared" si="56"/>
        <v>2.0290267706972345</v>
      </c>
      <c r="I203" s="9">
        <f t="shared" si="57"/>
        <v>3.8006501800419579</v>
      </c>
      <c r="J203" s="9">
        <f t="shared" si="58"/>
        <v>4.0976888355009526</v>
      </c>
      <c r="K203" s="11">
        <f t="shared" si="59"/>
        <v>0.50761421319796951</v>
      </c>
      <c r="L203" s="11">
        <f t="shared" si="60"/>
        <v>0.27472527472527469</v>
      </c>
      <c r="M203" s="11">
        <f t="shared" si="61"/>
        <v>0.25510204081632654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-0.26601420955507782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0.23230550657257382</v>
      </c>
      <c r="Q203" s="11">
        <f>2*'OddsRatio_working_3-way'!K203*'OddsRatio_working_3-way'!L203*'OddsRatio_working_3-way'!M203</f>
        <v>7.1150231722074658E-2</v>
      </c>
      <c r="R203" s="11">
        <f t="shared" si="62"/>
        <v>0</v>
      </c>
      <c r="S203" s="11">
        <f t="shared" si="63"/>
        <v>-0.87328232187715271</v>
      </c>
      <c r="T203" s="11">
        <f t="shared" si="64"/>
        <v>-0.2674677861798323</v>
      </c>
      <c r="U203" s="11">
        <f>'OddsRatio_working_3-way'!S203-'OddsRatio_working_3-way'!R203^2/3</f>
        <v>-0.87328232187715271</v>
      </c>
      <c r="V203" s="11">
        <f>'OddsRatio_working_3-way'!S203*'OddsRatio_working_3-way'!R203/3-2*'OddsRatio_working_3-way'!R203^3/27-'OddsRatio_working_3-way'!T203</f>
        <v>0.2674677861798323</v>
      </c>
      <c r="W203" s="11">
        <f>'OddsRatio_working_3-way'!V203^2+4*'OddsRatio_working_3-way'!U203^3/27</f>
        <v>-2.7125327480699138E-2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0.15705440468563722</v>
      </c>
      <c r="Y203" s="11">
        <f>IF('OddsRatio_working_3-way'!W203&gt;=0,IF('OddsRatio_working_3-way'!V203+SQRT('OddsRatio_working_3-way'!W203)&gt;0,0,PI()),ACOS('OddsRatio_working_3-way'!V203/(2*'OddsRatio_working_3-way'!X203)))</f>
        <v>0.55193187728514248</v>
      </c>
      <c r="Z203" s="11">
        <f>'OddsRatio_working_3-way'!X203^(1/3)*COS('OddsRatio_working_3-way'!Y203/3)</f>
        <v>0.53042617046249196</v>
      </c>
      <c r="AA203" s="11">
        <f>'OddsRatio_working_3-way'!X203^(1/3)*COS(('OddsRatio_working_3-way'!Y203+2*PI())/3)</f>
        <v>-0.35069196411755199</v>
      </c>
      <c r="AB203" s="11">
        <f>'OddsRatio_working_3-way'!X203^(1/3)*COS(('OddsRatio_working_3-way'!Y203+4*PI())/3)</f>
        <v>-0.17973420634494006</v>
      </c>
      <c r="AC203" s="11">
        <f>'OddsRatio_working_3-way'!X203^(1/3)*SIN('OddsRatio_working_3-way'!Y203/3)</f>
        <v>9.8702507470072587E-2</v>
      </c>
      <c r="AD203" s="11">
        <f>'OddsRatio_working_3-way'!X203^(1/3)*SIN(('OddsRatio_working_3-way'!Y203+2*PI())/3)</f>
        <v>0.41001128471757686</v>
      </c>
      <c r="AE203" s="11">
        <f>'OddsRatio_working_3-way'!X203^(1/3)*SIN(('OddsRatio_working_3-way'!Y203+4*PI())/3)</f>
        <v>-0.50871379218764923</v>
      </c>
      <c r="AF203" s="11">
        <f>-'OddsRatio_working_3-way'!U203/(3*'OddsRatio_working_3-way'!X203^(1/3))*COS(('OddsRatio_working_3-way'!Y203)/3)</f>
        <v>0.53042617046249196</v>
      </c>
      <c r="AG203" s="11">
        <f>-'OddsRatio_working_3-way'!U203/(3*'OddsRatio_working_3-way'!X203^(1/3))*COS(('OddsRatio_working_3-way'!Y203+2*PI())/3)</f>
        <v>-0.35069196411755199</v>
      </c>
      <c r="AH203" s="11">
        <f>-'OddsRatio_working_3-way'!U203/(3*'OddsRatio_working_3-way'!X203^(1/3))*COS(('OddsRatio_working_3-way'!Y203+4*PI())/3)</f>
        <v>-0.17973420634494006</v>
      </c>
      <c r="AI203" s="11">
        <f>'OddsRatio_working_3-way'!U203/(3*'OddsRatio_working_3-way'!X203^(1/3))*SIN(('OddsRatio_working_3-way'!Y203)/3)</f>
        <v>-9.8702507470072587E-2</v>
      </c>
      <c r="AJ203" s="11">
        <f>'OddsRatio_working_3-way'!U203/(3*'OddsRatio_working_3-way'!X203^(1/3))*SIN(('OddsRatio_working_3-way'!Y203+2*PI())/3)</f>
        <v>-0.41001128471757686</v>
      </c>
      <c r="AK203" s="11">
        <f>'OddsRatio_working_3-way'!U203/(3*'OddsRatio_working_3-way'!X203^(1/3))*SIN(('OddsRatio_working_3-way'!Y203+4*PI())/3)</f>
        <v>0.50871379218764923</v>
      </c>
      <c r="AL203" s="11">
        <f>'OddsRatio_working_3-way'!Z203+'OddsRatio_working_3-way'!AF203</f>
        <v>1.0608523409249839</v>
      </c>
      <c r="AM203" s="11">
        <f>'OddsRatio_working_3-way'!AA203+'OddsRatio_working_3-way'!AG203</f>
        <v>-0.70138392823510398</v>
      </c>
      <c r="AN203" s="11">
        <f>'OddsRatio_working_3-way'!AB203+'OddsRatio_working_3-way'!AH203</f>
        <v>-0.35946841268988011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1.0608523409249839</v>
      </c>
      <c r="AS203" s="11">
        <f>IF(('OddsRatio_working_3-way'!X203=0),IF(Q203&gt;0,-Q203^(1/3),(-Q203)^(1/3)),'OddsRatio_working_3-way'!AM203-'OddsRatio_working_3-way'!R203/3)</f>
        <v>-0.70138392823510398</v>
      </c>
      <c r="AT203" s="11">
        <f>IF(('OddsRatio_working_3-way'!X203=0),IF(Q203&gt;0,-Q203^(1/3),(-Q203)^(1/3)),'OddsRatio_working_3-way'!AN203-'OddsRatio_working_3-way'!R203/3)</f>
        <v>-0.35946841268988011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9">
        <f t="shared" si="52"/>
        <v>0.35100852091500118</v>
      </c>
      <c r="E204" s="9">
        <f t="shared" si="53"/>
        <v>0.25705043429386354</v>
      </c>
      <c r="F204" s="9">
        <f t="shared" si="54"/>
        <v>0.39194104479113523</v>
      </c>
      <c r="G204" s="9">
        <f t="shared" si="55"/>
        <v>1.062605567800047</v>
      </c>
      <c r="H204" s="9">
        <f t="shared" si="56"/>
        <v>2.8489336879720821</v>
      </c>
      <c r="I204" s="9">
        <f t="shared" si="57"/>
        <v>3.8902871444161282</v>
      </c>
      <c r="J204" s="9">
        <f t="shared" si="58"/>
        <v>2.5514041289880689</v>
      </c>
      <c r="K204" s="11">
        <f t="shared" si="59"/>
        <v>0.36496350364963503</v>
      </c>
      <c r="L204" s="11">
        <f t="shared" si="60"/>
        <v>0.26881720430107525</v>
      </c>
      <c r="M204" s="11">
        <f t="shared" si="61"/>
        <v>0.4065040650406504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-0.2755766385071432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0.23609842879686152</v>
      </c>
      <c r="Q204" s="11">
        <f>2*'OddsRatio_working_3-way'!K204*'OddsRatio_working_3-way'!L204*'OddsRatio_working_3-way'!M204</f>
        <v>7.9762982701642407E-2</v>
      </c>
      <c r="R204" s="11">
        <f t="shared" si="62"/>
        <v>0</v>
      </c>
      <c r="S204" s="11">
        <f t="shared" si="63"/>
        <v>-0.85674326414552604</v>
      </c>
      <c r="T204" s="11">
        <f t="shared" si="64"/>
        <v>-0.28944029194105608</v>
      </c>
      <c r="U204" s="11">
        <f>'OddsRatio_working_3-way'!S204-'OddsRatio_working_3-way'!R204^2/3</f>
        <v>-0.85674326414552604</v>
      </c>
      <c r="V204" s="11">
        <f>'OddsRatio_working_3-way'!S204*'OddsRatio_working_3-way'!R204/3-2*'OddsRatio_working_3-way'!R204^3/27-'OddsRatio_working_3-way'!T204</f>
        <v>0.28944029194105608</v>
      </c>
      <c r="W204" s="11">
        <f>'OddsRatio_working_3-way'!V204^2+4*'OddsRatio_working_3-way'!U204^3/27</f>
        <v>-9.3883595153609195E-3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0.15261392639130669</v>
      </c>
      <c r="Y204" s="11">
        <f>IF('OddsRatio_working_3-way'!W204&gt;=0,IF('OddsRatio_working_3-way'!V204+SQRT('OddsRatio_working_3-way'!W204)&gt;0,0,PI()),ACOS('OddsRatio_working_3-way'!V204/(2*'OddsRatio_working_3-way'!X204)))</f>
        <v>0.32303560500772166</v>
      </c>
      <c r="Z204" s="11">
        <f>'OddsRatio_working_3-way'!X204^(1/3)*COS('OddsRatio_working_3-way'!Y204/3)</f>
        <v>0.53130278390002361</v>
      </c>
      <c r="AA204" s="11">
        <f>'OddsRatio_working_3-way'!X204^(1/3)*COS(('OddsRatio_working_3-way'!Y204+2*PI())/3)</f>
        <v>-0.31538900248213492</v>
      </c>
      <c r="AB204" s="11">
        <f>'OddsRatio_working_3-way'!X204^(1/3)*COS(('OddsRatio_working_3-way'!Y204+4*PI())/3)</f>
        <v>-0.21591378141788883</v>
      </c>
      <c r="AC204" s="11">
        <f>'OddsRatio_working_3-way'!X204^(1/3)*SIN('OddsRatio_working_3-way'!Y204/3)</f>
        <v>5.7432045659140257E-2</v>
      </c>
      <c r="AD204" s="11">
        <f>'OddsRatio_working_3-way'!X204^(1/3)*SIN(('OddsRatio_working_3-way'!Y204+2*PI())/3)</f>
        <v>0.43140568512924421</v>
      </c>
      <c r="AE204" s="11">
        <f>'OddsRatio_working_3-way'!X204^(1/3)*SIN(('OddsRatio_working_3-way'!Y204+4*PI())/3)</f>
        <v>-0.48883773078838427</v>
      </c>
      <c r="AF204" s="11">
        <f>-'OddsRatio_working_3-way'!U204/(3*'OddsRatio_working_3-way'!X204^(1/3))*COS(('OddsRatio_working_3-way'!Y204)/3)</f>
        <v>0.5313027839000235</v>
      </c>
      <c r="AG204" s="11">
        <f>-'OddsRatio_working_3-way'!U204/(3*'OddsRatio_working_3-way'!X204^(1/3))*COS(('OddsRatio_working_3-way'!Y204+2*PI())/3)</f>
        <v>-0.31538900248213486</v>
      </c>
      <c r="AH204" s="11">
        <f>-'OddsRatio_working_3-way'!U204/(3*'OddsRatio_working_3-way'!X204^(1/3))*COS(('OddsRatio_working_3-way'!Y204+4*PI())/3)</f>
        <v>-0.21591378141788878</v>
      </c>
      <c r="AI204" s="11">
        <f>'OddsRatio_working_3-way'!U204/(3*'OddsRatio_working_3-way'!X204^(1/3))*SIN(('OddsRatio_working_3-way'!Y204)/3)</f>
        <v>-5.7432045659140243E-2</v>
      </c>
      <c r="AJ204" s="11">
        <f>'OddsRatio_working_3-way'!U204/(3*'OddsRatio_working_3-way'!X204^(1/3))*SIN(('OddsRatio_working_3-way'!Y204+2*PI())/3)</f>
        <v>-0.43140568512924415</v>
      </c>
      <c r="AK204" s="11">
        <f>'OddsRatio_working_3-way'!U204/(3*'OddsRatio_working_3-way'!X204^(1/3))*SIN(('OddsRatio_working_3-way'!Y204+4*PI())/3)</f>
        <v>0.48883773078838416</v>
      </c>
      <c r="AL204" s="11">
        <f>'OddsRatio_working_3-way'!Z204+'OddsRatio_working_3-way'!AF204</f>
        <v>1.062605567800047</v>
      </c>
      <c r="AM204" s="11">
        <f>'OddsRatio_working_3-way'!AA204+'OddsRatio_working_3-way'!AG204</f>
        <v>-0.63077800496426972</v>
      </c>
      <c r="AN204" s="11">
        <f>'OddsRatio_working_3-way'!AB204+'OddsRatio_working_3-way'!AH204</f>
        <v>-0.43182756283577761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1.062605567800047</v>
      </c>
      <c r="AS204" s="11">
        <f>IF(('OddsRatio_working_3-way'!X204=0),IF(Q204&gt;0,-Q204^(1/3),(-Q204)^(1/3)),'OddsRatio_working_3-way'!AM204-'OddsRatio_working_3-way'!R204/3)</f>
        <v>-0.63077800496426972</v>
      </c>
      <c r="AT204" s="11">
        <f>IF(('OddsRatio_working_3-way'!X204=0),IF(Q204&gt;0,-Q204^(1/3),(-Q204)^(1/3)),'OddsRatio_working_3-way'!AN204-'OddsRatio_working_3-way'!R204/3)</f>
        <v>-0.43182756283577761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9">
        <f t="shared" si="52"/>
        <v>0.38415716399098015</v>
      </c>
      <c r="E206" s="9">
        <f t="shared" si="53"/>
        <v>0.28440392887152416</v>
      </c>
      <c r="F206" s="9">
        <f t="shared" si="54"/>
        <v>0.3314389071374958</v>
      </c>
      <c r="G206" s="9">
        <f t="shared" si="55"/>
        <v>1.0616564676739801</v>
      </c>
      <c r="H206" s="9">
        <f t="shared" si="56"/>
        <v>2.6031012661877093</v>
      </c>
      <c r="I206" s="9">
        <f t="shared" si="57"/>
        <v>3.5161258283873331</v>
      </c>
      <c r="J206" s="9">
        <f t="shared" si="58"/>
        <v>3.0171472885805617</v>
      </c>
      <c r="K206" s="11">
        <f t="shared" si="59"/>
        <v>0.39840637450199207</v>
      </c>
      <c r="L206" s="11">
        <f t="shared" si="60"/>
        <v>0.29673590504451036</v>
      </c>
      <c r="M206" s="11">
        <f t="shared" si="61"/>
        <v>0.34482758620689657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-0.27718981844034907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0.23562763170178186</v>
      </c>
      <c r="Q206" s="11">
        <f>2*'OddsRatio_working_3-way'!K206*'OddsRatio_working_3-way'!L206*'OddsRatio_working_3-way'!M206</f>
        <v>8.1532052491966045E-2</v>
      </c>
      <c r="R206" s="11">
        <f t="shared" si="62"/>
        <v>0</v>
      </c>
      <c r="S206" s="11">
        <f t="shared" si="63"/>
        <v>-0.850058754060942</v>
      </c>
      <c r="T206" s="11">
        <f t="shared" si="64"/>
        <v>-0.29413797718371698</v>
      </c>
      <c r="U206" s="11">
        <f>'OddsRatio_working_3-way'!S206-'OddsRatio_working_3-way'!R206^2/3</f>
        <v>-0.850058754060942</v>
      </c>
      <c r="V206" s="11">
        <f>'OddsRatio_working_3-way'!S206*'OddsRatio_working_3-way'!R206/3-2*'OddsRatio_working_3-way'!R206^3/27-'OddsRatio_working_3-way'!T206</f>
        <v>0.29413797718371698</v>
      </c>
      <c r="W206" s="11">
        <f>'OddsRatio_working_3-way'!V206^2+4*'OddsRatio_working_3-way'!U206^3/27</f>
        <v>-4.483199745677971E-3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0.15083132082512471</v>
      </c>
      <c r="Y206" s="11">
        <f>IF('OddsRatio_working_3-way'!W206&gt;=0,IF('OddsRatio_working_3-way'!V206+SQRT('OddsRatio_working_3-way'!W206)&gt;0,0,PI()),ACOS('OddsRatio_working_3-way'!V206/(2*'OddsRatio_working_3-way'!X206)))</f>
        <v>0.22382299965876973</v>
      </c>
      <c r="Z206" s="11">
        <f>'OddsRatio_working_3-way'!X206^(1/3)*COS('OddsRatio_working_3-way'!Y206/3)</f>
        <v>0.53082823383699007</v>
      </c>
      <c r="AA206" s="11">
        <f>'OddsRatio_working_3-way'!X206^(1/3)*COS(('OddsRatio_working_3-way'!Y206+2*PI())/3)</f>
        <v>-0.29977584179315697</v>
      </c>
      <c r="AB206" s="11">
        <f>'OddsRatio_working_3-way'!X206^(1/3)*COS(('OddsRatio_working_3-way'!Y206+4*PI())/3)</f>
        <v>-0.23105239204383318</v>
      </c>
      <c r="AC206" s="11">
        <f>'OddsRatio_working_3-way'!X206^(1/3)*SIN('OddsRatio_working_3-way'!Y206/3)</f>
        <v>3.9677502212411897E-2</v>
      </c>
      <c r="AD206" s="11">
        <f>'OddsRatio_working_3-way'!X206^(1/3)*SIN(('OddsRatio_working_3-way'!Y206+2*PI())/3)</f>
        <v>0.43987198444265374</v>
      </c>
      <c r="AE206" s="11">
        <f>'OddsRatio_working_3-way'!X206^(1/3)*SIN(('OddsRatio_working_3-way'!Y206+4*PI())/3)</f>
        <v>-0.47954948665506553</v>
      </c>
      <c r="AF206" s="11">
        <f>-'OddsRatio_working_3-way'!U206/(3*'OddsRatio_working_3-way'!X206^(1/3))*COS(('OddsRatio_working_3-way'!Y206)/3)</f>
        <v>0.53082823383698996</v>
      </c>
      <c r="AG206" s="11">
        <f>-'OddsRatio_working_3-way'!U206/(3*'OddsRatio_working_3-way'!X206^(1/3))*COS(('OddsRatio_working_3-way'!Y206+2*PI())/3)</f>
        <v>-0.29977584179315692</v>
      </c>
      <c r="AH206" s="11">
        <f>-'OddsRatio_working_3-way'!U206/(3*'OddsRatio_working_3-way'!X206^(1/3))*COS(('OddsRatio_working_3-way'!Y206+4*PI())/3)</f>
        <v>-0.23105239204383313</v>
      </c>
      <c r="AI206" s="11">
        <f>'OddsRatio_working_3-way'!U206/(3*'OddsRatio_working_3-way'!X206^(1/3))*SIN(('OddsRatio_working_3-way'!Y206)/3)</f>
        <v>-3.967750221241189E-2</v>
      </c>
      <c r="AJ206" s="11">
        <f>'OddsRatio_working_3-way'!U206/(3*'OddsRatio_working_3-way'!X206^(1/3))*SIN(('OddsRatio_working_3-way'!Y206+2*PI())/3)</f>
        <v>-0.43987198444265369</v>
      </c>
      <c r="AK206" s="11">
        <f>'OddsRatio_working_3-way'!U206/(3*'OddsRatio_working_3-way'!X206^(1/3))*SIN(('OddsRatio_working_3-way'!Y206+4*PI())/3)</f>
        <v>0.47954948665506547</v>
      </c>
      <c r="AL206" s="11">
        <f>'OddsRatio_working_3-way'!Z206+'OddsRatio_working_3-way'!AF206</f>
        <v>1.0616564676739801</v>
      </c>
      <c r="AM206" s="11">
        <f>'OddsRatio_working_3-way'!AA206+'OddsRatio_working_3-way'!AG206</f>
        <v>-0.59955168358631394</v>
      </c>
      <c r="AN206" s="11">
        <f>'OddsRatio_working_3-way'!AB206+'OddsRatio_working_3-way'!AH206</f>
        <v>-0.46210478408766631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1.0616564676739801</v>
      </c>
      <c r="AS206" s="11">
        <f>IF(('OddsRatio_working_3-way'!X206=0),IF(Q206&gt;0,-Q206^(1/3),(-Q206)^(1/3)),'OddsRatio_working_3-way'!AM206-'OddsRatio_working_3-way'!R206/3)</f>
        <v>-0.59955168358631394</v>
      </c>
      <c r="AT206" s="11">
        <f>IF(('OddsRatio_working_3-way'!X206=0),IF(Q206&gt;0,-Q206^(1/3),(-Q206)^(1/3)),'OddsRatio_working_3-way'!AN206-'OddsRatio_working_3-way'!R206/3)</f>
        <v>-0.46210478408766631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9">
        <f t="shared" si="52"/>
        <v>0.27408807187415163</v>
      </c>
      <c r="E207" s="9">
        <f t="shared" si="53"/>
        <v>0.20938373468616753</v>
      </c>
      <c r="F207" s="9">
        <f t="shared" si="54"/>
        <v>0.51652819343968059</v>
      </c>
      <c r="G207" s="9">
        <f t="shared" si="55"/>
        <v>1.0636394821424962</v>
      </c>
      <c r="H207" s="9">
        <f t="shared" si="56"/>
        <v>3.648462310534816</v>
      </c>
      <c r="I207" s="9">
        <f t="shared" si="57"/>
        <v>4.7759201616058613</v>
      </c>
      <c r="J207" s="9">
        <f t="shared" si="58"/>
        <v>1.9360027442853969</v>
      </c>
      <c r="K207" s="11">
        <f t="shared" si="59"/>
        <v>0.28653295128939826</v>
      </c>
      <c r="L207" s="11">
        <f t="shared" si="60"/>
        <v>0.21978021978021978</v>
      </c>
      <c r="M207" s="11">
        <f t="shared" si="61"/>
        <v>0.53191489361702127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-0.26056477205657225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0.23179892715953193</v>
      </c>
      <c r="Q207" s="11">
        <f>2*'OddsRatio_working_3-way'!K207*'OddsRatio_working_3-way'!L207*'OddsRatio_working_3-way'!M207</f>
        <v>6.6993909583679748E-2</v>
      </c>
      <c r="R207" s="11">
        <f t="shared" si="62"/>
        <v>0</v>
      </c>
      <c r="S207" s="11">
        <f t="shared" si="63"/>
        <v>-0.88960194169764883</v>
      </c>
      <c r="T207" s="11">
        <f t="shared" si="64"/>
        <v>-0.25711038777388695</v>
      </c>
      <c r="U207" s="11">
        <f>'OddsRatio_working_3-way'!S207-'OddsRatio_working_3-way'!R207^2/3</f>
        <v>-0.88960194169764883</v>
      </c>
      <c r="V207" s="11">
        <f>'OddsRatio_working_3-way'!S207*'OddsRatio_working_3-way'!R207/3-2*'OddsRatio_working_3-way'!R207^3/27-'OddsRatio_working_3-way'!T207</f>
        <v>0.25711038777388695</v>
      </c>
      <c r="W207" s="11">
        <f>'OddsRatio_working_3-way'!V207^2+4*'OddsRatio_working_3-way'!U207^3/27</f>
        <v>-3.8194028803302318E-2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0.16147738255289876</v>
      </c>
      <c r="Y207" s="11">
        <f>IF('OddsRatio_working_3-way'!W207&gt;=0,IF('OddsRatio_working_3-way'!V207+SQRT('OddsRatio_working_3-way'!W207)&gt;0,0,PI()),ACOS('OddsRatio_working_3-way'!V207/(2*'OddsRatio_working_3-way'!X207)))</f>
        <v>0.64994202012430102</v>
      </c>
      <c r="Z207" s="11">
        <f>'OddsRatio_working_3-way'!X207^(1/3)*COS('OddsRatio_working_3-way'!Y207/3)</f>
        <v>0.53181974107124808</v>
      </c>
      <c r="AA207" s="11">
        <f>'OddsRatio_working_3-way'!X207^(1/3)*COS(('OddsRatio_working_3-way'!Y207+2*PI())/3)</f>
        <v>-0.36728199530173111</v>
      </c>
      <c r="AB207" s="11">
        <f>'OddsRatio_working_3-way'!X207^(1/3)*COS(('OddsRatio_working_3-way'!Y207+4*PI())/3)</f>
        <v>-0.16453774576951685</v>
      </c>
      <c r="AC207" s="11">
        <f>'OddsRatio_working_3-way'!X207^(1/3)*SIN('OddsRatio_working_3-way'!Y207/3)</f>
        <v>0.1170544470440726</v>
      </c>
      <c r="AD207" s="11">
        <f>'OddsRatio_working_3-way'!X207^(1/3)*SIN(('OddsRatio_working_3-way'!Y207+2*PI())/3)</f>
        <v>0.40204218247972701</v>
      </c>
      <c r="AE207" s="11">
        <f>'OddsRatio_working_3-way'!X207^(1/3)*SIN(('OddsRatio_working_3-way'!Y207+4*PI())/3)</f>
        <v>-0.51909662952379954</v>
      </c>
      <c r="AF207" s="11">
        <f>-'OddsRatio_working_3-way'!U207/(3*'OddsRatio_working_3-way'!X207^(1/3))*COS(('OddsRatio_working_3-way'!Y207)/3)</f>
        <v>0.53181974107124808</v>
      </c>
      <c r="AG207" s="11">
        <f>-'OddsRatio_working_3-way'!U207/(3*'OddsRatio_working_3-way'!X207^(1/3))*COS(('OddsRatio_working_3-way'!Y207+2*PI())/3)</f>
        <v>-0.36728199530173111</v>
      </c>
      <c r="AH207" s="11">
        <f>-'OddsRatio_working_3-way'!U207/(3*'OddsRatio_working_3-way'!X207^(1/3))*COS(('OddsRatio_working_3-way'!Y207+4*PI())/3)</f>
        <v>-0.16453774576951685</v>
      </c>
      <c r="AI207" s="11">
        <f>'OddsRatio_working_3-way'!U207/(3*'OddsRatio_working_3-way'!X207^(1/3))*SIN(('OddsRatio_working_3-way'!Y207)/3)</f>
        <v>-0.1170544470440726</v>
      </c>
      <c r="AJ207" s="11">
        <f>'OddsRatio_working_3-way'!U207/(3*'OddsRatio_working_3-way'!X207^(1/3))*SIN(('OddsRatio_working_3-way'!Y207+2*PI())/3)</f>
        <v>-0.40204218247972701</v>
      </c>
      <c r="AK207" s="11">
        <f>'OddsRatio_working_3-way'!U207/(3*'OddsRatio_working_3-way'!X207^(1/3))*SIN(('OddsRatio_working_3-way'!Y207+4*PI())/3)</f>
        <v>0.51909662952379954</v>
      </c>
      <c r="AL207" s="11">
        <f>'OddsRatio_working_3-way'!Z207+'OddsRatio_working_3-way'!AF207</f>
        <v>1.0636394821424962</v>
      </c>
      <c r="AM207" s="11">
        <f>'OddsRatio_working_3-way'!AA207+'OddsRatio_working_3-way'!AG207</f>
        <v>-0.73456399060346222</v>
      </c>
      <c r="AN207" s="11">
        <f>'OddsRatio_working_3-way'!AB207+'OddsRatio_working_3-way'!AH207</f>
        <v>-0.3290754915390337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1.0636394821424962</v>
      </c>
      <c r="AS207" s="11">
        <f>IF(('OddsRatio_working_3-way'!X207=0),IF(Q207&gt;0,-Q207^(1/3),(-Q207)^(1/3)),'OddsRatio_working_3-way'!AM207-'OddsRatio_working_3-way'!R207/3)</f>
        <v>-0.73456399060346222</v>
      </c>
      <c r="AT207" s="11">
        <f>IF(('OddsRatio_working_3-way'!X207=0),IF(Q207&gt;0,-Q207^(1/3),(-Q207)^(1/3)),'OddsRatio_working_3-way'!AN207-'OddsRatio_working_3-way'!R207/3)</f>
        <v>-0.3290754915390337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9">
        <f t="shared" si="52"/>
        <v>0.2175614281318986</v>
      </c>
      <c r="E208" s="9">
        <f t="shared" si="53"/>
        <v>0.23101018396750278</v>
      </c>
      <c r="F208" s="9">
        <f t="shared" si="54"/>
        <v>0.55142838790059856</v>
      </c>
      <c r="G208" s="9">
        <f t="shared" si="55"/>
        <v>1.0703580344150589</v>
      </c>
      <c r="H208" s="9">
        <f t="shared" si="56"/>
        <v>4.5964029956345982</v>
      </c>
      <c r="I208" s="9">
        <f t="shared" si="57"/>
        <v>4.3288134870308337</v>
      </c>
      <c r="J208" s="9">
        <f t="shared" si="58"/>
        <v>1.8134721061554446</v>
      </c>
      <c r="K208" s="11">
        <f t="shared" si="59"/>
        <v>0.2293577981651376</v>
      </c>
      <c r="L208" s="11">
        <f t="shared" si="60"/>
        <v>0.24330900243309</v>
      </c>
      <c r="M208" s="11">
        <f t="shared" si="61"/>
        <v>0.56818181818181823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-0.25180959802268299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0.22924365194839985</v>
      </c>
      <c r="Q208" s="11">
        <f>2*'OddsRatio_working_3-way'!K208*'OddsRatio_working_3-way'!L208*'OddsRatio_working_3-way'!M208</f>
        <v>6.3414564854329128E-2</v>
      </c>
      <c r="R208" s="11">
        <f t="shared" si="62"/>
        <v>0</v>
      </c>
      <c r="S208" s="11">
        <f t="shared" si="63"/>
        <v>-0.91038488504218806</v>
      </c>
      <c r="T208" s="11">
        <f t="shared" si="64"/>
        <v>-0.25183537622190538</v>
      </c>
      <c r="U208" s="11">
        <f>'OddsRatio_working_3-way'!S208-'OddsRatio_working_3-way'!R208^2/3</f>
        <v>-0.91038488504218806</v>
      </c>
      <c r="V208" s="11">
        <f>'OddsRatio_working_3-way'!S208*'OddsRatio_working_3-way'!R208/3-2*'OddsRatio_working_3-way'!R208^3/27-'OddsRatio_working_3-way'!T208</f>
        <v>0.25183537622190538</v>
      </c>
      <c r="W208" s="11">
        <f>'OddsRatio_working_3-way'!V208^2+4*'OddsRatio_working_3-way'!U208^3/27</f>
        <v>-4.8360806154276043E-2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0.16716897355004656</v>
      </c>
      <c r="Y208" s="11">
        <f>IF('OddsRatio_working_3-way'!W208&gt;=0,IF('OddsRatio_working_3-way'!V208+SQRT('OddsRatio_working_3-way'!W208)&gt;0,0,PI()),ACOS('OddsRatio_working_3-way'!V208/(2*'OddsRatio_working_3-way'!X208)))</f>
        <v>0.71782821779438533</v>
      </c>
      <c r="Z208" s="11">
        <f>'OddsRatio_working_3-way'!X208^(1/3)*COS('OddsRatio_working_3-way'!Y208/3)</f>
        <v>0.53517901720752958</v>
      </c>
      <c r="AA208" s="11">
        <f>'OddsRatio_working_3-way'!X208^(1/3)*COS(('OddsRatio_working_3-way'!Y208+2*PI())/3)</f>
        <v>-0.38065491408278002</v>
      </c>
      <c r="AB208" s="11">
        <f>'OddsRatio_working_3-way'!X208^(1/3)*COS(('OddsRatio_working_3-way'!Y208+4*PI())/3)</f>
        <v>-0.15452410312474973</v>
      </c>
      <c r="AC208" s="11">
        <f>'OddsRatio_working_3-way'!X208^(1/3)*SIN('OddsRatio_working_3-way'!Y208/3)</f>
        <v>0.13055668457868724</v>
      </c>
      <c r="AD208" s="11">
        <f>'OddsRatio_working_3-way'!X208^(1/3)*SIN(('OddsRatio_working_3-way'!Y208+2*PI())/3)</f>
        <v>0.39820028218476627</v>
      </c>
      <c r="AE208" s="11">
        <f>'OddsRatio_working_3-way'!X208^(1/3)*SIN(('OddsRatio_working_3-way'!Y208+4*PI())/3)</f>
        <v>-0.52875696676345341</v>
      </c>
      <c r="AF208" s="11">
        <f>-'OddsRatio_working_3-way'!U208/(3*'OddsRatio_working_3-way'!X208^(1/3))*COS(('OddsRatio_working_3-way'!Y208)/3)</f>
        <v>0.53517901720752947</v>
      </c>
      <c r="AG208" s="11">
        <f>-'OddsRatio_working_3-way'!U208/(3*'OddsRatio_working_3-way'!X208^(1/3))*COS(('OddsRatio_working_3-way'!Y208+2*PI())/3)</f>
        <v>-0.3806549140827799</v>
      </c>
      <c r="AH208" s="11">
        <f>-'OddsRatio_working_3-way'!U208/(3*'OddsRatio_working_3-way'!X208^(1/3))*COS(('OddsRatio_working_3-way'!Y208+4*PI())/3)</f>
        <v>-0.15452410312474968</v>
      </c>
      <c r="AI208" s="11">
        <f>'OddsRatio_working_3-way'!U208/(3*'OddsRatio_working_3-way'!X208^(1/3))*SIN(('OddsRatio_working_3-way'!Y208)/3)</f>
        <v>-0.13055668457868719</v>
      </c>
      <c r="AJ208" s="11">
        <f>'OddsRatio_working_3-way'!U208/(3*'OddsRatio_working_3-way'!X208^(1/3))*SIN(('OddsRatio_working_3-way'!Y208+2*PI())/3)</f>
        <v>-0.39820028218476611</v>
      </c>
      <c r="AK208" s="11">
        <f>'OddsRatio_working_3-way'!U208/(3*'OddsRatio_working_3-way'!X208^(1/3))*SIN(('OddsRatio_working_3-way'!Y208+4*PI())/3)</f>
        <v>0.5287569667634533</v>
      </c>
      <c r="AL208" s="11">
        <f>'OddsRatio_working_3-way'!Z208+'OddsRatio_working_3-way'!AF208</f>
        <v>1.0703580344150589</v>
      </c>
      <c r="AM208" s="11">
        <f>'OddsRatio_working_3-way'!AA208+'OddsRatio_working_3-way'!AG208</f>
        <v>-0.76130982816555992</v>
      </c>
      <c r="AN208" s="11">
        <f>'OddsRatio_working_3-way'!AB208+'OddsRatio_working_3-way'!AH208</f>
        <v>-0.30904820624949941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1.0703580344150589</v>
      </c>
      <c r="AS208" s="11">
        <f>IF(('OddsRatio_working_3-way'!X208=0),IF(Q208&gt;0,-Q208^(1/3),(-Q208)^(1/3)),'OddsRatio_working_3-way'!AM208-'OddsRatio_working_3-way'!R208/3)</f>
        <v>-0.76130982816555992</v>
      </c>
      <c r="AT208" s="11">
        <f>IF(('OddsRatio_working_3-way'!X208=0),IF(Q208&gt;0,-Q208^(1/3),(-Q208)^(1/3)),'OddsRatio_working_3-way'!AN208-'OddsRatio_working_3-way'!R208/3)</f>
        <v>-0.30904820624949941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9">
        <f t="shared" si="52"/>
        <v>0.29837555153918854</v>
      </c>
      <c r="E209" s="9">
        <f t="shared" si="53"/>
        <v>0.26035364163044894</v>
      </c>
      <c r="F209" s="9">
        <f t="shared" si="54"/>
        <v>0.44127080683036268</v>
      </c>
      <c r="G209" s="9">
        <f t="shared" si="55"/>
        <v>1.0640185643985975</v>
      </c>
      <c r="H209" s="9">
        <f t="shared" si="56"/>
        <v>3.3514810273209008</v>
      </c>
      <c r="I209" s="9">
        <f t="shared" si="57"/>
        <v>3.8409295669442551</v>
      </c>
      <c r="J209" s="9">
        <f t="shared" si="58"/>
        <v>2.2661820916343305</v>
      </c>
      <c r="K209" s="11">
        <f t="shared" si="59"/>
        <v>0.3115264797507788</v>
      </c>
      <c r="L209" s="11">
        <f t="shared" si="60"/>
        <v>0.27247956403269757</v>
      </c>
      <c r="M209" s="11">
        <f t="shared" si="61"/>
        <v>0.45662100456621008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-0.27216688637824282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0.23527375263922307</v>
      </c>
      <c r="Q209" s="11">
        <f>2*'OddsRatio_working_3-way'!K209*'OddsRatio_working_3-way'!L209*'OddsRatio_working_3-way'!M209</f>
        <v>7.7520182088706119E-2</v>
      </c>
      <c r="R209" s="11">
        <f t="shared" si="62"/>
        <v>0</v>
      </c>
      <c r="S209" s="11">
        <f t="shared" si="63"/>
        <v>-0.86444664804759652</v>
      </c>
      <c r="T209" s="11">
        <f t="shared" si="64"/>
        <v>-0.28482591368948817</v>
      </c>
      <c r="U209" s="11">
        <f>'OddsRatio_working_3-way'!S209-'OddsRatio_working_3-way'!R209^2/3</f>
        <v>-0.86444664804759652</v>
      </c>
      <c r="V209" s="11">
        <f>'OddsRatio_working_3-way'!S209*'OddsRatio_working_3-way'!R209/3-2*'OddsRatio_working_3-way'!R209^3/27-'OddsRatio_working_3-way'!T209</f>
        <v>0.28482591368948817</v>
      </c>
      <c r="W209" s="11">
        <f>'OddsRatio_working_3-way'!V209^2+4*'OddsRatio_working_3-way'!U209^3/27</f>
        <v>-1.4573950612667891E-2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0.15467688234002491</v>
      </c>
      <c r="Y209" s="11">
        <f>IF('OddsRatio_working_3-way'!W209&gt;=0,IF('OddsRatio_working_3-way'!V209+SQRT('OddsRatio_working_3-way'!W209)&gt;0,0,PI()),ACOS('OddsRatio_working_3-way'!V209/(2*'OddsRatio_working_3-way'!X209)))</f>
        <v>0.40089366895986611</v>
      </c>
      <c r="Z209" s="11">
        <f>'OddsRatio_working_3-way'!X209^(1/3)*COS('OddsRatio_working_3-way'!Y209/3)</f>
        <v>0.53200928219929877</v>
      </c>
      <c r="AA209" s="11">
        <f>'OddsRatio_working_3-way'!X209^(1/3)*COS(('OddsRatio_working_3-way'!Y209+2*PI())/3)</f>
        <v>-0.32794214792902754</v>
      </c>
      <c r="AB209" s="11">
        <f>'OddsRatio_working_3-way'!X209^(1/3)*COS(('OddsRatio_working_3-way'!Y209+4*PI())/3)</f>
        <v>-0.20406713427027132</v>
      </c>
      <c r="AC209" s="11">
        <f>'OddsRatio_working_3-way'!X209^(1/3)*SIN('OddsRatio_working_3-way'!Y209/3)</f>
        <v>7.1519272481751509E-2</v>
      </c>
      <c r="AD209" s="11">
        <f>'OddsRatio_working_3-way'!X209^(1/3)*SIN(('OddsRatio_working_3-way'!Y209+2*PI())/3)</f>
        <v>0.42497391719284128</v>
      </c>
      <c r="AE209" s="11">
        <f>'OddsRatio_working_3-way'!X209^(1/3)*SIN(('OddsRatio_working_3-way'!Y209+4*PI())/3)</f>
        <v>-0.49649318967459283</v>
      </c>
      <c r="AF209" s="11">
        <f>-'OddsRatio_working_3-way'!U209/(3*'OddsRatio_working_3-way'!X209^(1/3))*COS(('OddsRatio_working_3-way'!Y209)/3)</f>
        <v>0.53200928219929888</v>
      </c>
      <c r="AG209" s="11">
        <f>-'OddsRatio_working_3-way'!U209/(3*'OddsRatio_working_3-way'!X209^(1/3))*COS(('OddsRatio_working_3-way'!Y209+2*PI())/3)</f>
        <v>-0.32794214792902759</v>
      </c>
      <c r="AH209" s="11">
        <f>-'OddsRatio_working_3-way'!U209/(3*'OddsRatio_working_3-way'!X209^(1/3))*COS(('OddsRatio_working_3-way'!Y209+4*PI())/3)</f>
        <v>-0.20406713427027137</v>
      </c>
      <c r="AI209" s="11">
        <f>'OddsRatio_working_3-way'!U209/(3*'OddsRatio_working_3-way'!X209^(1/3))*SIN(('OddsRatio_working_3-way'!Y209)/3)</f>
        <v>-7.1519272481751522E-2</v>
      </c>
      <c r="AJ209" s="11">
        <f>'OddsRatio_working_3-way'!U209/(3*'OddsRatio_working_3-way'!X209^(1/3))*SIN(('OddsRatio_working_3-way'!Y209+2*PI())/3)</f>
        <v>-0.42497391719284139</v>
      </c>
      <c r="AK209" s="11">
        <f>'OddsRatio_working_3-way'!U209/(3*'OddsRatio_working_3-way'!X209^(1/3))*SIN(('OddsRatio_working_3-way'!Y209+4*PI())/3)</f>
        <v>0.49649318967459288</v>
      </c>
      <c r="AL209" s="11">
        <f>'OddsRatio_working_3-way'!Z209+'OddsRatio_working_3-way'!AF209</f>
        <v>1.0640185643985975</v>
      </c>
      <c r="AM209" s="11">
        <f>'OddsRatio_working_3-way'!AA209+'OddsRatio_working_3-way'!AG209</f>
        <v>-0.65588429585805508</v>
      </c>
      <c r="AN209" s="11">
        <f>'OddsRatio_working_3-way'!AB209+'OddsRatio_working_3-way'!AH209</f>
        <v>-0.40813426854054269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1.0640185643985975</v>
      </c>
      <c r="AS209" s="11">
        <f>IF(('OddsRatio_working_3-way'!X209=0),IF(Q209&gt;0,-Q209^(1/3),(-Q209)^(1/3)),'OddsRatio_working_3-way'!AM209-'OddsRatio_working_3-way'!R209/3)</f>
        <v>-0.65588429585805508</v>
      </c>
      <c r="AT209" s="11">
        <f>IF(('OddsRatio_working_3-way'!X209=0),IF(Q209&gt;0,-Q209^(1/3),(-Q209)^(1/3)),'OddsRatio_working_3-way'!AN209-'OddsRatio_working_3-way'!R209/3)</f>
        <v>-0.40813426854054269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9">
        <f t="shared" si="52"/>
        <v>0.32567988091265693</v>
      </c>
      <c r="E210" s="9">
        <f t="shared" si="53"/>
        <v>0.26516165789633178</v>
      </c>
      <c r="F210" s="9">
        <f t="shared" si="54"/>
        <v>0.40915846119101129</v>
      </c>
      <c r="G210" s="9">
        <f t="shared" si="55"/>
        <v>1.0617947547343305</v>
      </c>
      <c r="H210" s="9">
        <f t="shared" si="56"/>
        <v>3.0704997717319444</v>
      </c>
      <c r="I210" s="9">
        <f t="shared" si="57"/>
        <v>3.7712843098566018</v>
      </c>
      <c r="J210" s="9">
        <f t="shared" si="58"/>
        <v>2.444040866438689</v>
      </c>
      <c r="K210" s="11">
        <f t="shared" si="59"/>
        <v>0.33898305084745761</v>
      </c>
      <c r="L210" s="11">
        <f t="shared" si="60"/>
        <v>0.2770083102493075</v>
      </c>
      <c r="M210" s="11">
        <f t="shared" si="61"/>
        <v>0.42372881355932207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-0.27540562499552379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0.23554857751736574</v>
      </c>
      <c r="Q210" s="11">
        <f>2*'OddsRatio_working_3-way'!K210*'OddsRatio_working_3-way'!L210*'OddsRatio_working_3-way'!M210</f>
        <v>7.9577222134245187E-2</v>
      </c>
      <c r="R210" s="11">
        <f t="shared" si="62"/>
        <v>0</v>
      </c>
      <c r="S210" s="11">
        <f t="shared" si="63"/>
        <v>-0.85527874574527718</v>
      </c>
      <c r="T210" s="11">
        <f t="shared" si="64"/>
        <v>-0.28894552221124231</v>
      </c>
      <c r="U210" s="11">
        <f>'OddsRatio_working_3-way'!S210-'OddsRatio_working_3-way'!R210^2/3</f>
        <v>-0.85527874574527718</v>
      </c>
      <c r="V210" s="11">
        <f>'OddsRatio_working_3-way'!S210*'OddsRatio_working_3-way'!R210/3-2*'OddsRatio_working_3-way'!R210^3/27-'OddsRatio_working_3-way'!T210</f>
        <v>0.28894552221124231</v>
      </c>
      <c r="W210" s="11">
        <f>'OddsRatio_working_3-way'!V210^2+4*'OddsRatio_working_3-way'!U210^3/27</f>
        <v>-9.1975792156140795E-3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0.15222277590881531</v>
      </c>
      <c r="Y210" s="11">
        <f>IF('OddsRatio_working_3-way'!W210&gt;=0,IF('OddsRatio_working_3-way'!V210+SQRT('OddsRatio_working_3-way'!W210)&gt;0,0,PI()),ACOS('OddsRatio_working_3-way'!V210/(2*'OddsRatio_working_3-way'!X210)))</f>
        <v>0.32046932631667158</v>
      </c>
      <c r="Z210" s="11">
        <f>'OddsRatio_working_3-way'!X210^(1/3)*COS('OddsRatio_working_3-way'!Y210/3)</f>
        <v>0.53089737736716525</v>
      </c>
      <c r="AA210" s="11">
        <f>'OddsRatio_working_3-way'!X210^(1/3)*COS(('OddsRatio_working_3-way'!Y210+2*PI())/3)</f>
        <v>-0.31475048849676035</v>
      </c>
      <c r="AB210" s="11">
        <f>'OddsRatio_working_3-way'!X210^(1/3)*COS(('OddsRatio_working_3-way'!Y210+4*PI())/3)</f>
        <v>-0.21614688887040479</v>
      </c>
      <c r="AC210" s="11">
        <f>'OddsRatio_working_3-way'!X210^(1/3)*SIN('OddsRatio_working_3-way'!Y210/3)</f>
        <v>5.6928814787342429E-2</v>
      </c>
      <c r="AD210" s="11">
        <f>'OddsRatio_working_3-way'!X210^(1/3)*SIN(('OddsRatio_working_3-way'!Y210+2*PI())/3)</f>
        <v>0.43130620820882754</v>
      </c>
      <c r="AE210" s="11">
        <f>'OddsRatio_working_3-way'!X210^(1/3)*SIN(('OddsRatio_working_3-way'!Y210+4*PI())/3)</f>
        <v>-0.48823502299617</v>
      </c>
      <c r="AF210" s="11">
        <f>-'OddsRatio_working_3-way'!U210/(3*'OddsRatio_working_3-way'!X210^(1/3))*COS(('OddsRatio_working_3-way'!Y210)/3)</f>
        <v>0.53089737736716514</v>
      </c>
      <c r="AG210" s="11">
        <f>-'OddsRatio_working_3-way'!U210/(3*'OddsRatio_working_3-way'!X210^(1/3))*COS(('OddsRatio_working_3-way'!Y210+2*PI())/3)</f>
        <v>-0.31475048849676029</v>
      </c>
      <c r="AH210" s="11">
        <f>-'OddsRatio_working_3-way'!U210/(3*'OddsRatio_working_3-way'!X210^(1/3))*COS(('OddsRatio_working_3-way'!Y210+4*PI())/3)</f>
        <v>-0.21614688887040476</v>
      </c>
      <c r="AI210" s="11">
        <f>'OddsRatio_working_3-way'!U210/(3*'OddsRatio_working_3-way'!X210^(1/3))*SIN(('OddsRatio_working_3-way'!Y210)/3)</f>
        <v>-5.6928814787342422E-2</v>
      </c>
      <c r="AJ210" s="11">
        <f>'OddsRatio_working_3-way'!U210/(3*'OddsRatio_working_3-way'!X210^(1/3))*SIN(('OddsRatio_working_3-way'!Y210+2*PI())/3)</f>
        <v>-0.43130620820882748</v>
      </c>
      <c r="AK210" s="11">
        <f>'OddsRatio_working_3-way'!U210/(3*'OddsRatio_working_3-way'!X210^(1/3))*SIN(('OddsRatio_working_3-way'!Y210+4*PI())/3)</f>
        <v>0.48823502299616989</v>
      </c>
      <c r="AL210" s="11">
        <f>'OddsRatio_working_3-way'!Z210+'OddsRatio_working_3-way'!AF210</f>
        <v>1.0617947547343305</v>
      </c>
      <c r="AM210" s="11">
        <f>'OddsRatio_working_3-way'!AA210+'OddsRatio_working_3-way'!AG210</f>
        <v>-0.6295009769935207</v>
      </c>
      <c r="AN210" s="11">
        <f>'OddsRatio_working_3-way'!AB210+'OddsRatio_working_3-way'!AH210</f>
        <v>-0.43229377774080957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1.0617947547343305</v>
      </c>
      <c r="AS210" s="11">
        <f>IF(('OddsRatio_working_3-way'!X210=0),IF(Q210&gt;0,-Q210^(1/3),(-Q210)^(1/3)),'OddsRatio_working_3-way'!AM210-'OddsRatio_working_3-way'!R210/3)</f>
        <v>-0.6295009769935207</v>
      </c>
      <c r="AT210" s="11">
        <f>IF(('OddsRatio_working_3-way'!X210=0),IF(Q210&gt;0,-Q210^(1/3),(-Q210)^(1/3)),'OddsRatio_working_3-way'!AN210-'OddsRatio_working_3-way'!R210/3)</f>
        <v>-0.43229377774080957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9">
        <f t="shared" si="52"/>
        <v>0.50635518990910255</v>
      </c>
      <c r="E212" s="9">
        <f t="shared" si="53"/>
        <v>0.23884793259159162</v>
      </c>
      <c r="F212" s="9">
        <f t="shared" si="54"/>
        <v>0.25479687749930574</v>
      </c>
      <c r="G212" s="9">
        <f t="shared" si="55"/>
        <v>1.0482777339771452</v>
      </c>
      <c r="H212" s="9">
        <f t="shared" si="56"/>
        <v>1.9748982925987453</v>
      </c>
      <c r="I212" s="9">
        <f t="shared" si="57"/>
        <v>4.1867643112905215</v>
      </c>
      <c r="J212" s="9">
        <f t="shared" si="58"/>
        <v>3.9246948777962349</v>
      </c>
      <c r="K212" s="11">
        <f t="shared" si="59"/>
        <v>0.5181347150259068</v>
      </c>
      <c r="L212" s="11">
        <f t="shared" si="60"/>
        <v>0.24752475247524752</v>
      </c>
      <c r="M212" s="11">
        <f t="shared" si="61"/>
        <v>0.26385224274406333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-0.26692106644872315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0.22875406055377165</v>
      </c>
      <c r="Q212" s="11">
        <f>2*'OddsRatio_working_3-way'!K212*'OddsRatio_working_3-way'!L212*'OddsRatio_working_3-way'!M212</f>
        <v>6.7678716140169126E-2</v>
      </c>
      <c r="R212" s="11">
        <f t="shared" si="62"/>
        <v>0</v>
      </c>
      <c r="S212" s="11">
        <f t="shared" si="63"/>
        <v>-0.85701014010340926</v>
      </c>
      <c r="T212" s="11">
        <f t="shared" si="64"/>
        <v>-0.25355329588858261</v>
      </c>
      <c r="U212" s="11">
        <f>'OddsRatio_working_3-way'!S212-'OddsRatio_working_3-way'!R212^2/3</f>
        <v>-0.85701014010340926</v>
      </c>
      <c r="V212" s="11">
        <f>'OddsRatio_working_3-way'!S212*'OddsRatio_working_3-way'!R212/3-2*'OddsRatio_working_3-way'!R212^3/27-'OddsRatio_working_3-way'!T212</f>
        <v>0.25355329588858261</v>
      </c>
      <c r="W212" s="11">
        <f>'OddsRatio_working_3-way'!V212^2+4*'OddsRatio_working_3-way'!U212^3/27</f>
        <v>-2.8961857318967554E-2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0.1526852409165099</v>
      </c>
      <c r="Y212" s="11">
        <f>IF('OddsRatio_working_3-way'!W212&gt;=0,IF('OddsRatio_working_3-way'!V212+SQRT('OddsRatio_working_3-way'!W212)&gt;0,0,PI()),ACOS('OddsRatio_working_3-way'!V212/(2*'OddsRatio_working_3-way'!X212)))</f>
        <v>0.59112597464953531</v>
      </c>
      <c r="Z212" s="11">
        <f>'OddsRatio_working_3-way'!X212^(1/3)*COS('OddsRatio_working_3-way'!Y212/3)</f>
        <v>0.52413886698857259</v>
      </c>
      <c r="AA212" s="11">
        <f>'OddsRatio_working_3-way'!X212^(1/3)*COS(('OddsRatio_working_3-way'!Y212+2*PI())/3)</f>
        <v>-0.35268604957436228</v>
      </c>
      <c r="AB212" s="11">
        <f>'OddsRatio_working_3-way'!X212^(1/3)*COS(('OddsRatio_working_3-way'!Y212+4*PI())/3)</f>
        <v>-0.17145281741421045</v>
      </c>
      <c r="AC212" s="11">
        <f>'OddsRatio_working_3-way'!X212^(1/3)*SIN('OddsRatio_working_3-way'!Y212/3)</f>
        <v>0.10463505537376963</v>
      </c>
      <c r="AD212" s="11">
        <f>'OddsRatio_working_3-way'!X212^(1/3)*SIN(('OddsRatio_working_3-way'!Y212+2*PI())/3)</f>
        <v>0.40160004623601192</v>
      </c>
      <c r="AE212" s="11">
        <f>'OddsRatio_working_3-way'!X212^(1/3)*SIN(('OddsRatio_working_3-way'!Y212+4*PI())/3)</f>
        <v>-0.50623510160978158</v>
      </c>
      <c r="AF212" s="11">
        <f>-'OddsRatio_working_3-way'!U212/(3*'OddsRatio_working_3-way'!X212^(1/3))*COS(('OddsRatio_working_3-way'!Y212)/3)</f>
        <v>0.52413886698857259</v>
      </c>
      <c r="AG212" s="11">
        <f>-'OddsRatio_working_3-way'!U212/(3*'OddsRatio_working_3-way'!X212^(1/3))*COS(('OddsRatio_working_3-way'!Y212+2*PI())/3)</f>
        <v>-0.35268604957436228</v>
      </c>
      <c r="AH212" s="11">
        <f>-'OddsRatio_working_3-way'!U212/(3*'OddsRatio_working_3-way'!X212^(1/3))*COS(('OddsRatio_working_3-way'!Y212+4*PI())/3)</f>
        <v>-0.17145281741421045</v>
      </c>
      <c r="AI212" s="11">
        <f>'OddsRatio_working_3-way'!U212/(3*'OddsRatio_working_3-way'!X212^(1/3))*SIN(('OddsRatio_working_3-way'!Y212)/3)</f>
        <v>-0.10463505537376963</v>
      </c>
      <c r="AJ212" s="11">
        <f>'OddsRatio_working_3-way'!U212/(3*'OddsRatio_working_3-way'!X212^(1/3))*SIN(('OddsRatio_working_3-way'!Y212+2*PI())/3)</f>
        <v>-0.40160004623601192</v>
      </c>
      <c r="AK212" s="11">
        <f>'OddsRatio_working_3-way'!U212/(3*'OddsRatio_working_3-way'!X212^(1/3))*SIN(('OddsRatio_working_3-way'!Y212+4*PI())/3)</f>
        <v>0.50623510160978158</v>
      </c>
      <c r="AL212" s="11">
        <f>'OddsRatio_working_3-way'!Z212+'OddsRatio_working_3-way'!AF212</f>
        <v>1.0482777339771452</v>
      </c>
      <c r="AM212" s="11">
        <f>'OddsRatio_working_3-way'!AA212+'OddsRatio_working_3-way'!AG212</f>
        <v>-0.70537209914872456</v>
      </c>
      <c r="AN212" s="11">
        <f>'OddsRatio_working_3-way'!AB212+'OddsRatio_working_3-way'!AH212</f>
        <v>-0.3429056348284209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1.0482777339771452</v>
      </c>
      <c r="AS212" s="11">
        <f>IF(('OddsRatio_working_3-way'!X212=0),IF(Q212&gt;0,-Q212^(1/3),(-Q212)^(1/3)),'OddsRatio_working_3-way'!AM212-'OddsRatio_working_3-way'!R212/3)</f>
        <v>-0.70537209914872456</v>
      </c>
      <c r="AT212" s="11">
        <f>IF(('OddsRatio_working_3-way'!X212=0),IF(Q212&gt;0,-Q212^(1/3),(-Q212)^(1/3)),'OddsRatio_working_3-way'!AN212-'OddsRatio_working_3-way'!R212/3)</f>
        <v>-0.3429056348284209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9">
        <f t="shared" si="52"/>
        <v>0.41605816195244499</v>
      </c>
      <c r="E213" s="9">
        <f t="shared" si="53"/>
        <v>0.27241581740883364</v>
      </c>
      <c r="F213" s="9">
        <f t="shared" si="54"/>
        <v>0.3115260206387212</v>
      </c>
      <c r="G213" s="9">
        <f t="shared" si="55"/>
        <v>1.0473956069874526</v>
      </c>
      <c r="H213" s="9">
        <f t="shared" si="56"/>
        <v>2.4035101133631862</v>
      </c>
      <c r="I213" s="9">
        <f t="shared" si="57"/>
        <v>3.6708587978180041</v>
      </c>
      <c r="J213" s="9">
        <f t="shared" si="58"/>
        <v>3.2100047307435249</v>
      </c>
      <c r="K213" s="11">
        <f t="shared" si="59"/>
        <v>0.42735042735042739</v>
      </c>
      <c r="L213" s="11">
        <f t="shared" si="60"/>
        <v>0.28169014084507044</v>
      </c>
      <c r="M213" s="11">
        <f t="shared" si="61"/>
        <v>0.32154340836012862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-0.27907622169657387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0.23224514868915036</v>
      </c>
      <c r="Q213" s="11">
        <f>2*'OddsRatio_working_3-way'!K213*'OddsRatio_working_3-way'!L213*'OddsRatio_working_3-way'!M213</f>
        <v>7.741504956305012E-2</v>
      </c>
      <c r="R213" s="11">
        <f t="shared" si="62"/>
        <v>0</v>
      </c>
      <c r="S213" s="11">
        <f t="shared" si="63"/>
        <v>-0.83219253606514465</v>
      </c>
      <c r="T213" s="11">
        <f t="shared" si="64"/>
        <v>-0.27739751202171492</v>
      </c>
      <c r="U213" s="11">
        <f>'OddsRatio_working_3-way'!S213-'OddsRatio_working_3-way'!R213^2/3</f>
        <v>-0.83219253606514465</v>
      </c>
      <c r="V213" s="11">
        <f>'OddsRatio_working_3-way'!S213*'OddsRatio_working_3-way'!R213/3-2*'OddsRatio_working_3-way'!R213^3/27-'OddsRatio_working_3-way'!T213</f>
        <v>0.27739751202171492</v>
      </c>
      <c r="W213" s="11">
        <f>'OddsRatio_working_3-way'!V213^2+4*'OddsRatio_working_3-way'!U213^3/27</f>
        <v>-8.4328862189290144E-3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0.14610121995962805</v>
      </c>
      <c r="Y213" s="11">
        <f>IF('OddsRatio_working_3-way'!W213&gt;=0,IF('OddsRatio_working_3-way'!V213+SQRT('OddsRatio_working_3-way'!W213)&gt;0,0,PI()),ACOS('OddsRatio_working_3-way'!V213/(2*'OddsRatio_working_3-way'!X213)))</f>
        <v>0.31968862985000635</v>
      </c>
      <c r="Z213" s="11">
        <f>'OddsRatio_working_3-way'!X213^(1/3)*COS('OddsRatio_working_3-way'!Y213/3)</f>
        <v>0.5236978034937263</v>
      </c>
      <c r="AA213" s="11">
        <f>'OddsRatio_working_3-way'!X213^(1/3)*COS(('OddsRatio_working_3-way'!Y213+2*PI())/3)</f>
        <v>-0.31036273460070968</v>
      </c>
      <c r="AB213" s="11">
        <f>'OddsRatio_working_3-way'!X213^(1/3)*COS(('OddsRatio_working_3-way'!Y213+4*PI())/3)</f>
        <v>-0.21333506889301654</v>
      </c>
      <c r="AC213" s="11">
        <f>'OddsRatio_working_3-way'!X213^(1/3)*SIN('OddsRatio_working_3-way'!Y213/3)</f>
        <v>5.6018948915177703E-2</v>
      </c>
      <c r="AD213" s="11">
        <f>'OddsRatio_working_3-way'!X213^(1/3)*SIN(('OddsRatio_working_3-way'!Y213+2*PI())/3)</f>
        <v>0.42552612727408917</v>
      </c>
      <c r="AE213" s="11">
        <f>'OddsRatio_working_3-way'!X213^(1/3)*SIN(('OddsRatio_working_3-way'!Y213+4*PI())/3)</f>
        <v>-0.48154507618926684</v>
      </c>
      <c r="AF213" s="11">
        <f>-'OddsRatio_working_3-way'!U213/(3*'OddsRatio_working_3-way'!X213^(1/3))*COS(('OddsRatio_working_3-way'!Y213)/3)</f>
        <v>0.5236978034937263</v>
      </c>
      <c r="AG213" s="11">
        <f>-'OddsRatio_working_3-way'!U213/(3*'OddsRatio_working_3-way'!X213^(1/3))*COS(('OddsRatio_working_3-way'!Y213+2*PI())/3)</f>
        <v>-0.31036273460070968</v>
      </c>
      <c r="AH213" s="11">
        <f>-'OddsRatio_working_3-way'!U213/(3*'OddsRatio_working_3-way'!X213^(1/3))*COS(('OddsRatio_working_3-way'!Y213+4*PI())/3)</f>
        <v>-0.21333506889301654</v>
      </c>
      <c r="AI213" s="11">
        <f>'OddsRatio_working_3-way'!U213/(3*'OddsRatio_working_3-way'!X213^(1/3))*SIN(('OddsRatio_working_3-way'!Y213)/3)</f>
        <v>-5.6018948915177703E-2</v>
      </c>
      <c r="AJ213" s="11">
        <f>'OddsRatio_working_3-way'!U213/(3*'OddsRatio_working_3-way'!X213^(1/3))*SIN(('OddsRatio_working_3-way'!Y213+2*PI())/3)</f>
        <v>-0.42552612727408917</v>
      </c>
      <c r="AK213" s="11">
        <f>'OddsRatio_working_3-way'!U213/(3*'OddsRatio_working_3-way'!X213^(1/3))*SIN(('OddsRatio_working_3-way'!Y213+4*PI())/3)</f>
        <v>0.48154507618926684</v>
      </c>
      <c r="AL213" s="11">
        <f>'OddsRatio_working_3-way'!Z213+'OddsRatio_working_3-way'!AF213</f>
        <v>1.0473956069874526</v>
      </c>
      <c r="AM213" s="11">
        <f>'OddsRatio_working_3-way'!AA213+'OddsRatio_working_3-way'!AG213</f>
        <v>-0.62072546920141936</v>
      </c>
      <c r="AN213" s="11">
        <f>'OddsRatio_working_3-way'!AB213+'OddsRatio_working_3-way'!AH213</f>
        <v>-0.42667013778603308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1.0473956069874526</v>
      </c>
      <c r="AS213" s="11">
        <f>IF(('OddsRatio_working_3-way'!X213=0),IF(Q213&gt;0,-Q213^(1/3),(-Q213)^(1/3)),'OddsRatio_working_3-way'!AM213-'OddsRatio_working_3-way'!R213/3)</f>
        <v>-0.62072546920141936</v>
      </c>
      <c r="AT213" s="11">
        <f>IF(('OddsRatio_working_3-way'!X213=0),IF(Q213&gt;0,-Q213^(1/3),(-Q213)^(1/3)),'OddsRatio_working_3-way'!AN213-'OddsRatio_working_3-way'!R213/3)</f>
        <v>-0.42667013778603308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9">
        <f t="shared" si="52"/>
        <v>0.5208190093261913</v>
      </c>
      <c r="E214" s="9">
        <f t="shared" si="53"/>
        <v>0.25394272166727222</v>
      </c>
      <c r="F214" s="9">
        <f t="shared" si="54"/>
        <v>0.22523826900653632</v>
      </c>
      <c r="G214" s="9">
        <f t="shared" si="55"/>
        <v>1.0455145516729427</v>
      </c>
      <c r="H214" s="9">
        <f t="shared" si="56"/>
        <v>1.9200528054721895</v>
      </c>
      <c r="I214" s="9">
        <f t="shared" si="57"/>
        <v>3.9378958902009695</v>
      </c>
      <c r="J214" s="9">
        <f t="shared" si="58"/>
        <v>4.4397428750039829</v>
      </c>
      <c r="K214" s="11">
        <f t="shared" si="59"/>
        <v>0.53191489361702127</v>
      </c>
      <c r="L214" s="11">
        <f t="shared" si="60"/>
        <v>0.26246719160104987</v>
      </c>
      <c r="M214" s="11">
        <f t="shared" si="61"/>
        <v>0.23310023310023309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-0.26475536711757186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0.22715134124080349</v>
      </c>
      <c r="Q214" s="11">
        <f>2*'OddsRatio_working_3-way'!K214*'OddsRatio_working_3-way'!L214*'OddsRatio_working_3-way'!M214</f>
        <v>6.5086344195072615E-2</v>
      </c>
      <c r="R214" s="11">
        <f t="shared" si="62"/>
        <v>0</v>
      </c>
      <c r="S214" s="11">
        <f t="shared" si="63"/>
        <v>-0.85796689870287213</v>
      </c>
      <c r="T214" s="11">
        <f t="shared" si="64"/>
        <v>-0.24583578759394609</v>
      </c>
      <c r="U214" s="11">
        <f>'OddsRatio_working_3-way'!S214-'OddsRatio_working_3-way'!R214^2/3</f>
        <v>-0.85796689870287213</v>
      </c>
      <c r="V214" s="11">
        <f>'OddsRatio_working_3-way'!S214*'OddsRatio_working_3-way'!R214/3-2*'OddsRatio_working_3-way'!R214^3/27-'OddsRatio_working_3-way'!T214</f>
        <v>0.24583578759394609</v>
      </c>
      <c r="W214" s="11">
        <f>'OddsRatio_working_3-way'!V214^2+4*'OddsRatio_working_3-way'!U214^3/27</f>
        <v>-3.3128559741084716E-2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0.15294099695881128</v>
      </c>
      <c r="Y214" s="11">
        <f>IF('OddsRatio_working_3-way'!W214&gt;=0,IF('OddsRatio_working_3-way'!V214+SQRT('OddsRatio_working_3-way'!W214)&gt;0,0,PI()),ACOS('OddsRatio_working_3-way'!V214/(2*'OddsRatio_working_3-way'!X214)))</f>
        <v>0.63731747071083755</v>
      </c>
      <c r="Z214" s="11">
        <f>'OddsRatio_working_3-way'!X214^(1/3)*COS('OddsRatio_working_3-way'!Y214/3)</f>
        <v>0.52275727583647125</v>
      </c>
      <c r="AA214" s="11">
        <f>'OddsRatio_working_3-way'!X214^(1/3)*COS(('OddsRatio_working_3-way'!Y214+2*PI())/3)</f>
        <v>-0.35902774234700974</v>
      </c>
      <c r="AB214" s="11">
        <f>'OddsRatio_working_3-way'!X214^(1/3)*COS(('OddsRatio_working_3-way'!Y214+4*PI())/3)</f>
        <v>-0.16372953348946168</v>
      </c>
      <c r="AC214" s="11">
        <f>'OddsRatio_working_3-way'!X214^(1/3)*SIN('OddsRatio_working_3-way'!Y214/3)</f>
        <v>0.11275547345615729</v>
      </c>
      <c r="AD214" s="11">
        <f>'OddsRatio_working_3-way'!X214^(1/3)*SIN(('OddsRatio_working_3-way'!Y214+2*PI())/3)</f>
        <v>0.3963433441594546</v>
      </c>
      <c r="AE214" s="11">
        <f>'OddsRatio_working_3-way'!X214^(1/3)*SIN(('OddsRatio_working_3-way'!Y214+4*PI())/3)</f>
        <v>-0.50909881761561182</v>
      </c>
      <c r="AF214" s="11">
        <f>-'OddsRatio_working_3-way'!U214/(3*'OddsRatio_working_3-way'!X214^(1/3))*COS(('OddsRatio_working_3-way'!Y214)/3)</f>
        <v>0.52275727583647136</v>
      </c>
      <c r="AG214" s="11">
        <f>-'OddsRatio_working_3-way'!U214/(3*'OddsRatio_working_3-way'!X214^(1/3))*COS(('OddsRatio_working_3-way'!Y214+2*PI())/3)</f>
        <v>-0.35902774234700985</v>
      </c>
      <c r="AH214" s="11">
        <f>-'OddsRatio_working_3-way'!U214/(3*'OddsRatio_working_3-way'!X214^(1/3))*COS(('OddsRatio_working_3-way'!Y214+4*PI())/3)</f>
        <v>-0.1637295334894617</v>
      </c>
      <c r="AI214" s="11">
        <f>'OddsRatio_working_3-way'!U214/(3*'OddsRatio_working_3-way'!X214^(1/3))*SIN(('OddsRatio_working_3-way'!Y214)/3)</f>
        <v>-0.11275547345615732</v>
      </c>
      <c r="AJ214" s="11">
        <f>'OddsRatio_working_3-way'!U214/(3*'OddsRatio_working_3-way'!X214^(1/3))*SIN(('OddsRatio_working_3-way'!Y214+2*PI())/3)</f>
        <v>-0.39634334415945471</v>
      </c>
      <c r="AK214" s="11">
        <f>'OddsRatio_working_3-way'!U214/(3*'OddsRatio_working_3-way'!X214^(1/3))*SIN(('OddsRatio_working_3-way'!Y214+4*PI())/3)</f>
        <v>0.50909881761561182</v>
      </c>
      <c r="AL214" s="11">
        <f>'OddsRatio_working_3-way'!Z214+'OddsRatio_working_3-way'!AF214</f>
        <v>1.0455145516729427</v>
      </c>
      <c r="AM214" s="11">
        <f>'OddsRatio_working_3-way'!AA214+'OddsRatio_working_3-way'!AG214</f>
        <v>-0.71805548469401959</v>
      </c>
      <c r="AN214" s="11">
        <f>'OddsRatio_working_3-way'!AB214+'OddsRatio_working_3-way'!AH214</f>
        <v>-0.32745906697892335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1.0455145516729427</v>
      </c>
      <c r="AS214" s="11">
        <f>IF(('OddsRatio_working_3-way'!X214=0),IF(Q214&gt;0,-Q214^(1/3),(-Q214)^(1/3)),'OddsRatio_working_3-way'!AM214-'OddsRatio_working_3-way'!R214/3)</f>
        <v>-0.71805548469401959</v>
      </c>
      <c r="AT214" s="11">
        <f>IF(('OddsRatio_working_3-way'!X214=0),IF(Q214&gt;0,-Q214^(1/3),(-Q214)^(1/3)),'OddsRatio_working_3-way'!AN214-'OddsRatio_working_3-way'!R214/3)</f>
        <v>-0.32745906697892335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9">
        <f t="shared" si="52"/>
        <v>0.14868899481123179</v>
      </c>
      <c r="E215" s="9">
        <f t="shared" si="53"/>
        <v>0.22386006073385295</v>
      </c>
      <c r="F215" s="9">
        <f t="shared" si="54"/>
        <v>0.62745094445491501</v>
      </c>
      <c r="G215" s="9">
        <f t="shared" si="55"/>
        <v>1.0602680201464345</v>
      </c>
      <c r="H215" s="9">
        <f t="shared" si="56"/>
        <v>6.7254473087907458</v>
      </c>
      <c r="I215" s="9">
        <f t="shared" si="57"/>
        <v>4.4670764258788402</v>
      </c>
      <c r="J215" s="9">
        <f t="shared" si="58"/>
        <v>1.5937500912820033</v>
      </c>
      <c r="K215" s="11">
        <f t="shared" si="59"/>
        <v>0.15625</v>
      </c>
      <c r="L215" s="11">
        <f t="shared" si="60"/>
        <v>0.23419203747072601</v>
      </c>
      <c r="M215" s="11">
        <f t="shared" si="61"/>
        <v>0.64102564102564097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-0.23195145018915497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0.21650565964090557</v>
      </c>
      <c r="Q215" s="11">
        <f>2*'OddsRatio_working_3-way'!K215*'OddsRatio_working_3-way'!L215*'OddsRatio_working_3-way'!M215</f>
        <v>4.6913469044616581E-2</v>
      </c>
      <c r="R215" s="11">
        <f t="shared" si="62"/>
        <v>0</v>
      </c>
      <c r="S215" s="11">
        <f t="shared" si="63"/>
        <v>-0.93340938142161445</v>
      </c>
      <c r="T215" s="11">
        <f t="shared" si="64"/>
        <v>-0.20225555393751121</v>
      </c>
      <c r="U215" s="11">
        <f>'OddsRatio_working_3-way'!S215-'OddsRatio_working_3-way'!R215^2/3</f>
        <v>-0.93340938142161445</v>
      </c>
      <c r="V215" s="11">
        <f>'OddsRatio_working_3-way'!S215*'OddsRatio_working_3-way'!R215/3-2*'OddsRatio_working_3-way'!R215^3/27-'OddsRatio_working_3-way'!T215</f>
        <v>0.20225555393751121</v>
      </c>
      <c r="W215" s="11">
        <f>'OddsRatio_working_3-way'!V215^2+4*'OddsRatio_working_3-way'!U215^3/27</f>
        <v>-7.9572067528806939E-2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0.17355069621538288</v>
      </c>
      <c r="Y215" s="11">
        <f>IF('OddsRatio_working_3-way'!W215&gt;=0,IF('OddsRatio_working_3-way'!V215+SQRT('OddsRatio_working_3-way'!W215)&gt;0,0,PI()),ACOS('OddsRatio_working_3-way'!V215/(2*'OddsRatio_working_3-way'!X215)))</f>
        <v>0.9487507820622717</v>
      </c>
      <c r="Z215" s="11">
        <f>'OddsRatio_working_3-way'!X215^(1/3)*COS('OddsRatio_working_3-way'!Y215/3)</f>
        <v>0.53013401007321725</v>
      </c>
      <c r="AA215" s="11">
        <f>'OddsRatio_working_3-way'!X215^(1/3)*COS(('OddsRatio_working_3-way'!Y215+2*PI())/3)</f>
        <v>-0.41530279930072916</v>
      </c>
      <c r="AB215" s="11">
        <f>'OddsRatio_working_3-way'!X215^(1/3)*COS(('OddsRatio_working_3-way'!Y215+4*PI())/3)</f>
        <v>-0.1148312107724882</v>
      </c>
      <c r="AC215" s="11">
        <f>'OddsRatio_working_3-way'!X215^(1/3)*SIN('OddsRatio_working_3-way'!Y215/3)</f>
        <v>0.17347735252061466</v>
      </c>
      <c r="AD215" s="11">
        <f>'OddsRatio_working_3-way'!X215^(1/3)*SIN(('OddsRatio_working_3-way'!Y215+2*PI())/3)</f>
        <v>0.37237084387321434</v>
      </c>
      <c r="AE215" s="11">
        <f>'OddsRatio_working_3-way'!X215^(1/3)*SIN(('OddsRatio_working_3-way'!Y215+4*PI())/3)</f>
        <v>-0.54584819639382887</v>
      </c>
      <c r="AF215" s="11">
        <f>-'OddsRatio_working_3-way'!U215/(3*'OddsRatio_working_3-way'!X215^(1/3))*COS(('OddsRatio_working_3-way'!Y215)/3)</f>
        <v>0.53013401007321714</v>
      </c>
      <c r="AG215" s="11">
        <f>-'OddsRatio_working_3-way'!U215/(3*'OddsRatio_working_3-way'!X215^(1/3))*COS(('OddsRatio_working_3-way'!Y215+2*PI())/3)</f>
        <v>-0.41530279930072911</v>
      </c>
      <c r="AH215" s="11">
        <f>-'OddsRatio_working_3-way'!U215/(3*'OddsRatio_working_3-way'!X215^(1/3))*COS(('OddsRatio_working_3-way'!Y215+4*PI())/3)</f>
        <v>-0.11483121077248817</v>
      </c>
      <c r="AI215" s="11">
        <f>'OddsRatio_working_3-way'!U215/(3*'OddsRatio_working_3-way'!X215^(1/3))*SIN(('OddsRatio_working_3-way'!Y215)/3)</f>
        <v>-0.17347735252061461</v>
      </c>
      <c r="AJ215" s="11">
        <f>'OddsRatio_working_3-way'!U215/(3*'OddsRatio_working_3-way'!X215^(1/3))*SIN(('OddsRatio_working_3-way'!Y215+2*PI())/3)</f>
        <v>-0.37237084387321429</v>
      </c>
      <c r="AK215" s="11">
        <f>'OddsRatio_working_3-way'!U215/(3*'OddsRatio_working_3-way'!X215^(1/3))*SIN(('OddsRatio_working_3-way'!Y215+4*PI())/3)</f>
        <v>0.54584819639382876</v>
      </c>
      <c r="AL215" s="11">
        <f>'OddsRatio_working_3-way'!Z215+'OddsRatio_working_3-way'!AF215</f>
        <v>1.0602680201464345</v>
      </c>
      <c r="AM215" s="11">
        <f>'OddsRatio_working_3-way'!AA215+'OddsRatio_working_3-way'!AG215</f>
        <v>-0.83060559860145822</v>
      </c>
      <c r="AN215" s="11">
        <f>'OddsRatio_working_3-way'!AB215+'OddsRatio_working_3-way'!AH215</f>
        <v>-0.22966242154497638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1.0602680201464345</v>
      </c>
      <c r="AS215" s="11">
        <f>IF(('OddsRatio_working_3-way'!X215=0),IF(Q215&gt;0,-Q215^(1/3),(-Q215)^(1/3)),'OddsRatio_working_3-way'!AM215-'OddsRatio_working_3-way'!R215/3)</f>
        <v>-0.83060559860145822</v>
      </c>
      <c r="AT215" s="11">
        <f>IF(('OddsRatio_working_3-way'!X215=0),IF(Q215&gt;0,-Q215^(1/3),(-Q215)^(1/3)),'OddsRatio_working_3-way'!AN215-'OddsRatio_working_3-way'!R215/3)</f>
        <v>-0.22966242154497638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9">
        <f t="shared" si="52"/>
        <v>0.43086548709429195</v>
      </c>
      <c r="E216" s="9">
        <f t="shared" si="53"/>
        <v>0.24945498133195415</v>
      </c>
      <c r="F216" s="9">
        <f t="shared" si="54"/>
        <v>0.31967953157375378</v>
      </c>
      <c r="G216" s="9">
        <f t="shared" si="55"/>
        <v>1.0483412373264025</v>
      </c>
      <c r="H216" s="9">
        <f t="shared" si="56"/>
        <v>2.3209099590312667</v>
      </c>
      <c r="I216" s="9">
        <f t="shared" si="57"/>
        <v>4.0087393511267768</v>
      </c>
      <c r="J216" s="9">
        <f t="shared" si="58"/>
        <v>3.1281327117725972</v>
      </c>
      <c r="K216" s="11">
        <f t="shared" si="59"/>
        <v>0.44247787610619471</v>
      </c>
      <c r="L216" s="11">
        <f t="shared" si="60"/>
        <v>0.25839793281653745</v>
      </c>
      <c r="M216" s="11">
        <f t="shared" si="61"/>
        <v>0.33003300330033003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-0.27700425938868833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0.23244418151083132</v>
      </c>
      <c r="Q216" s="11">
        <f>2*'OddsRatio_working_3-way'!K216*'OddsRatio_working_3-way'!L216*'OddsRatio_working_3-way'!M216</f>
        <v>7.5468890100919256E-2</v>
      </c>
      <c r="R216" s="11">
        <f t="shared" si="62"/>
        <v>0</v>
      </c>
      <c r="S216" s="11">
        <f t="shared" si="63"/>
        <v>-0.83913576644563082</v>
      </c>
      <c r="T216" s="11">
        <f t="shared" si="64"/>
        <v>-0.27244667741741257</v>
      </c>
      <c r="U216" s="11">
        <f>'OddsRatio_working_3-way'!S216-'OddsRatio_working_3-way'!R216^2/3</f>
        <v>-0.83913576644563082</v>
      </c>
      <c r="V216" s="11">
        <f>'OddsRatio_working_3-way'!S216*'OddsRatio_working_3-way'!R216/3-2*'OddsRatio_working_3-way'!R216^3/27-'OddsRatio_working_3-way'!T216</f>
        <v>0.27244667741741257</v>
      </c>
      <c r="W216" s="11">
        <f>'OddsRatio_working_3-way'!V216^2+4*'OddsRatio_working_3-way'!U216^3/27</f>
        <v>-1.331006306846412E-2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0.1479334775365703</v>
      </c>
      <c r="Y216" s="11">
        <f>IF('OddsRatio_working_3-way'!W216&gt;=0,IF('OddsRatio_working_3-way'!V216+SQRT('OddsRatio_working_3-way'!W216)&gt;0,0,PI()),ACOS('OddsRatio_working_3-way'!V216/(2*'OddsRatio_working_3-way'!X216)))</f>
        <v>0.40056234567219162</v>
      </c>
      <c r="Z216" s="11">
        <f>'OddsRatio_working_3-way'!X216^(1/3)*COS('OddsRatio_working_3-way'!Y216/3)</f>
        <v>0.52417061866320125</v>
      </c>
      <c r="AA216" s="11">
        <f>'OddsRatio_working_3-way'!X216^(1/3)*COS(('OddsRatio_working_3-way'!Y216+2*PI())/3)</f>
        <v>-0.32305918495949038</v>
      </c>
      <c r="AB216" s="11">
        <f>'OddsRatio_working_3-way'!X216^(1/3)*COS(('OddsRatio_working_3-way'!Y216+4*PI())/3)</f>
        <v>-0.20111143370371096</v>
      </c>
      <c r="AC216" s="11">
        <f>'OddsRatio_working_3-way'!X216^(1/3)*SIN('OddsRatio_working_3-way'!Y216/3)</f>
        <v>7.0406567014593871E-2</v>
      </c>
      <c r="AD216" s="11">
        <f>'OddsRatio_working_3-way'!X216^(1/3)*SIN(('OddsRatio_working_3-way'!Y216+2*PI())/3)</f>
        <v>0.41874178817244095</v>
      </c>
      <c r="AE216" s="11">
        <f>'OddsRatio_working_3-way'!X216^(1/3)*SIN(('OddsRatio_working_3-way'!Y216+4*PI())/3)</f>
        <v>-0.48914835518703476</v>
      </c>
      <c r="AF216" s="11">
        <f>-'OddsRatio_working_3-way'!U216/(3*'OddsRatio_working_3-way'!X216^(1/3))*COS(('OddsRatio_working_3-way'!Y216)/3)</f>
        <v>0.52417061866320125</v>
      </c>
      <c r="AG216" s="11">
        <f>-'OddsRatio_working_3-way'!U216/(3*'OddsRatio_working_3-way'!X216^(1/3))*COS(('OddsRatio_working_3-way'!Y216+2*PI())/3)</f>
        <v>-0.32305918495949038</v>
      </c>
      <c r="AH216" s="11">
        <f>-'OddsRatio_working_3-way'!U216/(3*'OddsRatio_working_3-way'!X216^(1/3))*COS(('OddsRatio_working_3-way'!Y216+4*PI())/3)</f>
        <v>-0.20111143370371096</v>
      </c>
      <c r="AI216" s="11">
        <f>'OddsRatio_working_3-way'!U216/(3*'OddsRatio_working_3-way'!X216^(1/3))*SIN(('OddsRatio_working_3-way'!Y216)/3)</f>
        <v>-7.0406567014593871E-2</v>
      </c>
      <c r="AJ216" s="11">
        <f>'OddsRatio_working_3-way'!U216/(3*'OddsRatio_working_3-way'!X216^(1/3))*SIN(('OddsRatio_working_3-way'!Y216+2*PI())/3)</f>
        <v>-0.41874178817244095</v>
      </c>
      <c r="AK216" s="11">
        <f>'OddsRatio_working_3-way'!U216/(3*'OddsRatio_working_3-way'!X216^(1/3))*SIN(('OddsRatio_working_3-way'!Y216+4*PI())/3)</f>
        <v>0.48914835518703476</v>
      </c>
      <c r="AL216" s="11">
        <f>'OddsRatio_working_3-way'!Z216+'OddsRatio_working_3-way'!AF216</f>
        <v>1.0483412373264025</v>
      </c>
      <c r="AM216" s="11">
        <f>'OddsRatio_working_3-way'!AA216+'OddsRatio_working_3-way'!AG216</f>
        <v>-0.64611836991898075</v>
      </c>
      <c r="AN216" s="11">
        <f>'OddsRatio_working_3-way'!AB216+'OddsRatio_working_3-way'!AH216</f>
        <v>-0.40222286740742191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1.0483412373264025</v>
      </c>
      <c r="AS216" s="11">
        <f>IF(('OddsRatio_working_3-way'!X216=0),IF(Q216&gt;0,-Q216^(1/3),(-Q216)^(1/3)),'OddsRatio_working_3-way'!AM216-'OddsRatio_working_3-way'!R216/3)</f>
        <v>-0.64611836991898075</v>
      </c>
      <c r="AT216" s="11">
        <f>IF(('OddsRatio_working_3-way'!X216=0),IF(Q216&gt;0,-Q216^(1/3),(-Q216)^(1/3)),'OddsRatio_working_3-way'!AN216-'OddsRatio_working_3-way'!R216/3)</f>
        <v>-0.40222286740742191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9">
        <f t="shared" si="52"/>
        <v>0.29769082575974426</v>
      </c>
      <c r="E217" s="9">
        <f t="shared" si="53"/>
        <v>0.27534500200128104</v>
      </c>
      <c r="F217" s="9">
        <f t="shared" si="54"/>
        <v>0.42696417223897493</v>
      </c>
      <c r="G217" s="9">
        <f t="shared" si="55"/>
        <v>1.0485288217291657</v>
      </c>
      <c r="H217" s="9">
        <f t="shared" si="56"/>
        <v>3.3591898488906224</v>
      </c>
      <c r="I217" s="9">
        <f t="shared" si="57"/>
        <v>3.6318073425402053</v>
      </c>
      <c r="J217" s="9">
        <f t="shared" si="58"/>
        <v>2.3421168918133319</v>
      </c>
      <c r="K217" s="11">
        <f t="shared" si="59"/>
        <v>0.30769230769230771</v>
      </c>
      <c r="L217" s="11">
        <f t="shared" si="60"/>
        <v>0.28490028490028491</v>
      </c>
      <c r="M217" s="11">
        <f t="shared" si="61"/>
        <v>0.43859649122807021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-0.27793349250839139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0.23222641306312025</v>
      </c>
      <c r="Q217" s="11">
        <f>2*'OddsRatio_working_3-way'!K217*'OddsRatio_working_3-way'!L217*'OddsRatio_working_3-way'!M217</f>
        <v>7.6896163265933862E-2</v>
      </c>
      <c r="R217" s="11">
        <f t="shared" si="62"/>
        <v>0</v>
      </c>
      <c r="S217" s="11">
        <f t="shared" si="63"/>
        <v>-0.83554670208056647</v>
      </c>
      <c r="T217" s="11">
        <f t="shared" si="64"/>
        <v>-0.27667109340416107</v>
      </c>
      <c r="U217" s="11">
        <f>'OddsRatio_working_3-way'!S217-'OddsRatio_working_3-way'!R217^2/3</f>
        <v>-0.83554670208056647</v>
      </c>
      <c r="V217" s="11">
        <f>'OddsRatio_working_3-way'!S217*'OddsRatio_working_3-way'!R217/3-2*'OddsRatio_working_3-way'!R217^3/27-'OddsRatio_working_3-way'!T217</f>
        <v>0.27667109340416107</v>
      </c>
      <c r="W217" s="11">
        <f>'OddsRatio_working_3-way'!V217^2+4*'OddsRatio_working_3-way'!U217^3/27</f>
        <v>-9.871942658264049E-3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0.14698540453367986</v>
      </c>
      <c r="Y217" s="11">
        <f>IF('OddsRatio_working_3-way'!W217&gt;=0,IF('OddsRatio_working_3-way'!V217+SQRT('OddsRatio_working_3-way'!W217)&gt;0,0,PI()),ACOS('OddsRatio_working_3-way'!V217/(2*'OddsRatio_working_3-way'!X217)))</f>
        <v>0.34477481157053091</v>
      </c>
      <c r="Z217" s="11">
        <f>'OddsRatio_working_3-way'!X217^(1/3)*COS('OddsRatio_working_3-way'!Y217/3)</f>
        <v>0.52426441086458286</v>
      </c>
      <c r="AA217" s="11">
        <f>'OddsRatio_working_3-way'!X217^(1/3)*COS(('OddsRatio_working_3-way'!Y217+2*PI())/3)</f>
        <v>-0.31454209138666539</v>
      </c>
      <c r="AB217" s="11">
        <f>'OddsRatio_working_3-way'!X217^(1/3)*COS(('OddsRatio_working_3-way'!Y217+4*PI())/3)</f>
        <v>-0.20972231947791758</v>
      </c>
      <c r="AC217" s="11">
        <f>'OddsRatio_working_3-way'!X217^(1/3)*SIN('OddsRatio_working_3-way'!Y217/3)</f>
        <v>6.0517723527910738E-2</v>
      </c>
      <c r="AD217" s="11">
        <f>'OddsRatio_working_3-way'!X217^(1/3)*SIN(('OddsRatio_working_3-way'!Y217+2*PI())/3)</f>
        <v>0.42376743634485586</v>
      </c>
      <c r="AE217" s="11">
        <f>'OddsRatio_working_3-way'!X217^(1/3)*SIN(('OddsRatio_working_3-way'!Y217+4*PI())/3)</f>
        <v>-0.48428515987276655</v>
      </c>
      <c r="AF217" s="11">
        <f>-'OddsRatio_working_3-way'!U217/(3*'OddsRatio_working_3-way'!X217^(1/3))*COS(('OddsRatio_working_3-way'!Y217)/3)</f>
        <v>0.52426441086458286</v>
      </c>
      <c r="AG217" s="11">
        <f>-'OddsRatio_working_3-way'!U217/(3*'OddsRatio_working_3-way'!X217^(1/3))*COS(('OddsRatio_working_3-way'!Y217+2*PI())/3)</f>
        <v>-0.31454209138666539</v>
      </c>
      <c r="AH217" s="11">
        <f>-'OddsRatio_working_3-way'!U217/(3*'OddsRatio_working_3-way'!X217^(1/3))*COS(('OddsRatio_working_3-way'!Y217+4*PI())/3)</f>
        <v>-0.20972231947791758</v>
      </c>
      <c r="AI217" s="11">
        <f>'OddsRatio_working_3-way'!U217/(3*'OddsRatio_working_3-way'!X217^(1/3))*SIN(('OddsRatio_working_3-way'!Y217)/3)</f>
        <v>-6.0517723527910738E-2</v>
      </c>
      <c r="AJ217" s="11">
        <f>'OddsRatio_working_3-way'!U217/(3*'OddsRatio_working_3-way'!X217^(1/3))*SIN(('OddsRatio_working_3-way'!Y217+2*PI())/3)</f>
        <v>-0.42376743634485586</v>
      </c>
      <c r="AK217" s="11">
        <f>'OddsRatio_working_3-way'!U217/(3*'OddsRatio_working_3-way'!X217^(1/3))*SIN(('OddsRatio_working_3-way'!Y217+4*PI())/3)</f>
        <v>0.48428515987276655</v>
      </c>
      <c r="AL217" s="11">
        <f>'OddsRatio_working_3-way'!Z217+'OddsRatio_working_3-way'!AF217</f>
        <v>1.0485288217291657</v>
      </c>
      <c r="AM217" s="11">
        <f>'OddsRatio_working_3-way'!AA217+'OddsRatio_working_3-way'!AG217</f>
        <v>-0.62908418277333078</v>
      </c>
      <c r="AN217" s="11">
        <f>'OddsRatio_working_3-way'!AB217+'OddsRatio_working_3-way'!AH217</f>
        <v>-0.41944463895583517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1.0485288217291657</v>
      </c>
      <c r="AS217" s="11">
        <f>IF(('OddsRatio_working_3-way'!X217=0),IF(Q217&gt;0,-Q217^(1/3),(-Q217)^(1/3)),'OddsRatio_working_3-way'!AM217-'OddsRatio_working_3-way'!R217/3)</f>
        <v>-0.62908418277333078</v>
      </c>
      <c r="AT217" s="11">
        <f>IF(('OddsRatio_working_3-way'!X217=0),IF(Q217&gt;0,-Q217^(1/3),(-Q217)^(1/3)),'OddsRatio_working_3-way'!AN217-'OddsRatio_working_3-way'!R217/3)</f>
        <v>-0.41944463895583517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9">
        <f t="shared" si="52"/>
        <v>0.91019692090108628</v>
      </c>
      <c r="E218" s="9">
        <f t="shared" si="53"/>
        <v>6.2802898482073627E-2</v>
      </c>
      <c r="F218" s="9">
        <f t="shared" si="54"/>
        <v>2.7000180616840331E-2</v>
      </c>
      <c r="G218" s="9">
        <f t="shared" si="55"/>
        <v>1.2332918986642134</v>
      </c>
      <c r="H218" s="9">
        <f t="shared" si="56"/>
        <v>1.098663351893137</v>
      </c>
      <c r="I218" s="9">
        <f t="shared" si="57"/>
        <v>15.922831973836981</v>
      </c>
      <c r="J218" s="9">
        <f t="shared" si="58"/>
        <v>37.036789278968314</v>
      </c>
      <c r="K218" s="11">
        <f t="shared" si="59"/>
        <v>0.92592592592592582</v>
      </c>
      <c r="L218" s="11">
        <f t="shared" si="60"/>
        <v>7.6335877862595422E-2</v>
      </c>
      <c r="M218" s="11">
        <f t="shared" si="61"/>
        <v>3.3090668431502317E-2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-6.6155515476272853E-2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9.68302002448541E-2</v>
      </c>
      <c r="Q218" s="11">
        <f>2*'OddsRatio_working_3-way'!K218*'OddsRatio_working_3-way'!L218*'OddsRatio_working_3-way'!M218</f>
        <v>4.6777874514422266E-3</v>
      </c>
      <c r="R218" s="11">
        <f t="shared" si="62"/>
        <v>0</v>
      </c>
      <c r="S218" s="11">
        <f t="shared" si="63"/>
        <v>-1.4636753949802257</v>
      </c>
      <c r="T218" s="11">
        <f t="shared" si="64"/>
        <v>-7.0708956279237942E-2</v>
      </c>
      <c r="U218" s="11">
        <f>'OddsRatio_working_3-way'!S218-'OddsRatio_working_3-way'!R218^2/3</f>
        <v>-1.4636753949802257</v>
      </c>
      <c r="V218" s="11">
        <f>'OddsRatio_working_3-way'!S218*'OddsRatio_working_3-way'!R218/3-2*'OddsRatio_working_3-way'!R218^3/27-'OddsRatio_working_3-way'!T218</f>
        <v>7.0708956279237942E-2</v>
      </c>
      <c r="W218" s="11">
        <f>'OddsRatio_working_3-way'!V218^2+4*'OddsRatio_working_3-way'!U218^3/27</f>
        <v>-0.45954818910523504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0.34078877094298976</v>
      </c>
      <c r="Y218" s="11">
        <f>IF('OddsRatio_working_3-way'!W218&gt;=0,IF('OddsRatio_working_3-way'!V218+SQRT('OddsRatio_working_3-way'!W218)&gt;0,0,PI()),ACOS('OddsRatio_working_3-way'!V218/(2*'OddsRatio_working_3-way'!X218)))</f>
        <v>1.4668662441971156</v>
      </c>
      <c r="Z218" s="11">
        <f>'OddsRatio_working_3-way'!X218^(1/3)*COS('OddsRatio_working_3-way'!Y218/3)</f>
        <v>0.6166459493321067</v>
      </c>
      <c r="AA218" s="11">
        <f>'OddsRatio_working_3-way'!X218^(1/3)*COS(('OddsRatio_working_3-way'!Y218+2*PI())/3)</f>
        <v>-0.5924526609437899</v>
      </c>
      <c r="AB218" s="11">
        <f>'OddsRatio_working_3-way'!X218^(1/3)*COS(('OddsRatio_working_3-way'!Y218+4*PI())/3)</f>
        <v>-2.4193288388317011E-2</v>
      </c>
      <c r="AC218" s="11">
        <f>'OddsRatio_working_3-way'!X218^(1/3)*SIN('OddsRatio_working_3-way'!Y218/3)</f>
        <v>0.32808470171443038</v>
      </c>
      <c r="AD218" s="11">
        <f>'OddsRatio_working_3-way'!X218^(1/3)*SIN(('OddsRatio_working_3-way'!Y218+2*PI())/3)</f>
        <v>0.36998870640516118</v>
      </c>
      <c r="AE218" s="11">
        <f>'OddsRatio_working_3-way'!X218^(1/3)*SIN(('OddsRatio_working_3-way'!Y218+4*PI())/3)</f>
        <v>-0.6980734081195914</v>
      </c>
      <c r="AF218" s="11">
        <f>-'OddsRatio_working_3-way'!U218/(3*'OddsRatio_working_3-way'!X218^(1/3))*COS(('OddsRatio_working_3-way'!Y218)/3)</f>
        <v>0.6166459493321067</v>
      </c>
      <c r="AG218" s="11">
        <f>-'OddsRatio_working_3-way'!U218/(3*'OddsRatio_working_3-way'!X218^(1/3))*COS(('OddsRatio_working_3-way'!Y218+2*PI())/3)</f>
        <v>-0.5924526609437899</v>
      </c>
      <c r="AH218" s="11">
        <f>-'OddsRatio_working_3-way'!U218/(3*'OddsRatio_working_3-way'!X218^(1/3))*COS(('OddsRatio_working_3-way'!Y218+4*PI())/3)</f>
        <v>-2.4193288388317011E-2</v>
      </c>
      <c r="AI218" s="11">
        <f>'OddsRatio_working_3-way'!U218/(3*'OddsRatio_working_3-way'!X218^(1/3))*SIN(('OddsRatio_working_3-way'!Y218)/3)</f>
        <v>-0.32808470171443038</v>
      </c>
      <c r="AJ218" s="11">
        <f>'OddsRatio_working_3-way'!U218/(3*'OddsRatio_working_3-way'!X218^(1/3))*SIN(('OddsRatio_working_3-way'!Y218+2*PI())/3)</f>
        <v>-0.36998870640516118</v>
      </c>
      <c r="AK218" s="11">
        <f>'OddsRatio_working_3-way'!U218/(3*'OddsRatio_working_3-way'!X218^(1/3))*SIN(('OddsRatio_working_3-way'!Y218+4*PI())/3)</f>
        <v>0.6980734081195914</v>
      </c>
      <c r="AL218" s="11">
        <f>'OddsRatio_working_3-way'!Z218+'OddsRatio_working_3-way'!AF218</f>
        <v>1.2332918986642134</v>
      </c>
      <c r="AM218" s="11">
        <f>'OddsRatio_working_3-way'!AA218+'OddsRatio_working_3-way'!AG218</f>
        <v>-1.1849053218875798</v>
      </c>
      <c r="AN218" s="11">
        <f>'OddsRatio_working_3-way'!AB218+'OddsRatio_working_3-way'!AH218</f>
        <v>-4.8386576776634022E-2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1.2332918986642134</v>
      </c>
      <c r="AS218" s="11">
        <f>IF(('OddsRatio_working_3-way'!X218=0),IF(Q218&gt;0,-Q218^(1/3),(-Q218)^(1/3)),'OddsRatio_working_3-way'!AM218-'OddsRatio_working_3-way'!R218/3)</f>
        <v>-1.1849053218875798</v>
      </c>
      <c r="AT218" s="11">
        <f>IF(('OddsRatio_working_3-way'!X218=0),IF(Q218&gt;0,-Q218^(1/3),(-Q218)^(1/3)),'OddsRatio_working_3-way'!AN218-'OddsRatio_working_3-way'!R218/3)</f>
        <v>-4.8386576776634022E-2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9">
        <f t="shared" si="52"/>
        <v>0.12035443122733995</v>
      </c>
      <c r="E219" s="9">
        <f t="shared" si="53"/>
        <v>0.18584010288790442</v>
      </c>
      <c r="F219" s="9">
        <f t="shared" si="54"/>
        <v>0.69380546588475556</v>
      </c>
      <c r="G219" s="9">
        <f t="shared" si="55"/>
        <v>1.0764053810301046</v>
      </c>
      <c r="H219" s="9">
        <f t="shared" si="56"/>
        <v>8.3087925371944102</v>
      </c>
      <c r="I219" s="9">
        <f t="shared" si="57"/>
        <v>5.3809699007925262</v>
      </c>
      <c r="J219" s="9">
        <f t="shared" si="58"/>
        <v>1.4413262062223431</v>
      </c>
      <c r="K219" s="11">
        <f t="shared" si="59"/>
        <v>0.12836970474967907</v>
      </c>
      <c r="L219" s="11">
        <f t="shared" si="60"/>
        <v>0.1972386587771203</v>
      </c>
      <c r="M219" s="11">
        <f t="shared" si="61"/>
        <v>0.70921985815602839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-0.20346209432263351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0.20237617644171432</v>
      </c>
      <c r="Q219" s="11">
        <f>2*'OddsRatio_working_3-way'!K219*'OddsRatio_working_3-way'!L219*'OddsRatio_working_3-way'!M219</f>
        <v>3.5914139563746991E-2</v>
      </c>
      <c r="R219" s="11">
        <f t="shared" si="62"/>
        <v>0</v>
      </c>
      <c r="S219" s="11">
        <f t="shared" si="63"/>
        <v>-0.99466280004374064</v>
      </c>
      <c r="T219" s="11">
        <f t="shared" si="64"/>
        <v>-0.17651513754103648</v>
      </c>
      <c r="U219" s="11">
        <f>'OddsRatio_working_3-way'!S219-'OddsRatio_working_3-way'!R219^2/3</f>
        <v>-0.99466280004374064</v>
      </c>
      <c r="V219" s="11">
        <f>'OddsRatio_working_3-way'!S219*'OddsRatio_working_3-way'!R219/3-2*'OddsRatio_working_3-way'!R219^3/27-'OddsRatio_working_3-way'!T219</f>
        <v>0.17651513754103648</v>
      </c>
      <c r="W219" s="11">
        <f>'OddsRatio_working_3-way'!V219^2+4*'OddsRatio_working_3-way'!U219^3/27</f>
        <v>-0.11463110328663881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0.19091143042505984</v>
      </c>
      <c r="Y219" s="11">
        <f>IF('OddsRatio_working_3-way'!W219&gt;=0,IF('OddsRatio_working_3-way'!V219+SQRT('OddsRatio_working_3-way'!W219)&gt;0,0,PI()),ACOS('OddsRatio_working_3-way'!V219/(2*'OddsRatio_working_3-way'!X219)))</f>
        <v>1.0902136985302064</v>
      </c>
      <c r="Z219" s="11">
        <f>'OddsRatio_working_3-way'!X219^(1/3)*COS('OddsRatio_working_3-way'!Y219/3)</f>
        <v>0.53820269051505243</v>
      </c>
      <c r="AA219" s="11">
        <f>'OddsRatio_working_3-way'!X219^(1/3)*COS(('OddsRatio_working_3-way'!Y219+2*PI())/3)</f>
        <v>-0.44635567652394187</v>
      </c>
      <c r="AB219" s="11">
        <f>'OddsRatio_working_3-way'!X219^(1/3)*COS(('OddsRatio_working_3-way'!Y219+4*PI())/3)</f>
        <v>-9.1847013991110657E-2</v>
      </c>
      <c r="AC219" s="11">
        <f>'OddsRatio_working_3-way'!X219^(1/3)*SIN('OddsRatio_working_3-way'!Y219/3)</f>
        <v>0.20467567174338433</v>
      </c>
      <c r="AD219" s="11">
        <f>'OddsRatio_working_3-way'!X219^(1/3)*SIN(('OddsRatio_working_3-way'!Y219+2*PI())/3)</f>
        <v>0.36375936649947732</v>
      </c>
      <c r="AE219" s="11">
        <f>'OddsRatio_working_3-way'!X219^(1/3)*SIN(('OddsRatio_working_3-way'!Y219+4*PI())/3)</f>
        <v>-0.56843503824286168</v>
      </c>
      <c r="AF219" s="11">
        <f>-'OddsRatio_working_3-way'!U219/(3*'OddsRatio_working_3-way'!X219^(1/3))*COS(('OddsRatio_working_3-way'!Y219)/3)</f>
        <v>0.53820269051505232</v>
      </c>
      <c r="AG219" s="11">
        <f>-'OddsRatio_working_3-way'!U219/(3*'OddsRatio_working_3-way'!X219^(1/3))*COS(('OddsRatio_working_3-way'!Y219+2*PI())/3)</f>
        <v>-0.44635567652394181</v>
      </c>
      <c r="AH219" s="11">
        <f>-'OddsRatio_working_3-way'!U219/(3*'OddsRatio_working_3-way'!X219^(1/3))*COS(('OddsRatio_working_3-way'!Y219+4*PI())/3)</f>
        <v>-9.1847013991110643E-2</v>
      </c>
      <c r="AI219" s="11">
        <f>'OddsRatio_working_3-way'!U219/(3*'OddsRatio_working_3-way'!X219^(1/3))*SIN(('OddsRatio_working_3-way'!Y219)/3)</f>
        <v>-0.2046756717433843</v>
      </c>
      <c r="AJ219" s="11">
        <f>'OddsRatio_working_3-way'!U219/(3*'OddsRatio_working_3-way'!X219^(1/3))*SIN(('OddsRatio_working_3-way'!Y219+2*PI())/3)</f>
        <v>-0.36375936649947727</v>
      </c>
      <c r="AK219" s="11">
        <f>'OddsRatio_working_3-way'!U219/(3*'OddsRatio_working_3-way'!X219^(1/3))*SIN(('OddsRatio_working_3-way'!Y219+4*PI())/3)</f>
        <v>0.56843503824286157</v>
      </c>
      <c r="AL219" s="11">
        <f>'OddsRatio_working_3-way'!Z219+'OddsRatio_working_3-way'!AF219</f>
        <v>1.0764053810301046</v>
      </c>
      <c r="AM219" s="11">
        <f>'OddsRatio_working_3-way'!AA219+'OddsRatio_working_3-way'!AG219</f>
        <v>-0.89271135304788363</v>
      </c>
      <c r="AN219" s="11">
        <f>'OddsRatio_working_3-way'!AB219+'OddsRatio_working_3-way'!AH219</f>
        <v>-0.18369402798222129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1.0764053810301046</v>
      </c>
      <c r="AS219" s="11">
        <f>IF(('OddsRatio_working_3-way'!X219=0),IF(Q219&gt;0,-Q219^(1/3),(-Q219)^(1/3)),'OddsRatio_working_3-way'!AM219-'OddsRatio_working_3-way'!R219/3)</f>
        <v>-0.89271135304788363</v>
      </c>
      <c r="AT219" s="11">
        <f>IF(('OddsRatio_working_3-way'!X219=0),IF(Q219&gt;0,-Q219^(1/3),(-Q219)^(1/3)),'OddsRatio_working_3-way'!AN219-'OddsRatio_working_3-way'!R219/3)</f>
        <v>-0.18369402798222129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9">
        <f t="shared" si="52"/>
        <v>0.44722929073542866</v>
      </c>
      <c r="E220" s="9">
        <f t="shared" si="53"/>
        <v>0.27318524693522417</v>
      </c>
      <c r="F220" s="9">
        <f t="shared" si="54"/>
        <v>0.27958546232934722</v>
      </c>
      <c r="G220" s="9">
        <f t="shared" si="55"/>
        <v>1.047448732268228</v>
      </c>
      <c r="H220" s="9">
        <f t="shared" si="56"/>
        <v>2.235989504076509</v>
      </c>
      <c r="I220" s="9">
        <f t="shared" si="57"/>
        <v>3.6605197799612994</v>
      </c>
      <c r="J220" s="9">
        <f t="shared" si="58"/>
        <v>3.5767238813798405</v>
      </c>
      <c r="K220" s="11">
        <f t="shared" si="59"/>
        <v>0.4587155963302752</v>
      </c>
      <c r="L220" s="11">
        <f t="shared" si="60"/>
        <v>0.2824858757062147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-0.27613087977939244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0.23144756746359532</v>
      </c>
      <c r="Q220" s="11">
        <f>2*'OddsRatio_working_3-way'!K220*'OddsRatio_working_3-way'!L220*'OddsRatio_working_3-way'!M220</f>
        <v>7.4902125392749291E-2</v>
      </c>
      <c r="R220" s="11">
        <f t="shared" si="62"/>
        <v>0</v>
      </c>
      <c r="S220" s="11">
        <f t="shared" si="63"/>
        <v>-0.83818067594795742</v>
      </c>
      <c r="T220" s="11">
        <f t="shared" si="64"/>
        <v>-0.27125588218380497</v>
      </c>
      <c r="U220" s="11">
        <f>'OddsRatio_working_3-way'!S220-'OddsRatio_working_3-way'!R220^2/3</f>
        <v>-0.83818067594795742</v>
      </c>
      <c r="V220" s="11">
        <f>'OddsRatio_working_3-way'!S220*'OddsRatio_working_3-way'!R220/3-2*'OddsRatio_working_3-way'!R220^3/27-'OddsRatio_working_3-way'!T220</f>
        <v>0.27125588218380497</v>
      </c>
      <c r="W220" s="11">
        <f>'OddsRatio_working_3-way'!V220^2+4*'OddsRatio_working_3-way'!U220^3/27</f>
        <v>-1.3658941176774422E-2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0.14768098624745901</v>
      </c>
      <c r="Y220" s="11">
        <f>IF('OddsRatio_working_3-way'!W220&gt;=0,IF('OddsRatio_working_3-way'!V220+SQRT('OddsRatio_working_3-way'!W220)&gt;0,0,PI()),ACOS('OddsRatio_working_3-way'!V220/(2*'OddsRatio_working_3-way'!X220)))</f>
        <v>0.40681792106974046</v>
      </c>
      <c r="Z220" s="11">
        <f>'OddsRatio_working_3-way'!X220^(1/3)*COS('OddsRatio_working_3-way'!Y220/3)</f>
        <v>0.52372436613411399</v>
      </c>
      <c r="AA220" s="11">
        <f>'OddsRatio_working_3-way'!X220^(1/3)*COS(('OddsRatio_working_3-way'!Y220+2*PI())/3)</f>
        <v>-0.3237472396239901</v>
      </c>
      <c r="AB220" s="11">
        <f>'OddsRatio_working_3-way'!X220^(1/3)*COS(('OddsRatio_working_3-way'!Y220+4*PI())/3)</f>
        <v>-0.19997712651012395</v>
      </c>
      <c r="AC220" s="11">
        <f>'OddsRatio_working_3-way'!X220^(1/3)*SIN('OddsRatio_working_3-way'!Y220/3)</f>
        <v>7.1458708123921202E-2</v>
      </c>
      <c r="AD220" s="11">
        <f>'OddsRatio_working_3-way'!X220^(1/3)*SIN(('OddsRatio_working_3-way'!Y220+2*PI())/3)</f>
        <v>0.41782925159108469</v>
      </c>
      <c r="AE220" s="11">
        <f>'OddsRatio_working_3-way'!X220^(1/3)*SIN(('OddsRatio_working_3-way'!Y220+4*PI())/3)</f>
        <v>-0.48928795971500572</v>
      </c>
      <c r="AF220" s="11">
        <f>-'OddsRatio_working_3-way'!U220/(3*'OddsRatio_working_3-way'!X220^(1/3))*COS(('OddsRatio_working_3-way'!Y220)/3)</f>
        <v>0.52372436613411388</v>
      </c>
      <c r="AG220" s="11">
        <f>-'OddsRatio_working_3-way'!U220/(3*'OddsRatio_working_3-way'!X220^(1/3))*COS(('OddsRatio_working_3-way'!Y220+2*PI())/3)</f>
        <v>-0.32374723962399005</v>
      </c>
      <c r="AH220" s="11">
        <f>-'OddsRatio_working_3-way'!U220/(3*'OddsRatio_working_3-way'!X220^(1/3))*COS(('OddsRatio_working_3-way'!Y220+4*PI())/3)</f>
        <v>-0.19997712651012392</v>
      </c>
      <c r="AI220" s="11">
        <f>'OddsRatio_working_3-way'!U220/(3*'OddsRatio_working_3-way'!X220^(1/3))*SIN(('OddsRatio_working_3-way'!Y220)/3)</f>
        <v>-7.1458708123921189E-2</v>
      </c>
      <c r="AJ220" s="11">
        <f>'OddsRatio_working_3-way'!U220/(3*'OddsRatio_working_3-way'!X220^(1/3))*SIN(('OddsRatio_working_3-way'!Y220+2*PI())/3)</f>
        <v>-0.41782925159108458</v>
      </c>
      <c r="AK220" s="11">
        <f>'OddsRatio_working_3-way'!U220/(3*'OddsRatio_working_3-way'!X220^(1/3))*SIN(('OddsRatio_working_3-way'!Y220+4*PI())/3)</f>
        <v>0.4892879597150056</v>
      </c>
      <c r="AL220" s="11">
        <f>'OddsRatio_working_3-way'!Z220+'OddsRatio_working_3-way'!AF220</f>
        <v>1.047448732268228</v>
      </c>
      <c r="AM220" s="11">
        <f>'OddsRatio_working_3-way'!AA220+'OddsRatio_working_3-way'!AG220</f>
        <v>-0.6474944792479802</v>
      </c>
      <c r="AN220" s="11">
        <f>'OddsRatio_working_3-way'!AB220+'OddsRatio_working_3-way'!AH220</f>
        <v>-0.3999542530202479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1.047448732268228</v>
      </c>
      <c r="AS220" s="11">
        <f>IF(('OddsRatio_working_3-way'!X220=0),IF(Q220&gt;0,-Q220^(1/3),(-Q220)^(1/3)),'OddsRatio_working_3-way'!AM220-'OddsRatio_working_3-way'!R220/3)</f>
        <v>-0.6474944792479802</v>
      </c>
      <c r="AT220" s="11">
        <f>IF(('OddsRatio_working_3-way'!X220=0),IF(Q220&gt;0,-Q220^(1/3),(-Q220)^(1/3)),'OddsRatio_working_3-way'!AN220-'OddsRatio_working_3-way'!R220/3)</f>
        <v>-0.3999542530202479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9">
        <f t="shared" si="52"/>
        <v>0.31078674075677798</v>
      </c>
      <c r="E221" s="9">
        <f t="shared" si="53"/>
        <v>0.26733186646727669</v>
      </c>
      <c r="F221" s="9">
        <f t="shared" si="54"/>
        <v>0.42188139277594555</v>
      </c>
      <c r="G221" s="9">
        <f t="shared" si="55"/>
        <v>1.0460568336699922</v>
      </c>
      <c r="H221" s="9">
        <f t="shared" si="56"/>
        <v>3.2176404873803834</v>
      </c>
      <c r="I221" s="9">
        <f t="shared" si="57"/>
        <v>3.7406689042153793</v>
      </c>
      <c r="J221" s="9">
        <f t="shared" si="58"/>
        <v>2.3703344521076897</v>
      </c>
      <c r="K221" s="11">
        <f t="shared" si="59"/>
        <v>0.32051282051282048</v>
      </c>
      <c r="L221" s="11">
        <f t="shared" si="60"/>
        <v>0.27624309392265195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-0.27889023192890605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0.23188904404374011</v>
      </c>
      <c r="Q221" s="11">
        <f>2*'OddsRatio_working_3-way'!K221*'OddsRatio_working_3-way'!L221*'OddsRatio_working_3-way'!M221</f>
        <v>7.6657535221071132E-2</v>
      </c>
      <c r="R221" s="11">
        <f t="shared" si="62"/>
        <v>0</v>
      </c>
      <c r="S221" s="11">
        <f t="shared" si="63"/>
        <v>-0.83147065582007418</v>
      </c>
      <c r="T221" s="11">
        <f t="shared" si="64"/>
        <v>-0.27486633250250392</v>
      </c>
      <c r="U221" s="11">
        <f>'OddsRatio_working_3-way'!S221-'OddsRatio_working_3-way'!R221^2/3</f>
        <v>-0.83147065582007418</v>
      </c>
      <c r="V221" s="11">
        <f>'OddsRatio_working_3-way'!S221*'OddsRatio_working_3-way'!R221/3-2*'OddsRatio_working_3-way'!R221^3/27-'OddsRatio_working_3-way'!T221</f>
        <v>0.27486633250250392</v>
      </c>
      <c r="W221" s="11">
        <f>'OddsRatio_working_3-way'!V221^2+4*'OddsRatio_working_3-way'!U221^3/27</f>
        <v>-9.6087648873179193E-3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0.14591115929795687</v>
      </c>
      <c r="Y221" s="11">
        <f>IF('OddsRatio_working_3-way'!W221&gt;=0,IF('OddsRatio_working_3-way'!V221+SQRT('OddsRatio_working_3-way'!W221)&gt;0,0,PI()),ACOS('OddsRatio_working_3-way'!V221/(2*'OddsRatio_working_3-way'!X221)))</f>
        <v>0.34256491768245678</v>
      </c>
      <c r="Z221" s="11">
        <f>'OddsRatio_working_3-way'!X221^(1/3)*COS('OddsRatio_working_3-way'!Y221/3)</f>
        <v>0.52302841683499623</v>
      </c>
      <c r="AA221" s="11">
        <f>'OddsRatio_working_3-way'!X221^(1/3)*COS(('OddsRatio_working_3-way'!Y221+2*PI())/3)</f>
        <v>-0.31346245518605304</v>
      </c>
      <c r="AB221" s="11">
        <f>'OddsRatio_working_3-way'!X221^(1/3)*COS(('OddsRatio_working_3-way'!Y221+4*PI())/3)</f>
        <v>-0.20956596164894287</v>
      </c>
      <c r="AC221" s="11">
        <f>'OddsRatio_working_3-way'!X221^(1/3)*SIN('OddsRatio_working_3-way'!Y221/3)</f>
        <v>5.9984668511508722E-2</v>
      </c>
      <c r="AD221" s="11">
        <f>'OddsRatio_working_3-way'!X221^(1/3)*SIN(('OddsRatio_working_3-way'!Y221+2*PI())/3)</f>
        <v>0.42296356162450904</v>
      </c>
      <c r="AE221" s="11">
        <f>'OddsRatio_working_3-way'!X221^(1/3)*SIN(('OddsRatio_working_3-way'!Y221+4*PI())/3)</f>
        <v>-0.48294823013601768</v>
      </c>
      <c r="AF221" s="11">
        <f>-'OddsRatio_working_3-way'!U221/(3*'OddsRatio_working_3-way'!X221^(1/3))*COS(('OddsRatio_working_3-way'!Y221)/3)</f>
        <v>0.52302841683499612</v>
      </c>
      <c r="AG221" s="11">
        <f>-'OddsRatio_working_3-way'!U221/(3*'OddsRatio_working_3-way'!X221^(1/3))*COS(('OddsRatio_working_3-way'!Y221+2*PI())/3)</f>
        <v>-0.31346245518605292</v>
      </c>
      <c r="AH221" s="11">
        <f>-'OddsRatio_working_3-way'!U221/(3*'OddsRatio_working_3-way'!X221^(1/3))*COS(('OddsRatio_working_3-way'!Y221+4*PI())/3)</f>
        <v>-0.20956596164894284</v>
      </c>
      <c r="AI221" s="11">
        <f>'OddsRatio_working_3-way'!U221/(3*'OddsRatio_working_3-way'!X221^(1/3))*SIN(('OddsRatio_working_3-way'!Y221)/3)</f>
        <v>-5.9984668511508708E-2</v>
      </c>
      <c r="AJ221" s="11">
        <f>'OddsRatio_working_3-way'!U221/(3*'OddsRatio_working_3-way'!X221^(1/3))*SIN(('OddsRatio_working_3-way'!Y221+2*PI())/3)</f>
        <v>-0.42296356162450893</v>
      </c>
      <c r="AK221" s="11">
        <f>'OddsRatio_working_3-way'!U221/(3*'OddsRatio_working_3-way'!X221^(1/3))*SIN(('OddsRatio_working_3-way'!Y221+4*PI())/3)</f>
        <v>0.48294823013601756</v>
      </c>
      <c r="AL221" s="11">
        <f>'OddsRatio_working_3-way'!Z221+'OddsRatio_working_3-way'!AF221</f>
        <v>1.0460568336699922</v>
      </c>
      <c r="AM221" s="11">
        <f>'OddsRatio_working_3-way'!AA221+'OddsRatio_working_3-way'!AG221</f>
        <v>-0.62692491037210596</v>
      </c>
      <c r="AN221" s="11">
        <f>'OddsRatio_working_3-way'!AB221+'OddsRatio_working_3-way'!AH221</f>
        <v>-0.41913192329788573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1.0460568336699922</v>
      </c>
      <c r="AS221" s="11">
        <f>IF(('OddsRatio_working_3-way'!X221=0),IF(Q221&gt;0,-Q221^(1/3),(-Q221)^(1/3)),'OddsRatio_working_3-way'!AM221-'OddsRatio_working_3-way'!R221/3)</f>
        <v>-0.62692491037210596</v>
      </c>
      <c r="AT221" s="11">
        <f>IF(('OddsRatio_working_3-way'!X221=0),IF(Q221&gt;0,-Q221^(1/3),(-Q221)^(1/3)),'OddsRatio_working_3-way'!AN221-'OddsRatio_working_3-way'!R221/3)</f>
        <v>-0.41913192329788573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9">
        <f t="shared" si="52"/>
        <v>0.39928049480864564</v>
      </c>
      <c r="E222" s="9">
        <f t="shared" si="53"/>
        <v>0.26252846515195721</v>
      </c>
      <c r="F222" s="9">
        <f t="shared" si="54"/>
        <v>0.33819104003939748</v>
      </c>
      <c r="G222" s="9">
        <f t="shared" si="55"/>
        <v>1.0521014062187244</v>
      </c>
      <c r="H222" s="9">
        <f t="shared" si="56"/>
        <v>2.504505010892776</v>
      </c>
      <c r="I222" s="9">
        <f t="shared" si="57"/>
        <v>3.8091107546039935</v>
      </c>
      <c r="J222" s="9">
        <f t="shared" si="58"/>
        <v>2.9569086155668267</v>
      </c>
      <c r="K222" s="11">
        <f t="shared" si="59"/>
        <v>0.41152263374485593</v>
      </c>
      <c r="L222" s="11">
        <f t="shared" si="60"/>
        <v>0.27247956403269757</v>
      </c>
      <c r="M222" s="11">
        <f t="shared" si="61"/>
        <v>0.34965034965034969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-0.27843374709859736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0.23367265268567117</v>
      </c>
      <c r="Q222" s="11">
        <f>2*'OddsRatio_working_3-way'!K222*'OddsRatio_working_3-way'!L222*'OddsRatio_working_3-way'!M222</f>
        <v>7.8413641840829246E-2</v>
      </c>
      <c r="R222" s="11">
        <f t="shared" si="62"/>
        <v>0</v>
      </c>
      <c r="S222" s="11">
        <f t="shared" si="63"/>
        <v>-0.83923969389717812</v>
      </c>
      <c r="T222" s="11">
        <f t="shared" si="64"/>
        <v>-0.28162405835475773</v>
      </c>
      <c r="U222" s="11">
        <f>'OddsRatio_working_3-way'!S222-'OddsRatio_working_3-way'!R222^2/3</f>
        <v>-0.83923969389717812</v>
      </c>
      <c r="V222" s="11">
        <f>'OddsRatio_working_3-way'!S222*'OddsRatio_working_3-way'!R222/3-2*'OddsRatio_working_3-way'!R222^3/27-'OddsRatio_working_3-way'!T222</f>
        <v>0.28162405835475773</v>
      </c>
      <c r="W222" s="11">
        <f>'OddsRatio_working_3-way'!V222^2+4*'OddsRatio_working_3-way'!U222^3/27</f>
        <v>-8.2576735079104291E-3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0.14796096085802027</v>
      </c>
      <c r="Y222" s="11">
        <f>IF('OddsRatio_working_3-way'!W222&gt;=0,IF('OddsRatio_working_3-way'!V222+SQRT('OddsRatio_working_3-way'!W222)&gt;0,0,PI()),ACOS('OddsRatio_working_3-way'!V222/(2*'OddsRatio_working_3-way'!X222)))</f>
        <v>0.31212339717876114</v>
      </c>
      <c r="Z222" s="11">
        <f>'OddsRatio_working_3-way'!X222^(1/3)*COS('OddsRatio_working_3-way'!Y222/3)</f>
        <v>0.52605070310936219</v>
      </c>
      <c r="AA222" s="11">
        <f>'OddsRatio_working_3-way'!X222^(1/3)*COS(('OddsRatio_working_3-way'!Y222+2*PI())/3)</f>
        <v>-0.3105954765587603</v>
      </c>
      <c r="AB222" s="11">
        <f>'OddsRatio_working_3-way'!X222^(1/3)*COS(('OddsRatio_working_3-way'!Y222+4*PI())/3)</f>
        <v>-0.21545522655060209</v>
      </c>
      <c r="AC222" s="11">
        <f>'OddsRatio_working_3-way'!X222^(1/3)*SIN('OddsRatio_working_3-way'!Y222/3)</f>
        <v>5.4929248952978682E-2</v>
      </c>
      <c r="AD222" s="11">
        <f>'OddsRatio_working_3-way'!X222^(1/3)*SIN(('OddsRatio_working_3-way'!Y222+2*PI())/3)</f>
        <v>0.42810864809488408</v>
      </c>
      <c r="AE222" s="11">
        <f>'OddsRatio_working_3-way'!X222^(1/3)*SIN(('OddsRatio_working_3-way'!Y222+4*PI())/3)</f>
        <v>-0.48303789704786249</v>
      </c>
      <c r="AF222" s="11">
        <f>-'OddsRatio_working_3-way'!U222/(3*'OddsRatio_working_3-way'!X222^(1/3))*COS(('OddsRatio_working_3-way'!Y222)/3)</f>
        <v>0.52605070310936219</v>
      </c>
      <c r="AG222" s="11">
        <f>-'OddsRatio_working_3-way'!U222/(3*'OddsRatio_working_3-way'!X222^(1/3))*COS(('OddsRatio_working_3-way'!Y222+2*PI())/3)</f>
        <v>-0.3105954765587603</v>
      </c>
      <c r="AH222" s="11">
        <f>-'OddsRatio_working_3-way'!U222/(3*'OddsRatio_working_3-way'!X222^(1/3))*COS(('OddsRatio_working_3-way'!Y222+4*PI())/3)</f>
        <v>-0.21545522655060209</v>
      </c>
      <c r="AI222" s="11">
        <f>'OddsRatio_working_3-way'!U222/(3*'OddsRatio_working_3-way'!X222^(1/3))*SIN(('OddsRatio_working_3-way'!Y222)/3)</f>
        <v>-5.4929248952978682E-2</v>
      </c>
      <c r="AJ222" s="11">
        <f>'OddsRatio_working_3-way'!U222/(3*'OddsRatio_working_3-way'!X222^(1/3))*SIN(('OddsRatio_working_3-way'!Y222+2*PI())/3)</f>
        <v>-0.42810864809488408</v>
      </c>
      <c r="AK222" s="11">
        <f>'OddsRatio_working_3-way'!U222/(3*'OddsRatio_working_3-way'!X222^(1/3))*SIN(('OddsRatio_working_3-way'!Y222+4*PI())/3)</f>
        <v>0.48303789704786249</v>
      </c>
      <c r="AL222" s="11">
        <f>'OddsRatio_working_3-way'!Z222+'OddsRatio_working_3-way'!AF222</f>
        <v>1.0521014062187244</v>
      </c>
      <c r="AM222" s="11">
        <f>'OddsRatio_working_3-way'!AA222+'OddsRatio_working_3-way'!AG222</f>
        <v>-0.62119095311752059</v>
      </c>
      <c r="AN222" s="11">
        <f>'OddsRatio_working_3-way'!AB222+'OddsRatio_working_3-way'!AH222</f>
        <v>-0.43091045310120418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1.0521014062187244</v>
      </c>
      <c r="AS222" s="11">
        <f>IF(('OddsRatio_working_3-way'!X222=0),IF(Q222&gt;0,-Q222^(1/3),(-Q222)^(1/3)),'OddsRatio_working_3-way'!AM222-'OddsRatio_working_3-way'!R222/3)</f>
        <v>-0.62119095311752059</v>
      </c>
      <c r="AT222" s="11">
        <f>IF(('OddsRatio_working_3-way'!X222=0),IF(Q222&gt;0,-Q222^(1/3),(-Q222)^(1/3)),'OddsRatio_working_3-way'!AN222-'OddsRatio_working_3-way'!R222/3)</f>
        <v>-0.43091045310120418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9">
        <f t="shared" si="52"/>
        <v>0.25785711266447464</v>
      </c>
      <c r="E223" s="9">
        <f t="shared" si="53"/>
        <v>0.27820228756141946</v>
      </c>
      <c r="F223" s="9">
        <f t="shared" si="54"/>
        <v>0.46394059977410596</v>
      </c>
      <c r="G223" s="9">
        <f t="shared" si="55"/>
        <v>1.0504075903582617</v>
      </c>
      <c r="H223" s="9">
        <f t="shared" si="56"/>
        <v>3.878116797581638</v>
      </c>
      <c r="I223" s="9">
        <f t="shared" si="57"/>
        <v>3.594506748184906</v>
      </c>
      <c r="J223" s="9">
        <f t="shared" si="58"/>
        <v>2.1554483493940881</v>
      </c>
      <c r="K223" s="11">
        <f t="shared" si="59"/>
        <v>0.26737967914438499</v>
      </c>
      <c r="L223" s="11">
        <f t="shared" si="60"/>
        <v>0.28818443804034583</v>
      </c>
      <c r="M223" s="11">
        <f t="shared" si="61"/>
        <v>0.47619047619047616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-0.27316171425342473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0.2315309146975531</v>
      </c>
      <c r="Q223" s="11">
        <f>2*'OddsRatio_working_3-way'!K223*'OddsRatio_working_3-way'!L223*'OddsRatio_working_3-way'!M223</f>
        <v>7.3385392931078625E-2</v>
      </c>
      <c r="R223" s="11">
        <f t="shared" si="62"/>
        <v>0</v>
      </c>
      <c r="S223" s="11">
        <f t="shared" si="63"/>
        <v>-0.8475965064516735</v>
      </c>
      <c r="T223" s="11">
        <f t="shared" si="64"/>
        <v>-0.26865182454886638</v>
      </c>
      <c r="U223" s="11">
        <f>'OddsRatio_working_3-way'!S223-'OddsRatio_working_3-way'!R223^2/3</f>
        <v>-0.8475965064516735</v>
      </c>
      <c r="V223" s="11">
        <f>'OddsRatio_working_3-way'!S223*'OddsRatio_working_3-way'!R223/3-2*'OddsRatio_working_3-way'!R223^3/27-'OddsRatio_working_3-way'!T223</f>
        <v>0.26865182454886638</v>
      </c>
      <c r="W223" s="11">
        <f>'OddsRatio_working_3-way'!V223^2+4*'OddsRatio_working_3-way'!U223^3/27</f>
        <v>-1.8038070446816934E-2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0.15017645727630866</v>
      </c>
      <c r="Y223" s="11">
        <f>IF('OddsRatio_working_3-way'!W223&gt;=0,IF('OddsRatio_working_3-way'!V223+SQRT('OddsRatio_working_3-way'!W223)&gt;0,0,PI()),ACOS('OddsRatio_working_3-way'!V223/(2*'OddsRatio_working_3-way'!X223)))</f>
        <v>0.46358796605092989</v>
      </c>
      <c r="Z223" s="11">
        <f>'OddsRatio_working_3-way'!X223^(1/3)*COS('OddsRatio_working_3-way'!Y223/3)</f>
        <v>0.52520379517913096</v>
      </c>
      <c r="AA223" s="11">
        <f>'OddsRatio_working_3-way'!X223^(1/3)*COS(('OddsRatio_working_3-way'!Y223+2*PI())/3)</f>
        <v>-0.33345284507791217</v>
      </c>
      <c r="AB223" s="11">
        <f>'OddsRatio_working_3-way'!X223^(1/3)*COS(('OddsRatio_working_3-way'!Y223+4*PI())/3)</f>
        <v>-0.19175095010121895</v>
      </c>
      <c r="AC223" s="11">
        <f>'OddsRatio_working_3-way'!X223^(1/3)*SIN('OddsRatio_working_3-way'!Y223/3)</f>
        <v>8.1811627209474033E-2</v>
      </c>
      <c r="AD223" s="11">
        <f>'OddsRatio_working_3-way'!X223^(1/3)*SIN(('OddsRatio_working_3-way'!Y223+2*PI())/3)</f>
        <v>0.4139340151843896</v>
      </c>
      <c r="AE223" s="11">
        <f>'OddsRatio_working_3-way'!X223^(1/3)*SIN(('OddsRatio_working_3-way'!Y223+4*PI())/3)</f>
        <v>-0.49574564239386354</v>
      </c>
      <c r="AF223" s="11">
        <f>-'OddsRatio_working_3-way'!U223/(3*'OddsRatio_working_3-way'!X223^(1/3))*COS(('OddsRatio_working_3-way'!Y223)/3)</f>
        <v>0.52520379517913085</v>
      </c>
      <c r="AG223" s="11">
        <f>-'OddsRatio_working_3-way'!U223/(3*'OddsRatio_working_3-way'!X223^(1/3))*COS(('OddsRatio_working_3-way'!Y223+2*PI())/3)</f>
        <v>-0.33345284507791212</v>
      </c>
      <c r="AH223" s="11">
        <f>-'OddsRatio_working_3-way'!U223/(3*'OddsRatio_working_3-way'!X223^(1/3))*COS(('OddsRatio_working_3-way'!Y223+4*PI())/3)</f>
        <v>-0.19175095010121893</v>
      </c>
      <c r="AI223" s="11">
        <f>'OddsRatio_working_3-way'!U223/(3*'OddsRatio_working_3-way'!X223^(1/3))*SIN(('OddsRatio_working_3-way'!Y223)/3)</f>
        <v>-8.1811627209474019E-2</v>
      </c>
      <c r="AJ223" s="11">
        <f>'OddsRatio_working_3-way'!U223/(3*'OddsRatio_working_3-way'!X223^(1/3))*SIN(('OddsRatio_working_3-way'!Y223+2*PI())/3)</f>
        <v>-0.41393401518438949</v>
      </c>
      <c r="AK223" s="11">
        <f>'OddsRatio_working_3-way'!U223/(3*'OddsRatio_working_3-way'!X223^(1/3))*SIN(('OddsRatio_working_3-way'!Y223+4*PI())/3)</f>
        <v>0.49574564239386343</v>
      </c>
      <c r="AL223" s="11">
        <f>'OddsRatio_working_3-way'!Z223+'OddsRatio_working_3-way'!AF223</f>
        <v>1.0504075903582617</v>
      </c>
      <c r="AM223" s="11">
        <f>'OddsRatio_working_3-way'!AA223+'OddsRatio_working_3-way'!AG223</f>
        <v>-0.66690569015582435</v>
      </c>
      <c r="AN223" s="11">
        <f>'OddsRatio_working_3-way'!AB223+'OddsRatio_working_3-way'!AH223</f>
        <v>-0.38350190020243791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1.0504075903582617</v>
      </c>
      <c r="AS223" s="11">
        <f>IF(('OddsRatio_working_3-way'!X223=0),IF(Q223&gt;0,-Q223^(1/3),(-Q223)^(1/3)),'OddsRatio_working_3-way'!AM223-'OddsRatio_working_3-way'!R223/3)</f>
        <v>-0.66690569015582435</v>
      </c>
      <c r="AT223" s="11">
        <f>IF(('OddsRatio_working_3-way'!X223=0),IF(Q223&gt;0,-Q223^(1/3),(-Q223)^(1/3)),'OddsRatio_working_3-way'!AN223-'OddsRatio_working_3-way'!R223/3)</f>
        <v>-0.38350190020243791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9">
        <f t="shared" si="52"/>
        <v>0.59239708435071492</v>
      </c>
      <c r="E224" s="9">
        <f t="shared" si="53"/>
        <v>0.2199668516744975</v>
      </c>
      <c r="F224" s="9">
        <f t="shared" si="54"/>
        <v>0.18763606397478771</v>
      </c>
      <c r="G224" s="9">
        <f t="shared" si="55"/>
        <v>1.0585491138574865</v>
      </c>
      <c r="H224" s="9">
        <f t="shared" si="56"/>
        <v>1.688056924007366</v>
      </c>
      <c r="I224" s="9">
        <f t="shared" si="57"/>
        <v>4.546139531422579</v>
      </c>
      <c r="J224" s="9">
        <f t="shared" si="58"/>
        <v>5.3294658756771192</v>
      </c>
      <c r="K224" s="11">
        <f t="shared" si="59"/>
        <v>0.60606060606060608</v>
      </c>
      <c r="L224" s="11">
        <f t="shared" si="60"/>
        <v>0.22988505747126439</v>
      </c>
      <c r="M224" s="11">
        <f t="shared" si="61"/>
        <v>0.19646365422396858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-0.24377574265793223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0.22144074715038747</v>
      </c>
      <c r="Q224" s="11">
        <f>2*'OddsRatio_working_3-way'!K224*'OddsRatio_working_3-way'!L224*'OddsRatio_working_3-way'!M224</f>
        <v>5.4744313263383804E-2</v>
      </c>
      <c r="R224" s="11">
        <f t="shared" si="62"/>
        <v>0</v>
      </c>
      <c r="S224" s="11">
        <f t="shared" si="63"/>
        <v>-0.90837892538436293</v>
      </c>
      <c r="T224" s="11">
        <f t="shared" si="64"/>
        <v>-0.22456833754866823</v>
      </c>
      <c r="U224" s="11">
        <f>'OddsRatio_working_3-way'!S224-'OddsRatio_working_3-way'!R224^2/3</f>
        <v>-0.90837892538436293</v>
      </c>
      <c r="V224" s="11">
        <f>'OddsRatio_working_3-way'!S224*'OddsRatio_working_3-way'!R224/3-2*'OddsRatio_working_3-way'!R224^3/27-'OddsRatio_working_3-way'!T224</f>
        <v>0.22456833754866823</v>
      </c>
      <c r="W224" s="11">
        <f>'OddsRatio_working_3-way'!V224^2+4*'OddsRatio_working_3-way'!U224^3/27</f>
        <v>-6.0613644613993552E-2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0.16661676299472852</v>
      </c>
      <c r="Y224" s="11">
        <f>IF('OddsRatio_working_3-way'!W224&gt;=0,IF('OddsRatio_working_3-way'!V224+SQRT('OddsRatio_working_3-way'!W224)&gt;0,0,PI()),ACOS('OddsRatio_working_3-way'!V224/(2*'OddsRatio_working_3-way'!X224)))</f>
        <v>0.83131229554816466</v>
      </c>
      <c r="Z224" s="11">
        <f>'OddsRatio_working_3-way'!X224^(1/3)*COS('OddsRatio_working_3-way'!Y224/3)</f>
        <v>0.52927455692874326</v>
      </c>
      <c r="AA224" s="11">
        <f>'OddsRatio_working_3-way'!X224^(1/3)*COS(('OddsRatio_working_3-way'!Y224+2*PI())/3)</f>
        <v>-0.39500623139029856</v>
      </c>
      <c r="AB224" s="11">
        <f>'OddsRatio_working_3-way'!X224^(1/3)*COS(('OddsRatio_working_3-way'!Y224+4*PI())/3)</f>
        <v>-0.13426832553844473</v>
      </c>
      <c r="AC224" s="11">
        <f>'OddsRatio_working_3-way'!X224^(1/3)*SIN('OddsRatio_working_3-way'!Y224/3)</f>
        <v>0.15053710013150717</v>
      </c>
      <c r="AD224" s="11">
        <f>'OddsRatio_working_3-way'!X224^(1/3)*SIN(('OddsRatio_working_3-way'!Y224+2*PI())/3)</f>
        <v>0.38309666181129132</v>
      </c>
      <c r="AE224" s="11">
        <f>'OddsRatio_working_3-way'!X224^(1/3)*SIN(('OddsRatio_working_3-way'!Y224+4*PI())/3)</f>
        <v>-0.53363376194279843</v>
      </c>
      <c r="AF224" s="11">
        <f>-'OddsRatio_working_3-way'!U224/(3*'OddsRatio_working_3-way'!X224^(1/3))*COS(('OddsRatio_working_3-way'!Y224)/3)</f>
        <v>0.52927455692874326</v>
      </c>
      <c r="AG224" s="11">
        <f>-'OddsRatio_working_3-way'!U224/(3*'OddsRatio_working_3-way'!X224^(1/3))*COS(('OddsRatio_working_3-way'!Y224+2*PI())/3)</f>
        <v>-0.39500623139029856</v>
      </c>
      <c r="AH224" s="11">
        <f>-'OddsRatio_working_3-way'!U224/(3*'OddsRatio_working_3-way'!X224^(1/3))*COS(('OddsRatio_working_3-way'!Y224+4*PI())/3)</f>
        <v>-0.13426832553844473</v>
      </c>
      <c r="AI224" s="11">
        <f>'OddsRatio_working_3-way'!U224/(3*'OddsRatio_working_3-way'!X224^(1/3))*SIN(('OddsRatio_working_3-way'!Y224)/3)</f>
        <v>-0.15053710013150717</v>
      </c>
      <c r="AJ224" s="11">
        <f>'OddsRatio_working_3-way'!U224/(3*'OddsRatio_working_3-way'!X224^(1/3))*SIN(('OddsRatio_working_3-way'!Y224+2*PI())/3)</f>
        <v>-0.38309666181129132</v>
      </c>
      <c r="AK224" s="11">
        <f>'OddsRatio_working_3-way'!U224/(3*'OddsRatio_working_3-way'!X224^(1/3))*SIN(('OddsRatio_working_3-way'!Y224+4*PI())/3)</f>
        <v>0.53363376194279843</v>
      </c>
      <c r="AL224" s="11">
        <f>'OddsRatio_working_3-way'!Z224+'OddsRatio_working_3-way'!AF224</f>
        <v>1.0585491138574865</v>
      </c>
      <c r="AM224" s="11">
        <f>'OddsRatio_working_3-way'!AA224+'OddsRatio_working_3-way'!AG224</f>
        <v>-0.79001246278059711</v>
      </c>
      <c r="AN224" s="11">
        <f>'OddsRatio_working_3-way'!AB224+'OddsRatio_working_3-way'!AH224</f>
        <v>-0.26853665107688945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1.0585491138574865</v>
      </c>
      <c r="AS224" s="11">
        <f>IF(('OddsRatio_working_3-way'!X224=0),IF(Q224&gt;0,-Q224^(1/3),(-Q224)^(1/3)),'OddsRatio_working_3-way'!AM224-'OddsRatio_working_3-way'!R224/3)</f>
        <v>-0.79001246278059711</v>
      </c>
      <c r="AT224" s="11">
        <f>IF(('OddsRatio_working_3-way'!X224=0),IF(Q224&gt;0,-Q224^(1/3),(-Q224)^(1/3)),'OddsRatio_working_3-way'!AN224-'OddsRatio_working_3-way'!R224/3)</f>
        <v>-0.26853665107688945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9">
        <f t="shared" si="52"/>
        <v>0.15966379643271425</v>
      </c>
      <c r="E225" s="9">
        <f t="shared" si="53"/>
        <v>0.22178979436027516</v>
      </c>
      <c r="F225" s="9">
        <f t="shared" si="54"/>
        <v>0.61854640920701054</v>
      </c>
      <c r="G225" s="9">
        <f t="shared" si="55"/>
        <v>1.0632647688613317</v>
      </c>
      <c r="H225" s="9">
        <f t="shared" si="56"/>
        <v>6.2631606058635931</v>
      </c>
      <c r="I225" s="9">
        <f t="shared" si="57"/>
        <v>4.5087737372423948</v>
      </c>
      <c r="J225" s="9">
        <f t="shared" si="58"/>
        <v>1.6166935659395727</v>
      </c>
      <c r="K225" s="11">
        <f t="shared" si="59"/>
        <v>0.16806722689075629</v>
      </c>
      <c r="L225" s="11">
        <f t="shared" si="60"/>
        <v>0.23255813953488372</v>
      </c>
      <c r="M225" s="11">
        <f t="shared" si="61"/>
        <v>0.63291139240506322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-0.23437140531808853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0.21843297224689109</v>
      </c>
      <c r="Q225" s="11">
        <f>2*'OddsRatio_working_3-way'!K225*'OddsRatio_working_3-way'!L225*'OddsRatio_working_3-way'!M225</f>
        <v>4.9475191901900584E-2</v>
      </c>
      <c r="R225" s="11">
        <f t="shared" si="62"/>
        <v>0</v>
      </c>
      <c r="S225" s="11">
        <f t="shared" si="63"/>
        <v>-0.93199497588212254</v>
      </c>
      <c r="T225" s="11">
        <f t="shared" si="64"/>
        <v>-0.21109738978077519</v>
      </c>
      <c r="U225" s="11">
        <f>'OddsRatio_working_3-way'!S225-'OddsRatio_working_3-way'!R225^2/3</f>
        <v>-0.93199497588212254</v>
      </c>
      <c r="V225" s="11">
        <f>'OddsRatio_working_3-way'!S225*'OddsRatio_working_3-way'!R225/3-2*'OddsRatio_working_3-way'!R225^3/27-'OddsRatio_working_3-way'!T225</f>
        <v>0.21109738978077519</v>
      </c>
      <c r="W225" s="11">
        <f>'OddsRatio_working_3-way'!V225^2+4*'OddsRatio_working_3-way'!U225^3/27</f>
        <v>-7.5370406970332246E-2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0.17315637076251972</v>
      </c>
      <c r="Y225" s="11">
        <f>IF('OddsRatio_working_3-way'!W225&gt;=0,IF('OddsRatio_working_3-way'!V225+SQRT('OddsRatio_working_3-way'!W225)&gt;0,0,PI()),ACOS('OddsRatio_working_3-way'!V225/(2*'OddsRatio_working_3-way'!X225)))</f>
        <v>0.91529455190544795</v>
      </c>
      <c r="Z225" s="11">
        <f>'OddsRatio_working_3-way'!X225^(1/3)*COS('OddsRatio_working_3-way'!Y225/3)</f>
        <v>0.53163238443066585</v>
      </c>
      <c r="AA225" s="11">
        <f>'OddsRatio_working_3-way'!X225^(1/3)*COS(('OddsRatio_working_3-way'!Y225+2*PI())/3)</f>
        <v>-0.41081274334312434</v>
      </c>
      <c r="AB225" s="11">
        <f>'OddsRatio_working_3-way'!X225^(1/3)*COS(('OddsRatio_working_3-way'!Y225+4*PI())/3)</f>
        <v>-0.1208196410875414</v>
      </c>
      <c r="AC225" s="11">
        <f>'OddsRatio_working_3-way'!X225^(1/3)*SIN('OddsRatio_working_3-way'!Y225/3)</f>
        <v>0.1674275956503955</v>
      </c>
      <c r="AD225" s="11">
        <f>'OddsRatio_working_3-way'!X225^(1/3)*SIN(('OddsRatio_working_3-way'!Y225+2*PI())/3)</f>
        <v>0.37669335256625358</v>
      </c>
      <c r="AE225" s="11">
        <f>'OddsRatio_working_3-way'!X225^(1/3)*SIN(('OddsRatio_working_3-way'!Y225+4*PI())/3)</f>
        <v>-0.54412094821664914</v>
      </c>
      <c r="AF225" s="11">
        <f>-'OddsRatio_working_3-way'!U225/(3*'OddsRatio_working_3-way'!X225^(1/3))*COS(('OddsRatio_working_3-way'!Y225)/3)</f>
        <v>0.53163238443066574</v>
      </c>
      <c r="AG225" s="11">
        <f>-'OddsRatio_working_3-way'!U225/(3*'OddsRatio_working_3-way'!X225^(1/3))*COS(('OddsRatio_working_3-way'!Y225+2*PI())/3)</f>
        <v>-0.41081274334312429</v>
      </c>
      <c r="AH225" s="11">
        <f>-'OddsRatio_working_3-way'!U225/(3*'OddsRatio_working_3-way'!X225^(1/3))*COS(('OddsRatio_working_3-way'!Y225+4*PI())/3)</f>
        <v>-0.12081964108754137</v>
      </c>
      <c r="AI225" s="11">
        <f>'OddsRatio_working_3-way'!U225/(3*'OddsRatio_working_3-way'!X225^(1/3))*SIN(('OddsRatio_working_3-way'!Y225)/3)</f>
        <v>-0.16742759565039544</v>
      </c>
      <c r="AJ225" s="11">
        <f>'OddsRatio_working_3-way'!U225/(3*'OddsRatio_working_3-way'!X225^(1/3))*SIN(('OddsRatio_working_3-way'!Y225+2*PI())/3)</f>
        <v>-0.37669335256625353</v>
      </c>
      <c r="AK225" s="11">
        <f>'OddsRatio_working_3-way'!U225/(3*'OddsRatio_working_3-way'!X225^(1/3))*SIN(('OddsRatio_working_3-way'!Y225+4*PI())/3)</f>
        <v>0.54412094821664903</v>
      </c>
      <c r="AL225" s="11">
        <f>'OddsRatio_working_3-way'!Z225+'OddsRatio_working_3-way'!AF225</f>
        <v>1.0632647688613317</v>
      </c>
      <c r="AM225" s="11">
        <f>'OddsRatio_working_3-way'!AA225+'OddsRatio_working_3-way'!AG225</f>
        <v>-0.82162548668624868</v>
      </c>
      <c r="AN225" s="11">
        <f>'OddsRatio_working_3-way'!AB225+'OddsRatio_working_3-way'!AH225</f>
        <v>-0.24163928217508276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1.0632647688613317</v>
      </c>
      <c r="AS225" s="11">
        <f>IF(('OddsRatio_working_3-way'!X225=0),IF(Q225&gt;0,-Q225^(1/3),(-Q225)^(1/3)),'OddsRatio_working_3-way'!AM225-'OddsRatio_working_3-way'!R225/3)</f>
        <v>-0.82162548668624868</v>
      </c>
      <c r="AT225" s="11">
        <f>IF(('OddsRatio_working_3-way'!X225=0),IF(Q225&gt;0,-Q225^(1/3),(-Q225)^(1/3)),'OddsRatio_working_3-way'!AN225-'OddsRatio_working_3-way'!R225/3)</f>
        <v>-0.24163928217508276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9">
        <f t="shared" si="52"/>
        <v>0.27385257336092356</v>
      </c>
      <c r="E226" s="9">
        <f t="shared" si="53"/>
        <v>0.27150551348077606</v>
      </c>
      <c r="F226" s="9">
        <f t="shared" si="54"/>
        <v>0.45464191315830027</v>
      </c>
      <c r="G226" s="9">
        <f t="shared" si="55"/>
        <v>1.0522221397935176</v>
      </c>
      <c r="H226" s="9">
        <f t="shared" si="56"/>
        <v>3.6515997922796641</v>
      </c>
      <c r="I226" s="9">
        <f t="shared" si="57"/>
        <v>3.6831664564734705</v>
      </c>
      <c r="J226" s="9">
        <f t="shared" si="58"/>
        <v>2.1995332393646101</v>
      </c>
      <c r="K226" s="11">
        <f t="shared" si="59"/>
        <v>0.28409090909090912</v>
      </c>
      <c r="L226" s="11">
        <f t="shared" si="60"/>
        <v>0.28169014084507044</v>
      </c>
      <c r="M226" s="11">
        <f t="shared" si="61"/>
        <v>0.46728971962616822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-0.27394336281067888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0.23222384434046928</v>
      </c>
      <c r="Q226" s="11">
        <f>2*'OddsRatio_working_3-way'!K226*'OddsRatio_working_3-way'!L226*'OddsRatio_working_3-way'!M226</f>
        <v>7.479028803235728E-2</v>
      </c>
      <c r="R226" s="11">
        <f t="shared" si="62"/>
        <v>0</v>
      </c>
      <c r="S226" s="11">
        <f t="shared" si="63"/>
        <v>-0.84770750405425299</v>
      </c>
      <c r="T226" s="11">
        <f t="shared" si="64"/>
        <v>-0.2730136889063618</v>
      </c>
      <c r="U226" s="11">
        <f>'OddsRatio_working_3-way'!S226-'OddsRatio_working_3-way'!R226^2/3</f>
        <v>-0.84770750405425299</v>
      </c>
      <c r="V226" s="11">
        <f>'OddsRatio_working_3-way'!S226*'OddsRatio_working_3-way'!R226/3-2*'OddsRatio_working_3-way'!R226^3/27-'OddsRatio_working_3-way'!T226</f>
        <v>0.2730136889063618</v>
      </c>
      <c r="W226" s="11">
        <f>'OddsRatio_working_3-way'!V226^2+4*'OddsRatio_working_3-way'!U226^3/27</f>
        <v>-1.5710844871270793E-2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0.15020595793903324</v>
      </c>
      <c r="Y226" s="11">
        <f>IF('OddsRatio_working_3-way'!W226&gt;=0,IF('OddsRatio_working_3-way'!V226+SQRT('OddsRatio_working_3-way'!W226)&gt;0,0,PI()),ACOS('OddsRatio_working_3-way'!V226/(2*'OddsRatio_working_3-way'!X226)))</f>
        <v>0.43040269975894829</v>
      </c>
      <c r="Z226" s="11">
        <f>'OddsRatio_working_3-way'!X226^(1/3)*COS('OddsRatio_working_3-way'!Y226/3)</f>
        <v>0.52611106989675882</v>
      </c>
      <c r="AA226" s="11">
        <f>'OddsRatio_working_3-way'!X226^(1/3)*COS(('OddsRatio_working_3-way'!Y226+2*PI())/3)</f>
        <v>-0.32887523270390812</v>
      </c>
      <c r="AB226" s="11">
        <f>'OddsRatio_working_3-way'!X226^(1/3)*COS(('OddsRatio_working_3-way'!Y226+4*PI())/3)</f>
        <v>-0.19723583719285057</v>
      </c>
      <c r="AC226" s="11">
        <f>'OddsRatio_working_3-way'!X226^(1/3)*SIN('OddsRatio_working_3-way'!Y226/3)</f>
        <v>7.6002040434268642E-2</v>
      </c>
      <c r="AD226" s="11">
        <f>'OddsRatio_working_3-way'!X226^(1/3)*SIN(('OddsRatio_working_3-way'!Y226+2*PI())/3)</f>
        <v>0.41762453152566925</v>
      </c>
      <c r="AE226" s="11">
        <f>'OddsRatio_working_3-way'!X226^(1/3)*SIN(('OddsRatio_working_3-way'!Y226+4*PI())/3)</f>
        <v>-0.49362657195993798</v>
      </c>
      <c r="AF226" s="11">
        <f>-'OddsRatio_working_3-way'!U226/(3*'OddsRatio_working_3-way'!X226^(1/3))*COS(('OddsRatio_working_3-way'!Y226)/3)</f>
        <v>0.52611106989675871</v>
      </c>
      <c r="AG226" s="11">
        <f>-'OddsRatio_working_3-way'!U226/(3*'OddsRatio_working_3-way'!X226^(1/3))*COS(('OddsRatio_working_3-way'!Y226+2*PI())/3)</f>
        <v>-0.32887523270390806</v>
      </c>
      <c r="AH226" s="11">
        <f>-'OddsRatio_working_3-way'!U226/(3*'OddsRatio_working_3-way'!X226^(1/3))*COS(('OddsRatio_working_3-way'!Y226+4*PI())/3)</f>
        <v>-0.19723583719285051</v>
      </c>
      <c r="AI226" s="11">
        <f>'OddsRatio_working_3-way'!U226/(3*'OddsRatio_working_3-way'!X226^(1/3))*SIN(('OddsRatio_working_3-way'!Y226)/3)</f>
        <v>-7.6002040434268628E-2</v>
      </c>
      <c r="AJ226" s="11">
        <f>'OddsRatio_working_3-way'!U226/(3*'OddsRatio_working_3-way'!X226^(1/3))*SIN(('OddsRatio_working_3-way'!Y226+2*PI())/3)</f>
        <v>-0.41762453152566914</v>
      </c>
      <c r="AK226" s="11">
        <f>'OddsRatio_working_3-way'!U226/(3*'OddsRatio_working_3-way'!X226^(1/3))*SIN(('OddsRatio_working_3-way'!Y226+4*PI())/3)</f>
        <v>0.49362657195993787</v>
      </c>
      <c r="AL226" s="11">
        <f>'OddsRatio_working_3-way'!Z226+'OddsRatio_working_3-way'!AF226</f>
        <v>1.0522221397935176</v>
      </c>
      <c r="AM226" s="11">
        <f>'OddsRatio_working_3-way'!AA226+'OddsRatio_working_3-way'!AG226</f>
        <v>-0.65775046540781612</v>
      </c>
      <c r="AN226" s="11">
        <f>'OddsRatio_working_3-way'!AB226+'OddsRatio_working_3-way'!AH226</f>
        <v>-0.39447167438570108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1.0522221397935176</v>
      </c>
      <c r="AS226" s="11">
        <f>IF(('OddsRatio_working_3-way'!X226=0),IF(Q226&gt;0,-Q226^(1/3),(-Q226)^(1/3)),'OddsRatio_working_3-way'!AM226-'OddsRatio_working_3-way'!R226/3)</f>
        <v>-0.65775046540781612</v>
      </c>
      <c r="AT226" s="11">
        <f>IF(('OddsRatio_working_3-way'!X226=0),IF(Q226&gt;0,-Q226^(1/3),(-Q226)^(1/3)),'OddsRatio_working_3-way'!AN226-'OddsRatio_working_3-way'!R226/3)</f>
        <v>-0.39447167438570108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9">
        <f t="shared" si="52"/>
        <v>0.77185983454462881</v>
      </c>
      <c r="E227" s="9">
        <f t="shared" si="53"/>
        <v>0.152667430055519</v>
      </c>
      <c r="F227" s="9">
        <f t="shared" si="54"/>
        <v>7.5472735399852164E-2</v>
      </c>
      <c r="G227" s="9">
        <f t="shared" si="55"/>
        <v>1.0947111612034253</v>
      </c>
      <c r="H227" s="9">
        <f t="shared" si="56"/>
        <v>1.2955720135249247</v>
      </c>
      <c r="I227" s="9">
        <f t="shared" si="57"/>
        <v>6.5501855873013666</v>
      </c>
      <c r="J227" s="9">
        <f t="shared" si="58"/>
        <v>13.24981789386633</v>
      </c>
      <c r="K227" s="11">
        <f t="shared" si="59"/>
        <v>0.78740157480314954</v>
      </c>
      <c r="L227" s="11">
        <f t="shared" si="60"/>
        <v>0.16474464579901152</v>
      </c>
      <c r="M227" s="11">
        <f t="shared" si="61"/>
        <v>8.2034454470877774E-2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-0.16300678894197806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0.17590441339278096</v>
      </c>
      <c r="Q227" s="11">
        <f>2*'OddsRatio_working_3-way'!K227*'OddsRatio_working_3-way'!L227*'OddsRatio_working_3-way'!M227</f>
        <v>2.1283050622236056E-2</v>
      </c>
      <c r="R227" s="11">
        <f t="shared" si="62"/>
        <v>0</v>
      </c>
      <c r="S227" s="11">
        <f t="shared" si="63"/>
        <v>-1.0791232348941846</v>
      </c>
      <c r="T227" s="11">
        <f t="shared" si="64"/>
        <v>-0.13056542466959284</v>
      </c>
      <c r="U227" s="11">
        <f>'OddsRatio_working_3-way'!S227-'OddsRatio_working_3-way'!R227^2/3</f>
        <v>-1.0791232348941846</v>
      </c>
      <c r="V227" s="11">
        <f>'OddsRatio_working_3-way'!S227*'OddsRatio_working_3-way'!R227/3-2*'OddsRatio_working_3-way'!R227^3/27-'OddsRatio_working_3-way'!T227</f>
        <v>0.13056542466959284</v>
      </c>
      <c r="W227" s="11">
        <f>'OddsRatio_working_3-way'!V227^2+4*'OddsRatio_working_3-way'!U227^3/27</f>
        <v>-0.16912252373432901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0.21573702385860902</v>
      </c>
      <c r="Y227" s="11">
        <f>IF('OddsRatio_working_3-way'!W227&gt;=0,IF('OddsRatio_working_3-way'!V227+SQRT('OddsRatio_working_3-way'!W227)&gt;0,0,PI()),ACOS('OddsRatio_working_3-way'!V227/(2*'OddsRatio_working_3-way'!X227)))</f>
        <v>1.2633736093462931</v>
      </c>
      <c r="Z227" s="11">
        <f>'OddsRatio_working_3-way'!X227^(1/3)*COS('OddsRatio_working_3-way'!Y227/3)</f>
        <v>0.54735558060171263</v>
      </c>
      <c r="AA227" s="11">
        <f>'OddsRatio_working_3-way'!X227^(1/3)*COS(('OddsRatio_working_3-way'!Y227+2*PI())/3)</f>
        <v>-0.48600350709387147</v>
      </c>
      <c r="AB227" s="11">
        <f>'OddsRatio_working_3-way'!X227^(1/3)*COS(('OddsRatio_working_3-way'!Y227+4*PI())/3)</f>
        <v>-6.1352073507841415E-2</v>
      </c>
      <c r="AC227" s="11">
        <f>'OddsRatio_working_3-way'!X227^(1/3)*SIN('OddsRatio_working_3-way'!Y227/3)</f>
        <v>0.24517261949265512</v>
      </c>
      <c r="AD227" s="11">
        <f>'OddsRatio_working_3-way'!X227^(1/3)*SIN(('OddsRatio_working_3-way'!Y227+2*PI())/3)</f>
        <v>0.35143752795793665</v>
      </c>
      <c r="AE227" s="11">
        <f>'OddsRatio_working_3-way'!X227^(1/3)*SIN(('OddsRatio_working_3-way'!Y227+4*PI())/3)</f>
        <v>-0.5966101474505916</v>
      </c>
      <c r="AF227" s="11">
        <f>-'OddsRatio_working_3-way'!U227/(3*'OddsRatio_working_3-way'!X227^(1/3))*COS(('OddsRatio_working_3-way'!Y227)/3)</f>
        <v>0.54735558060171263</v>
      </c>
      <c r="AG227" s="11">
        <f>-'OddsRatio_working_3-way'!U227/(3*'OddsRatio_working_3-way'!X227^(1/3))*COS(('OddsRatio_working_3-way'!Y227+2*PI())/3)</f>
        <v>-0.48600350709387147</v>
      </c>
      <c r="AH227" s="11">
        <f>-'OddsRatio_working_3-way'!U227/(3*'OddsRatio_working_3-way'!X227^(1/3))*COS(('OddsRatio_working_3-way'!Y227+4*PI())/3)</f>
        <v>-6.1352073507841415E-2</v>
      </c>
      <c r="AI227" s="11">
        <f>'OddsRatio_working_3-way'!U227/(3*'OddsRatio_working_3-way'!X227^(1/3))*SIN(('OddsRatio_working_3-way'!Y227)/3)</f>
        <v>-0.24517261949265512</v>
      </c>
      <c r="AJ227" s="11">
        <f>'OddsRatio_working_3-way'!U227/(3*'OddsRatio_working_3-way'!X227^(1/3))*SIN(('OddsRatio_working_3-way'!Y227+2*PI())/3)</f>
        <v>-0.35143752795793665</v>
      </c>
      <c r="AK227" s="11">
        <f>'OddsRatio_working_3-way'!U227/(3*'OddsRatio_working_3-way'!X227^(1/3))*SIN(('OddsRatio_working_3-way'!Y227+4*PI())/3)</f>
        <v>0.5966101474505916</v>
      </c>
      <c r="AL227" s="11">
        <f>'OddsRatio_working_3-way'!Z227+'OddsRatio_working_3-way'!AF227</f>
        <v>1.0947111612034253</v>
      </c>
      <c r="AM227" s="11">
        <f>'OddsRatio_working_3-way'!AA227+'OddsRatio_working_3-way'!AG227</f>
        <v>-0.97200701418774293</v>
      </c>
      <c r="AN227" s="11">
        <f>'OddsRatio_working_3-way'!AB227+'OddsRatio_working_3-way'!AH227</f>
        <v>-0.12270414701568283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1.0947111612034253</v>
      </c>
      <c r="AS227" s="11">
        <f>IF(('OddsRatio_working_3-way'!X227=0),IF(Q227&gt;0,-Q227^(1/3),(-Q227)^(1/3)),'OddsRatio_working_3-way'!AM227-'OddsRatio_working_3-way'!R227/3)</f>
        <v>-0.97200701418774293</v>
      </c>
      <c r="AT227" s="11">
        <f>IF(('OddsRatio_working_3-way'!X227=0),IF(Q227&gt;0,-Q227^(1/3),(-Q227)^(1/3)),'OddsRatio_working_3-way'!AN227-'OddsRatio_working_3-way'!R227/3)</f>
        <v>-0.12270414701568283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9">
        <f t="shared" si="52"/>
        <v>0.28441934933263008</v>
      </c>
      <c r="E228" s="9">
        <f t="shared" si="53"/>
        <v>0.37203683507082597</v>
      </c>
      <c r="F228" s="9">
        <f t="shared" si="54"/>
        <v>0.34354381559654396</v>
      </c>
      <c r="G228" s="9">
        <f t="shared" si="55"/>
        <v>1.0615760309667213</v>
      </c>
      <c r="H228" s="9">
        <f t="shared" si="56"/>
        <v>3.5159351933911296</v>
      </c>
      <c r="I228" s="9">
        <f t="shared" si="57"/>
        <v>2.6879058892370873</v>
      </c>
      <c r="J228" s="9">
        <f t="shared" si="58"/>
        <v>2.9108368557400977</v>
      </c>
      <c r="K228" s="11">
        <f t="shared" si="59"/>
        <v>0.29673590504451036</v>
      </c>
      <c r="L228" s="11">
        <f t="shared" si="60"/>
        <v>0.38610038610038611</v>
      </c>
      <c r="M228" s="11">
        <f t="shared" si="61"/>
        <v>0.35714285714285715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-0.27754300051883773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0.23568654344406781</v>
      </c>
      <c r="Q228" s="11">
        <f>2*'OddsRatio_working_3-way'!K228*'OddsRatio_working_3-way'!L228*'OddsRatio_working_3-way'!M228</f>
        <v>8.1835605362523545E-2</v>
      </c>
      <c r="R228" s="11">
        <f t="shared" si="62"/>
        <v>0</v>
      </c>
      <c r="S228" s="11">
        <f t="shared" si="63"/>
        <v>-0.84918928960008488</v>
      </c>
      <c r="T228" s="11">
        <f t="shared" si="64"/>
        <v>-0.29485739222225171</v>
      </c>
      <c r="U228" s="11">
        <f>'OddsRatio_working_3-way'!S228-'OddsRatio_working_3-way'!R228^2/3</f>
        <v>-0.84918928960008488</v>
      </c>
      <c r="V228" s="11">
        <f>'OddsRatio_working_3-way'!S228*'OddsRatio_working_3-way'!R228/3-2*'OddsRatio_working_3-way'!R228^3/27-'OddsRatio_working_3-way'!T228</f>
        <v>0.29485739222225171</v>
      </c>
      <c r="W228" s="11">
        <f>'OddsRatio_working_3-way'!V228^2+4*'OddsRatio_working_3-way'!U228^3/27</f>
        <v>-3.7805198320847028E-3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0.15059996811104534</v>
      </c>
      <c r="Y228" s="11">
        <f>IF('OddsRatio_working_3-way'!W228&gt;=0,IF('OddsRatio_working_3-way'!V228+SQRT('OddsRatio_working_3-way'!W228)&gt;0,0,PI()),ACOS('OddsRatio_working_3-way'!V228/(2*'OddsRatio_working_3-way'!X228)))</f>
        <v>0.20558165749953727</v>
      </c>
      <c r="Z228" s="11">
        <f>'OddsRatio_working_3-way'!X228^(1/3)*COS('OddsRatio_working_3-way'!Y228/3)</f>
        <v>0.53078801548336074</v>
      </c>
      <c r="AA228" s="11">
        <f>'OddsRatio_working_3-way'!X228^(1/3)*COS(('OddsRatio_working_3-way'!Y228+2*PI())/3)</f>
        <v>-0.29694372033067229</v>
      </c>
      <c r="AB228" s="11">
        <f>'OddsRatio_working_3-way'!X228^(1/3)*COS(('OddsRatio_working_3-way'!Y228+4*PI())/3)</f>
        <v>-0.23384429515268829</v>
      </c>
      <c r="AC228" s="11">
        <f>'OddsRatio_working_3-way'!X228^(1/3)*SIN('OddsRatio_working_3-way'!Y228/3)</f>
        <v>3.6430470112219733E-2</v>
      </c>
      <c r="AD228" s="11">
        <f>'OddsRatio_working_3-way'!X228^(1/3)*SIN(('OddsRatio_working_3-way'!Y228+2*PI())/3)</f>
        <v>0.44146067037680847</v>
      </c>
      <c r="AE228" s="11">
        <f>'OddsRatio_working_3-way'!X228^(1/3)*SIN(('OddsRatio_working_3-way'!Y228+4*PI())/3)</f>
        <v>-0.47789114048902814</v>
      </c>
      <c r="AF228" s="11">
        <f>-'OddsRatio_working_3-way'!U228/(3*'OddsRatio_working_3-way'!X228^(1/3))*COS(('OddsRatio_working_3-way'!Y228)/3)</f>
        <v>0.53078801548336063</v>
      </c>
      <c r="AG228" s="11">
        <f>-'OddsRatio_working_3-way'!U228/(3*'OddsRatio_working_3-way'!X228^(1/3))*COS(('OddsRatio_working_3-way'!Y228+2*PI())/3)</f>
        <v>-0.29694372033067223</v>
      </c>
      <c r="AH228" s="11">
        <f>-'OddsRatio_working_3-way'!U228/(3*'OddsRatio_working_3-way'!X228^(1/3))*COS(('OddsRatio_working_3-way'!Y228+4*PI())/3)</f>
        <v>-0.23384429515268826</v>
      </c>
      <c r="AI228" s="11">
        <f>'OddsRatio_working_3-way'!U228/(3*'OddsRatio_working_3-way'!X228^(1/3))*SIN(('OddsRatio_working_3-way'!Y228)/3)</f>
        <v>-3.6430470112219726E-2</v>
      </c>
      <c r="AJ228" s="11">
        <f>'OddsRatio_working_3-way'!U228/(3*'OddsRatio_working_3-way'!X228^(1/3))*SIN(('OddsRatio_working_3-way'!Y228+2*PI())/3)</f>
        <v>-0.44146067037680836</v>
      </c>
      <c r="AK228" s="11">
        <f>'OddsRatio_working_3-way'!U228/(3*'OddsRatio_working_3-way'!X228^(1/3))*SIN(('OddsRatio_working_3-way'!Y228+4*PI())/3)</f>
        <v>0.47789114048902803</v>
      </c>
      <c r="AL228" s="11">
        <f>'OddsRatio_working_3-way'!Z228+'OddsRatio_working_3-way'!AF228</f>
        <v>1.0615760309667213</v>
      </c>
      <c r="AM228" s="11">
        <f>'OddsRatio_working_3-way'!AA228+'OddsRatio_working_3-way'!AG228</f>
        <v>-0.59388744066134458</v>
      </c>
      <c r="AN228" s="11">
        <f>'OddsRatio_working_3-way'!AB228+'OddsRatio_working_3-way'!AH228</f>
        <v>-0.46768859030537657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1.0615760309667213</v>
      </c>
      <c r="AS228" s="11">
        <f>IF(('OddsRatio_working_3-way'!X228=0),IF(Q228&gt;0,-Q228^(1/3),(-Q228)^(1/3)),'OddsRatio_working_3-way'!AM228-'OddsRatio_working_3-way'!R228/3)</f>
        <v>-0.59388744066134458</v>
      </c>
      <c r="AT228" s="11">
        <f>IF(('OddsRatio_working_3-way'!X228=0),IF(Q228&gt;0,-Q228^(1/3),(-Q228)^(1/3)),'OddsRatio_working_3-way'!AN228-'OddsRatio_working_3-way'!R228/3)</f>
        <v>-0.46768859030537657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9">
        <f t="shared" si="52"/>
        <v>0.84353573858957076</v>
      </c>
      <c r="E229" s="9">
        <f t="shared" si="53"/>
        <v>0.11976203177304864</v>
      </c>
      <c r="F229" s="9">
        <f t="shared" si="54"/>
        <v>3.6702229637380734E-2</v>
      </c>
      <c r="G229" s="9">
        <f t="shared" si="55"/>
        <v>1.159288918155714</v>
      </c>
      <c r="H229" s="9">
        <f t="shared" si="56"/>
        <v>1.1854862269049138</v>
      </c>
      <c r="I229" s="9">
        <f t="shared" si="57"/>
        <v>8.3498917411072249</v>
      </c>
      <c r="J229" s="9">
        <f t="shared" si="58"/>
        <v>27.246301107045369</v>
      </c>
      <c r="K229" s="11">
        <f t="shared" si="59"/>
        <v>0.86206896551724144</v>
      </c>
      <c r="L229" s="11">
        <f t="shared" si="60"/>
        <v>0.13623978201634879</v>
      </c>
      <c r="M229" s="11">
        <f t="shared" si="61"/>
        <v>4.2301184433164128E-2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-0.11409960519954399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0.14477315070731969</v>
      </c>
      <c r="Q229" s="11">
        <f>2*'OddsRatio_working_3-way'!K229*'OddsRatio_working_3-way'!L229*'OddsRatio_working_3-way'!M229</f>
        <v>9.9363864589787024E-3</v>
      </c>
      <c r="R229" s="11">
        <f t="shared" si="62"/>
        <v>0</v>
      </c>
      <c r="S229" s="11">
        <f t="shared" si="63"/>
        <v>-1.2688313027387959</v>
      </c>
      <c r="T229" s="11">
        <f t="shared" si="64"/>
        <v>-8.708519579538751E-2</v>
      </c>
      <c r="U229" s="11">
        <f>'OddsRatio_working_3-way'!S229-'OddsRatio_working_3-way'!R229^2/3</f>
        <v>-1.2688313027387959</v>
      </c>
      <c r="V229" s="11">
        <f>'OddsRatio_working_3-way'!S229*'OddsRatio_working_3-way'!R229/3-2*'OddsRatio_working_3-way'!R229^3/27-'OddsRatio_working_3-way'!T229</f>
        <v>8.708519579538751E-2</v>
      </c>
      <c r="W229" s="11">
        <f>'OddsRatio_working_3-way'!V229^2+4*'OddsRatio_working_3-way'!U229^3/27</f>
        <v>-0.29504331339431178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0.27505778698349587</v>
      </c>
      <c r="Y229" s="11">
        <f>IF('OddsRatio_working_3-way'!W229&gt;=0,IF('OddsRatio_working_3-way'!V229+SQRT('OddsRatio_working_3-way'!W229)&gt;0,0,PI()),ACOS('OddsRatio_working_3-way'!V229/(2*'OddsRatio_working_3-way'!X229)))</f>
        <v>1.4118241225699553</v>
      </c>
      <c r="Z229" s="11">
        <f>'OddsRatio_working_3-way'!X229^(1/3)*COS('OddsRatio_working_3-way'!Y229/3)</f>
        <v>0.579644459077857</v>
      </c>
      <c r="AA229" s="11">
        <f>'OddsRatio_working_3-way'!X229^(1/3)*COS(('OddsRatio_working_3-way'!Y229+2*PI())/3)</f>
        <v>-0.54519852342689457</v>
      </c>
      <c r="AB229" s="11">
        <f>'OddsRatio_working_3-way'!X229^(1/3)*COS(('OddsRatio_working_3-way'!Y229+4*PI())/3)</f>
        <v>-3.4445935650962635E-2</v>
      </c>
      <c r="AC229" s="11">
        <f>'OddsRatio_working_3-way'!X229^(1/3)*SIN('OddsRatio_working_3-way'!Y229/3)</f>
        <v>0.29488314404173249</v>
      </c>
      <c r="AD229" s="11">
        <f>'OddsRatio_working_3-way'!X229^(1/3)*SIN(('OddsRatio_working_3-way'!Y229+2*PI())/3)</f>
        <v>0.35454525470344755</v>
      </c>
      <c r="AE229" s="11">
        <f>'OddsRatio_working_3-way'!X229^(1/3)*SIN(('OddsRatio_working_3-way'!Y229+4*PI())/3)</f>
        <v>-0.64942839874517988</v>
      </c>
      <c r="AF229" s="11">
        <f>-'OddsRatio_working_3-way'!U229/(3*'OddsRatio_working_3-way'!X229^(1/3))*COS(('OddsRatio_working_3-way'!Y229)/3)</f>
        <v>0.579644459077857</v>
      </c>
      <c r="AG229" s="11">
        <f>-'OddsRatio_working_3-way'!U229/(3*'OddsRatio_working_3-way'!X229^(1/3))*COS(('OddsRatio_working_3-way'!Y229+2*PI())/3)</f>
        <v>-0.54519852342689457</v>
      </c>
      <c r="AH229" s="11">
        <f>-'OddsRatio_working_3-way'!U229/(3*'OddsRatio_working_3-way'!X229^(1/3))*COS(('OddsRatio_working_3-way'!Y229+4*PI())/3)</f>
        <v>-3.4445935650962635E-2</v>
      </c>
      <c r="AI229" s="11">
        <f>'OddsRatio_working_3-way'!U229/(3*'OddsRatio_working_3-way'!X229^(1/3))*SIN(('OddsRatio_working_3-way'!Y229)/3)</f>
        <v>-0.29488314404173249</v>
      </c>
      <c r="AJ229" s="11">
        <f>'OddsRatio_working_3-way'!U229/(3*'OddsRatio_working_3-way'!X229^(1/3))*SIN(('OddsRatio_working_3-way'!Y229+2*PI())/3)</f>
        <v>-0.35454525470344755</v>
      </c>
      <c r="AK229" s="11">
        <f>'OddsRatio_working_3-way'!U229/(3*'OddsRatio_working_3-way'!X229^(1/3))*SIN(('OddsRatio_working_3-way'!Y229+4*PI())/3)</f>
        <v>0.64942839874517988</v>
      </c>
      <c r="AL229" s="11">
        <f>'OddsRatio_working_3-way'!Z229+'OddsRatio_working_3-way'!AF229</f>
        <v>1.159288918155714</v>
      </c>
      <c r="AM229" s="11">
        <f>'OddsRatio_working_3-way'!AA229+'OddsRatio_working_3-way'!AG229</f>
        <v>-1.0903970468537891</v>
      </c>
      <c r="AN229" s="11">
        <f>'OddsRatio_working_3-way'!AB229+'OddsRatio_working_3-way'!AH229</f>
        <v>-6.889187130192527E-2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1.159288918155714</v>
      </c>
      <c r="AS229" s="11">
        <f>IF(('OddsRatio_working_3-way'!X229=0),IF(Q229&gt;0,-Q229^(1/3),(-Q229)^(1/3)),'OddsRatio_working_3-way'!AM229-'OddsRatio_working_3-way'!R229/3)</f>
        <v>-1.0903970468537891</v>
      </c>
      <c r="AT229" s="11">
        <f>IF(('OddsRatio_working_3-way'!X229=0),IF(Q229&gt;0,-Q229^(1/3),(-Q229)^(1/3)),'OddsRatio_working_3-way'!AN229-'OddsRatio_working_3-way'!R229/3)</f>
        <v>-6.889187130192527E-2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9">
        <f t="shared" si="52"/>
        <v>0.59291986878690173</v>
      </c>
      <c r="E230" s="9">
        <f t="shared" si="53"/>
        <v>0.23827480740783935</v>
      </c>
      <c r="F230" s="9">
        <f t="shared" si="54"/>
        <v>0.16880532380525887</v>
      </c>
      <c r="G230" s="9">
        <f t="shared" si="55"/>
        <v>1.0727633505043999</v>
      </c>
      <c r="H230" s="9">
        <f t="shared" si="56"/>
        <v>1.6865685443228162</v>
      </c>
      <c r="I230" s="9">
        <f t="shared" si="57"/>
        <v>4.1968347845031122</v>
      </c>
      <c r="J230" s="9">
        <f t="shared" si="58"/>
        <v>5.9239837788151952</v>
      </c>
      <c r="K230" s="11">
        <f t="shared" si="59"/>
        <v>0.6097560975609756</v>
      </c>
      <c r="L230" s="11">
        <f t="shared" si="60"/>
        <v>0.25125628140703515</v>
      </c>
      <c r="M230" s="11">
        <f t="shared" si="61"/>
        <v>0.17889087656529518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-0.23992206768823832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0.22501135197344546</v>
      </c>
      <c r="Q230" s="11">
        <f>2*'OddsRatio_working_3-way'!K230*'OddsRatio_working_3-way'!L230*'OddsRatio_working_3-way'!M230</f>
        <v>5.4813971248098774E-2</v>
      </c>
      <c r="R230" s="11">
        <f t="shared" si="62"/>
        <v>0</v>
      </c>
      <c r="S230" s="11">
        <f t="shared" si="63"/>
        <v>-0.93785183723004473</v>
      </c>
      <c r="T230" s="11">
        <f t="shared" si="64"/>
        <v>-0.2284657337953824</v>
      </c>
      <c r="U230" s="11">
        <f>'OddsRatio_working_3-way'!S230-'OddsRatio_working_3-way'!R230^2/3</f>
        <v>-0.93785183723004473</v>
      </c>
      <c r="V230" s="11">
        <f>'OddsRatio_working_3-way'!S230*'OddsRatio_working_3-way'!R230/3-2*'OddsRatio_working_3-way'!R230^3/27-'OddsRatio_working_3-way'!T230</f>
        <v>0.2284657337953824</v>
      </c>
      <c r="W230" s="11">
        <f>'OddsRatio_working_3-way'!V230^2+4*'OddsRatio_working_3-way'!U230^3/27</f>
        <v>-7.0011208984707946E-2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0.17479116146373827</v>
      </c>
      <c r="Y230" s="11">
        <f>IF('OddsRatio_working_3-way'!W230&gt;=0,IF('OddsRatio_working_3-way'!V230+SQRT('OddsRatio_working_3-way'!W230)&gt;0,0,PI()),ACOS('OddsRatio_working_3-way'!V230/(2*'OddsRatio_working_3-way'!X230)))</f>
        <v>0.85854538208080577</v>
      </c>
      <c r="Z230" s="11">
        <f>'OddsRatio_working_3-way'!X230^(1/3)*COS('OddsRatio_working_3-way'!Y230/3)</f>
        <v>0.53638167525220004</v>
      </c>
      <c r="AA230" s="11">
        <f>'OddsRatio_working_3-way'!X230^(1/3)*COS(('OddsRatio_working_3-way'!Y230+2*PI())/3)</f>
        <v>-0.4048802049804916</v>
      </c>
      <c r="AB230" s="11">
        <f>'OddsRatio_working_3-way'!X230^(1/3)*COS(('OddsRatio_working_3-way'!Y230+4*PI())/3)</f>
        <v>-0.1315014702717083</v>
      </c>
      <c r="AC230" s="11">
        <f>'OddsRatio_working_3-way'!X230^(1/3)*SIN('OddsRatio_working_3-way'!Y230/3)</f>
        <v>0.15783528607483535</v>
      </c>
      <c r="AD230" s="11">
        <f>'OddsRatio_working_3-way'!X230^(1/3)*SIN(('OddsRatio_working_3-way'!Y230+2*PI())/3)</f>
        <v>0.38560251385544259</v>
      </c>
      <c r="AE230" s="11">
        <f>'OddsRatio_working_3-way'!X230^(1/3)*SIN(('OddsRatio_working_3-way'!Y230+4*PI())/3)</f>
        <v>-0.54343779993027785</v>
      </c>
      <c r="AF230" s="11">
        <f>-'OddsRatio_working_3-way'!U230/(3*'OddsRatio_working_3-way'!X230^(1/3))*COS(('OddsRatio_working_3-way'!Y230)/3)</f>
        <v>0.53638167525219993</v>
      </c>
      <c r="AG230" s="11">
        <f>-'OddsRatio_working_3-way'!U230/(3*'OddsRatio_working_3-way'!X230^(1/3))*COS(('OddsRatio_working_3-way'!Y230+2*PI())/3)</f>
        <v>-0.40488020498049154</v>
      </c>
      <c r="AH230" s="11">
        <f>-'OddsRatio_working_3-way'!U230/(3*'OddsRatio_working_3-way'!X230^(1/3))*COS(('OddsRatio_working_3-way'!Y230+4*PI())/3)</f>
        <v>-0.13150147027170828</v>
      </c>
      <c r="AI230" s="11">
        <f>'OddsRatio_working_3-way'!U230/(3*'OddsRatio_working_3-way'!X230^(1/3))*SIN(('OddsRatio_working_3-way'!Y230)/3)</f>
        <v>-0.15783528607483532</v>
      </c>
      <c r="AJ230" s="11">
        <f>'OddsRatio_working_3-way'!U230/(3*'OddsRatio_working_3-way'!X230^(1/3))*SIN(('OddsRatio_working_3-way'!Y230+2*PI())/3)</f>
        <v>-0.38560251385544247</v>
      </c>
      <c r="AK230" s="11">
        <f>'OddsRatio_working_3-way'!U230/(3*'OddsRatio_working_3-way'!X230^(1/3))*SIN(('OddsRatio_working_3-way'!Y230+4*PI())/3)</f>
        <v>0.54343779993027774</v>
      </c>
      <c r="AL230" s="11">
        <f>'OddsRatio_working_3-way'!Z230+'OddsRatio_working_3-way'!AF230</f>
        <v>1.0727633505043999</v>
      </c>
      <c r="AM230" s="11">
        <f>'OddsRatio_working_3-way'!AA230+'OddsRatio_working_3-way'!AG230</f>
        <v>-0.8097604099609832</v>
      </c>
      <c r="AN230" s="11">
        <f>'OddsRatio_working_3-way'!AB230+'OddsRatio_working_3-way'!AH230</f>
        <v>-0.26300294054341655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1.0727633505043999</v>
      </c>
      <c r="AS230" s="11">
        <f>IF(('OddsRatio_working_3-way'!X230=0),IF(Q230&gt;0,-Q230^(1/3),(-Q230)^(1/3)),'OddsRatio_working_3-way'!AM230-'OddsRatio_working_3-way'!R230/3)</f>
        <v>-0.8097604099609832</v>
      </c>
      <c r="AT230" s="11">
        <f>IF(('OddsRatio_working_3-way'!X230=0),IF(Q230&gt;0,-Q230^(1/3),(-Q230)^(1/3)),'OddsRatio_working_3-way'!AN230-'OddsRatio_working_3-way'!R230/3)</f>
        <v>-0.26300294054341655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9">
        <f t="shared" si="52"/>
        <v>0.3460831514169066</v>
      </c>
      <c r="E231" s="9">
        <f t="shared" si="53"/>
        <v>0.26008928212243154</v>
      </c>
      <c r="F231" s="9">
        <f t="shared" si="54"/>
        <v>0.39382756646066186</v>
      </c>
      <c r="G231" s="9">
        <f t="shared" si="55"/>
        <v>1.0615050589832651</v>
      </c>
      <c r="H231" s="9">
        <f t="shared" si="56"/>
        <v>2.8894790049902115</v>
      </c>
      <c r="I231" s="9">
        <f t="shared" si="57"/>
        <v>3.84483355807515</v>
      </c>
      <c r="J231" s="9">
        <f t="shared" si="58"/>
        <v>2.539182335525735</v>
      </c>
      <c r="K231" s="11">
        <f t="shared" si="59"/>
        <v>0.35971223021582738</v>
      </c>
      <c r="L231" s="11">
        <f t="shared" si="60"/>
        <v>0.27173913043478259</v>
      </c>
      <c r="M231" s="11">
        <f t="shared" si="61"/>
        <v>0.4081632653061224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-0.27597141452765017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0.23579184567164369</v>
      </c>
      <c r="Q231" s="11">
        <f>2*'OddsRatio_working_3-way'!K231*'OddsRatio_working_3-way'!L231*'OddsRatio_working_3-way'!M231</f>
        <v>7.9794194812738972E-2</v>
      </c>
      <c r="R231" s="11">
        <f t="shared" si="62"/>
        <v>0</v>
      </c>
      <c r="S231" s="11">
        <f t="shared" si="63"/>
        <v>-0.85440677280008359</v>
      </c>
      <c r="T231" s="11">
        <f t="shared" si="64"/>
        <v>-0.28913934781728712</v>
      </c>
      <c r="U231" s="11">
        <f>'OddsRatio_working_3-way'!S231-'OddsRatio_working_3-way'!R231^2/3</f>
        <v>-0.85440677280008359</v>
      </c>
      <c r="V231" s="11">
        <f>'OddsRatio_working_3-way'!S231*'OddsRatio_working_3-way'!R231/3-2*'OddsRatio_working_3-way'!R231^3/27-'OddsRatio_working_3-way'!T231</f>
        <v>0.28913934781728712</v>
      </c>
      <c r="W231" s="11">
        <f>'OddsRatio_working_3-way'!V231^2+4*'OddsRatio_working_3-way'!U231^3/27</f>
        <v>-8.8023317246465616E-3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0.15199004423057838</v>
      </c>
      <c r="Y231" s="11">
        <f>IF('OddsRatio_working_3-way'!W231&gt;=0,IF('OddsRatio_working_3-way'!V231+SQRT('OddsRatio_working_3-way'!W231)&gt;0,0,PI()),ACOS('OddsRatio_working_3-way'!V231/(2*'OddsRatio_working_3-way'!X231)))</f>
        <v>0.31376402994596142</v>
      </c>
      <c r="Z231" s="11">
        <f>'OddsRatio_working_3-way'!X231^(1/3)*COS('OddsRatio_working_3-way'!Y231/3)</f>
        <v>0.53075252949163265</v>
      </c>
      <c r="AA231" s="11">
        <f>'OddsRatio_working_3-way'!X231^(1/3)*COS(('OddsRatio_working_3-way'!Y231+2*PI())/3)</f>
        <v>-0.31362569509163601</v>
      </c>
      <c r="AB231" s="11">
        <f>'OddsRatio_working_3-way'!X231^(1/3)*COS(('OddsRatio_working_3-way'!Y231+4*PI())/3)</f>
        <v>-0.21712683439999683</v>
      </c>
      <c r="AC231" s="11">
        <f>'OddsRatio_working_3-way'!X231^(1/3)*SIN('OddsRatio_working_3-way'!Y231/3)</f>
        <v>5.5713643196810152E-2</v>
      </c>
      <c r="AD231" s="11">
        <f>'OddsRatio_working_3-way'!X231^(1/3)*SIN(('OddsRatio_working_3-way'!Y231+2*PI())/3)</f>
        <v>0.4317883520641983</v>
      </c>
      <c r="AE231" s="11">
        <f>'OddsRatio_working_3-way'!X231^(1/3)*SIN(('OddsRatio_working_3-way'!Y231+4*PI())/3)</f>
        <v>-0.4875019952610084</v>
      </c>
      <c r="AF231" s="11">
        <f>-'OddsRatio_working_3-way'!U231/(3*'OddsRatio_working_3-way'!X231^(1/3))*COS(('OddsRatio_working_3-way'!Y231)/3)</f>
        <v>0.53075252949163243</v>
      </c>
      <c r="AG231" s="11">
        <f>-'OddsRatio_working_3-way'!U231/(3*'OddsRatio_working_3-way'!X231^(1/3))*COS(('OddsRatio_working_3-way'!Y231+2*PI())/3)</f>
        <v>-0.3136256950916359</v>
      </c>
      <c r="AH231" s="11">
        <f>-'OddsRatio_working_3-way'!U231/(3*'OddsRatio_working_3-way'!X231^(1/3))*COS(('OddsRatio_working_3-way'!Y231+4*PI())/3)</f>
        <v>-0.21712683439999672</v>
      </c>
      <c r="AI231" s="11">
        <f>'OddsRatio_working_3-way'!U231/(3*'OddsRatio_working_3-way'!X231^(1/3))*SIN(('OddsRatio_working_3-way'!Y231)/3)</f>
        <v>-5.5713643196810131E-2</v>
      </c>
      <c r="AJ231" s="11">
        <f>'OddsRatio_working_3-way'!U231/(3*'OddsRatio_working_3-way'!X231^(1/3))*SIN(('OddsRatio_working_3-way'!Y231+2*PI())/3)</f>
        <v>-0.43178835206419813</v>
      </c>
      <c r="AK231" s="11">
        <f>'OddsRatio_working_3-way'!U231/(3*'OddsRatio_working_3-way'!X231^(1/3))*SIN(('OddsRatio_working_3-way'!Y231+4*PI())/3)</f>
        <v>0.48750199526100824</v>
      </c>
      <c r="AL231" s="11">
        <f>'OddsRatio_working_3-way'!Z231+'OddsRatio_working_3-way'!AF231</f>
        <v>1.0615050589832651</v>
      </c>
      <c r="AM231" s="11">
        <f>'OddsRatio_working_3-way'!AA231+'OddsRatio_working_3-way'!AG231</f>
        <v>-0.62725139018327192</v>
      </c>
      <c r="AN231" s="11">
        <f>'OddsRatio_working_3-way'!AB231+'OddsRatio_working_3-way'!AH231</f>
        <v>-0.43425366879999355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1.0615050589832651</v>
      </c>
      <c r="AS231" s="11">
        <f>IF(('OddsRatio_working_3-way'!X231=0),IF(Q231&gt;0,-Q231^(1/3),(-Q231)^(1/3)),'OddsRatio_working_3-way'!AM231-'OddsRatio_working_3-way'!R231/3)</f>
        <v>-0.62725139018327192</v>
      </c>
      <c r="AT231" s="11">
        <f>IF(('OddsRatio_working_3-way'!X231=0),IF(Q231&gt;0,-Q231^(1/3),(-Q231)^(1/3)),'OddsRatio_working_3-way'!AN231-'OddsRatio_working_3-way'!R231/3)</f>
        <v>-0.43425366879999355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9">
        <f t="shared" si="52"/>
        <v>0.12017112024906168</v>
      </c>
      <c r="E232" s="9">
        <f t="shared" si="53"/>
        <v>0.17108846648457685</v>
      </c>
      <c r="F232" s="9">
        <f t="shared" si="54"/>
        <v>0.70874041326636161</v>
      </c>
      <c r="G232" s="9">
        <f t="shared" si="55"/>
        <v>1.0814574452373031</v>
      </c>
      <c r="H232" s="9">
        <f t="shared" si="56"/>
        <v>8.3214669042565426</v>
      </c>
      <c r="I232" s="9">
        <f t="shared" si="57"/>
        <v>5.8449293546631162</v>
      </c>
      <c r="J232" s="9">
        <f t="shared" si="58"/>
        <v>1.4109538291901749</v>
      </c>
      <c r="K232" s="11">
        <f t="shared" si="59"/>
        <v>0.1287001287001287</v>
      </c>
      <c r="L232" s="11">
        <f t="shared" si="60"/>
        <v>0.18248175182481752</v>
      </c>
      <c r="M232" s="11">
        <f t="shared" si="61"/>
        <v>0.7246376811594204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-0.19614155570994662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0.19792426964753213</v>
      </c>
      <c r="Q232" s="11">
        <f>2*'OddsRatio_working_3-way'!K232*'OddsRatio_working_3-way'!L232*'OddsRatio_working_3-way'!M232</f>
        <v>3.4036847746781104E-2</v>
      </c>
      <c r="R232" s="11">
        <f t="shared" si="62"/>
        <v>0</v>
      </c>
      <c r="S232" s="11">
        <f t="shared" si="63"/>
        <v>-1.009088915049811</v>
      </c>
      <c r="T232" s="11">
        <f t="shared" si="64"/>
        <v>-0.17353205761819623</v>
      </c>
      <c r="U232" s="11">
        <f>'OddsRatio_working_3-way'!S232-'OddsRatio_working_3-way'!R232^2/3</f>
        <v>-1.009088915049811</v>
      </c>
      <c r="V232" s="11">
        <f>'OddsRatio_working_3-way'!S232*'OddsRatio_working_3-way'!R232/3-2*'OddsRatio_working_3-way'!R232^3/27-'OddsRatio_working_3-way'!T232</f>
        <v>0.17353205761819623</v>
      </c>
      <c r="W232" s="11">
        <f>'OddsRatio_working_3-way'!V232^2+4*'OddsRatio_working_3-way'!U232^3/27</f>
        <v>-0.12211111699365429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0.1950797862509461</v>
      </c>
      <c r="Y232" s="11">
        <f>IF('OddsRatio_working_3-way'!W232&gt;=0,IF('OddsRatio_working_3-way'!V232+SQRT('OddsRatio_working_3-way'!W232)&gt;0,0,PI()),ACOS('OddsRatio_working_3-way'!V232/(2*'OddsRatio_working_3-way'!X232)))</f>
        <v>1.1098766354080927</v>
      </c>
      <c r="Z232" s="11">
        <f>'OddsRatio_working_3-way'!X232^(1/3)*COS('OddsRatio_working_3-way'!Y232/3)</f>
        <v>0.54072872261865157</v>
      </c>
      <c r="AA232" s="11">
        <f>'OddsRatio_working_3-way'!X232^(1/3)*COS(('OddsRatio_working_3-way'!Y232+2*PI())/3)</f>
        <v>-0.451972635250393</v>
      </c>
      <c r="AB232" s="11">
        <f>'OddsRatio_working_3-way'!X232^(1/3)*COS(('OddsRatio_working_3-way'!Y232+4*PI())/3)</f>
        <v>-8.8756087368258768E-2</v>
      </c>
      <c r="AC232" s="11">
        <f>'OddsRatio_working_3-way'!X232^(1/3)*SIN('OddsRatio_working_3-way'!Y232/3)</f>
        <v>0.20970317169387689</v>
      </c>
      <c r="AD232" s="11">
        <f>'OddsRatio_working_3-way'!X232^(1/3)*SIN(('OddsRatio_working_3-way'!Y232+2*PI())/3)</f>
        <v>0.36343322449672311</v>
      </c>
      <c r="AE232" s="11">
        <f>'OddsRatio_working_3-way'!X232^(1/3)*SIN(('OddsRatio_working_3-way'!Y232+4*PI())/3)</f>
        <v>-0.57313639619059997</v>
      </c>
      <c r="AF232" s="11">
        <f>-'OddsRatio_working_3-way'!U232/(3*'OddsRatio_working_3-way'!X232^(1/3))*COS(('OddsRatio_working_3-way'!Y232)/3)</f>
        <v>0.54072872261865157</v>
      </c>
      <c r="AG232" s="11">
        <f>-'OddsRatio_working_3-way'!U232/(3*'OddsRatio_working_3-way'!X232^(1/3))*COS(('OddsRatio_working_3-way'!Y232+2*PI())/3)</f>
        <v>-0.451972635250393</v>
      </c>
      <c r="AH232" s="11">
        <f>-'OddsRatio_working_3-way'!U232/(3*'OddsRatio_working_3-way'!X232^(1/3))*COS(('OddsRatio_working_3-way'!Y232+4*PI())/3)</f>
        <v>-8.8756087368258768E-2</v>
      </c>
      <c r="AI232" s="11">
        <f>'OddsRatio_working_3-way'!U232/(3*'OddsRatio_working_3-way'!X232^(1/3))*SIN(('OddsRatio_working_3-way'!Y232)/3)</f>
        <v>-0.20970317169387689</v>
      </c>
      <c r="AJ232" s="11">
        <f>'OddsRatio_working_3-way'!U232/(3*'OddsRatio_working_3-way'!X232^(1/3))*SIN(('OddsRatio_working_3-way'!Y232+2*PI())/3)</f>
        <v>-0.36343322449672311</v>
      </c>
      <c r="AK232" s="11">
        <f>'OddsRatio_working_3-way'!U232/(3*'OddsRatio_working_3-way'!X232^(1/3))*SIN(('OddsRatio_working_3-way'!Y232+4*PI())/3)</f>
        <v>0.57313639619059997</v>
      </c>
      <c r="AL232" s="11">
        <f>'OddsRatio_working_3-way'!Z232+'OddsRatio_working_3-way'!AF232</f>
        <v>1.0814574452373031</v>
      </c>
      <c r="AM232" s="11">
        <f>'OddsRatio_working_3-way'!AA232+'OddsRatio_working_3-way'!AG232</f>
        <v>-0.90394527050078599</v>
      </c>
      <c r="AN232" s="11">
        <f>'OddsRatio_working_3-way'!AB232+'OddsRatio_working_3-way'!AH232</f>
        <v>-0.17751217473651754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1.0814574452373031</v>
      </c>
      <c r="AS232" s="11">
        <f>IF(('OddsRatio_working_3-way'!X232=0),IF(Q232&gt;0,-Q232^(1/3),(-Q232)^(1/3)),'OddsRatio_working_3-way'!AM232-'OddsRatio_working_3-way'!R232/3)</f>
        <v>-0.90394527050078599</v>
      </c>
      <c r="AT232" s="11">
        <f>IF(('OddsRatio_working_3-way'!X232=0),IF(Q232&gt;0,-Q232^(1/3),(-Q232)^(1/3)),'OddsRatio_working_3-way'!AN232-'OddsRatio_working_3-way'!R232/3)</f>
        <v>-0.17751217473651754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9">
        <f t="shared" si="52"/>
        <v>0.47482791622413156</v>
      </c>
      <c r="E233" s="9">
        <f t="shared" si="53"/>
        <v>0.25387995611611286</v>
      </c>
      <c r="F233" s="9">
        <f t="shared" si="54"/>
        <v>0.27129212765975586</v>
      </c>
      <c r="G233" s="9">
        <f t="shared" si="55"/>
        <v>1.0533582214114392</v>
      </c>
      <c r="H233" s="9">
        <f t="shared" si="56"/>
        <v>2.1060261324820106</v>
      </c>
      <c r="I233" s="9">
        <f t="shared" si="57"/>
        <v>3.9388694377379152</v>
      </c>
      <c r="J233" s="9">
        <f t="shared" si="58"/>
        <v>3.6860634645991701</v>
      </c>
      <c r="K233" s="11">
        <f t="shared" si="59"/>
        <v>0.48780487804878053</v>
      </c>
      <c r="L233" s="11">
        <f t="shared" si="60"/>
        <v>0.26385224274406333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-0.27083965923088571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0.23167513997039707</v>
      </c>
      <c r="Q233" s="11">
        <f>2*'OddsRatio_working_3-way'!K233*'OddsRatio_working_3-way'!L233*'OddsRatio_working_3-way'!M233</f>
        <v>7.251178089840285E-2</v>
      </c>
      <c r="R233" s="11">
        <f t="shared" si="62"/>
        <v>0</v>
      </c>
      <c r="S233" s="11">
        <f t="shared" si="63"/>
        <v>-0.8553959218095839</v>
      </c>
      <c r="T233" s="11">
        <f t="shared" si="64"/>
        <v>-0.26772955299204509</v>
      </c>
      <c r="U233" s="11">
        <f>'OddsRatio_working_3-way'!S233-'OddsRatio_working_3-way'!R233^2/3</f>
        <v>-0.8553959218095839</v>
      </c>
      <c r="V233" s="11">
        <f>'OddsRatio_working_3-way'!S233*'OddsRatio_working_3-way'!R233/3-2*'OddsRatio_working_3-way'!R233^3/27-'OddsRatio_working_3-way'!T233</f>
        <v>0.26772955299204509</v>
      </c>
      <c r="W233" s="11">
        <f>'OddsRatio_working_3-way'!V233^2+4*'OddsRatio_working_3-way'!U233^3/27</f>
        <v>-2.1046081026358104E-2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0.15225405952853802</v>
      </c>
      <c r="Y233" s="11">
        <f>IF('OddsRatio_working_3-way'!W233&gt;=0,IF('OddsRatio_working_3-way'!V233+SQRT('OddsRatio_working_3-way'!W233)&gt;0,0,PI()),ACOS('OddsRatio_working_3-way'!V233/(2*'OddsRatio_working_3-way'!X233)))</f>
        <v>0.49657435270970929</v>
      </c>
      <c r="Z233" s="11">
        <f>'OddsRatio_working_3-way'!X233^(1/3)*COS('OddsRatio_working_3-way'!Y233/3)</f>
        <v>0.52667911070571971</v>
      </c>
      <c r="AA233" s="11">
        <f>'OddsRatio_working_3-way'!X233^(1/3)*COS(('OddsRatio_working_3-way'!Y233+2*PI())/3)</f>
        <v>-0.33953546214627073</v>
      </c>
      <c r="AB233" s="11">
        <f>'OddsRatio_working_3-way'!X233^(1/3)*COS(('OddsRatio_working_3-way'!Y233+4*PI())/3)</f>
        <v>-0.1871436485594489</v>
      </c>
      <c r="AC233" s="11">
        <f>'OddsRatio_working_3-way'!X233^(1/3)*SIN('OddsRatio_working_3-way'!Y233/3)</f>
        <v>8.7983454596646832E-2</v>
      </c>
      <c r="AD233" s="11">
        <f>'OddsRatio_working_3-way'!X233^(1/3)*SIN(('OddsRatio_working_3-way'!Y233+2*PI())/3)</f>
        <v>0.41212576221542657</v>
      </c>
      <c r="AE233" s="11">
        <f>'OddsRatio_working_3-way'!X233^(1/3)*SIN(('OddsRatio_working_3-way'!Y233+4*PI())/3)</f>
        <v>-0.50010921681207343</v>
      </c>
      <c r="AF233" s="11">
        <f>-'OddsRatio_working_3-way'!U233/(3*'OddsRatio_working_3-way'!X233^(1/3))*COS(('OddsRatio_working_3-way'!Y233)/3)</f>
        <v>0.5266791107057196</v>
      </c>
      <c r="AG233" s="11">
        <f>-'OddsRatio_working_3-way'!U233/(3*'OddsRatio_working_3-way'!X233^(1/3))*COS(('OddsRatio_working_3-way'!Y233+2*PI())/3)</f>
        <v>-0.33953546214627062</v>
      </c>
      <c r="AH233" s="11">
        <f>-'OddsRatio_working_3-way'!U233/(3*'OddsRatio_working_3-way'!X233^(1/3))*COS(('OddsRatio_working_3-way'!Y233+4*PI())/3)</f>
        <v>-0.18714364855944884</v>
      </c>
      <c r="AI233" s="11">
        <f>'OddsRatio_working_3-way'!U233/(3*'OddsRatio_working_3-way'!X233^(1/3))*SIN(('OddsRatio_working_3-way'!Y233)/3)</f>
        <v>-8.7983454596646818E-2</v>
      </c>
      <c r="AJ233" s="11">
        <f>'OddsRatio_working_3-way'!U233/(3*'OddsRatio_working_3-way'!X233^(1/3))*SIN(('OddsRatio_working_3-way'!Y233+2*PI())/3)</f>
        <v>-0.41212576221542652</v>
      </c>
      <c r="AK233" s="11">
        <f>'OddsRatio_working_3-way'!U233/(3*'OddsRatio_working_3-way'!X233^(1/3))*SIN(('OddsRatio_working_3-way'!Y233+4*PI())/3)</f>
        <v>0.50010921681207332</v>
      </c>
      <c r="AL233" s="11">
        <f>'OddsRatio_working_3-way'!Z233+'OddsRatio_working_3-way'!AF233</f>
        <v>1.0533582214114392</v>
      </c>
      <c r="AM233" s="11">
        <f>'OddsRatio_working_3-way'!AA233+'OddsRatio_working_3-way'!AG233</f>
        <v>-0.67907092429254134</v>
      </c>
      <c r="AN233" s="11">
        <f>'OddsRatio_working_3-way'!AB233+'OddsRatio_working_3-way'!AH233</f>
        <v>-0.37428729711889774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1.0533582214114392</v>
      </c>
      <c r="AS233" s="11">
        <f>IF(('OddsRatio_working_3-way'!X233=0),IF(Q233&gt;0,-Q233^(1/3),(-Q233)^(1/3)),'OddsRatio_working_3-way'!AM233-'OddsRatio_working_3-way'!R233/3)</f>
        <v>-0.67907092429254134</v>
      </c>
      <c r="AT233" s="11">
        <f>IF(('OddsRatio_working_3-way'!X233=0),IF(Q233&gt;0,-Q233^(1/3),(-Q233)^(1/3)),'OddsRatio_working_3-way'!AN233-'OddsRatio_working_3-way'!R233/3)</f>
        <v>-0.37428729711889774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9">
        <f t="shared" si="52"/>
        <v>0.83117001367640531</v>
      </c>
      <c r="E234" s="9">
        <f t="shared" si="53"/>
        <v>0.115143287351107</v>
      </c>
      <c r="F234" s="9">
        <f t="shared" si="54"/>
        <v>5.368669897248754E-2</v>
      </c>
      <c r="G234" s="9">
        <f t="shared" si="55"/>
        <v>1.1284627128398541</v>
      </c>
      <c r="H234" s="9">
        <f t="shared" si="56"/>
        <v>1.2031232883111738</v>
      </c>
      <c r="I234" s="9">
        <f t="shared" si="57"/>
        <v>8.6848310744394066</v>
      </c>
      <c r="J234" s="9">
        <f t="shared" si="58"/>
        <v>18.626587574558517</v>
      </c>
      <c r="K234" s="11">
        <f t="shared" si="59"/>
        <v>0.84745762711864414</v>
      </c>
      <c r="L234" s="11">
        <f t="shared" si="60"/>
        <v>0.12804097311139565</v>
      </c>
      <c r="M234" s="11">
        <f t="shared" si="61"/>
        <v>6.0168471720818288E-2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-0.12500764853454061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0.14761704307902748</v>
      </c>
      <c r="Q234" s="11">
        <f>2*'OddsRatio_working_3-way'!K234*'OddsRatio_working_3-way'!L234*'OddsRatio_working_3-way'!M234</f>
        <v>1.3057677406371294E-2</v>
      </c>
      <c r="R234" s="11">
        <f t="shared" si="62"/>
        <v>0</v>
      </c>
      <c r="S234" s="11">
        <f t="shared" si="63"/>
        <v>-1.1808640895940037</v>
      </c>
      <c r="T234" s="11">
        <f t="shared" si="64"/>
        <v>-0.1044550278278641</v>
      </c>
      <c r="U234" s="11">
        <f>'OddsRatio_working_3-way'!S234-'OddsRatio_working_3-way'!R234^2/3</f>
        <v>-1.1808640895940037</v>
      </c>
      <c r="V234" s="11">
        <f>'OddsRatio_working_3-way'!S234*'OddsRatio_working_3-way'!R234/3-2*'OddsRatio_working_3-way'!R234^3/27-'OddsRatio_working_3-way'!T234</f>
        <v>0.1044550278278641</v>
      </c>
      <c r="W234" s="11">
        <f>'OddsRatio_working_3-way'!V234^2+4*'OddsRatio_working_3-way'!U234^3/27</f>
        <v>-0.23303642402683883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0.24695509554641645</v>
      </c>
      <c r="Y234" s="11">
        <f>IF('OddsRatio_working_3-way'!W234&gt;=0,IF('OddsRatio_working_3-way'!V234+SQRT('OddsRatio_working_3-way'!W234)&gt;0,0,PI()),ACOS('OddsRatio_working_3-way'!V234/(2*'OddsRatio_working_3-way'!X234)))</f>
        <v>1.3577013569929266</v>
      </c>
      <c r="Z234" s="11">
        <f>'OddsRatio_working_3-way'!X234^(1/3)*COS('OddsRatio_working_3-way'!Y234/3)</f>
        <v>0.56423135641992717</v>
      </c>
      <c r="AA234" s="11">
        <f>'OddsRatio_working_3-way'!X234^(1/3)*COS(('OddsRatio_working_3-way'!Y234+2*PI())/3)</f>
        <v>-0.51970409274842078</v>
      </c>
      <c r="AB234" s="11">
        <f>'OddsRatio_working_3-way'!X234^(1/3)*COS(('OddsRatio_working_3-way'!Y234+4*PI())/3)</f>
        <v>-4.4527263671506674E-2</v>
      </c>
      <c r="AC234" s="11">
        <f>'OddsRatio_working_3-way'!X234^(1/3)*SIN('OddsRatio_working_3-way'!Y234/3)</f>
        <v>0.27434347018022937</v>
      </c>
      <c r="AD234" s="11">
        <f>'OddsRatio_working_3-way'!X234^(1/3)*SIN(('OddsRatio_working_3-way'!Y234+2*PI())/3)</f>
        <v>0.35146695318129439</v>
      </c>
      <c r="AE234" s="11">
        <f>'OddsRatio_working_3-way'!X234^(1/3)*SIN(('OddsRatio_working_3-way'!Y234+4*PI())/3)</f>
        <v>-0.62581042336152359</v>
      </c>
      <c r="AF234" s="11">
        <f>-'OddsRatio_working_3-way'!U234/(3*'OddsRatio_working_3-way'!X234^(1/3))*COS(('OddsRatio_working_3-way'!Y234)/3)</f>
        <v>0.56423135641992705</v>
      </c>
      <c r="AG234" s="11">
        <f>-'OddsRatio_working_3-way'!U234/(3*'OddsRatio_working_3-way'!X234^(1/3))*COS(('OddsRatio_working_3-way'!Y234+2*PI())/3)</f>
        <v>-0.51970409274842067</v>
      </c>
      <c r="AH234" s="11">
        <f>-'OddsRatio_working_3-way'!U234/(3*'OddsRatio_working_3-way'!X234^(1/3))*COS(('OddsRatio_working_3-way'!Y234+4*PI())/3)</f>
        <v>-4.4527263671506667E-2</v>
      </c>
      <c r="AI234" s="11">
        <f>'OddsRatio_working_3-way'!U234/(3*'OddsRatio_working_3-way'!X234^(1/3))*SIN(('OddsRatio_working_3-way'!Y234)/3)</f>
        <v>-0.27434347018022931</v>
      </c>
      <c r="AJ234" s="11">
        <f>'OddsRatio_working_3-way'!U234/(3*'OddsRatio_working_3-way'!X234^(1/3))*SIN(('OddsRatio_working_3-way'!Y234+2*PI())/3)</f>
        <v>-0.35146695318129434</v>
      </c>
      <c r="AK234" s="11">
        <f>'OddsRatio_working_3-way'!U234/(3*'OddsRatio_working_3-way'!X234^(1/3))*SIN(('OddsRatio_working_3-way'!Y234+4*PI())/3)</f>
        <v>0.62581042336152348</v>
      </c>
      <c r="AL234" s="11">
        <f>'OddsRatio_working_3-way'!Z234+'OddsRatio_working_3-way'!AF234</f>
        <v>1.1284627128398541</v>
      </c>
      <c r="AM234" s="11">
        <f>'OddsRatio_working_3-way'!AA234+'OddsRatio_working_3-way'!AG234</f>
        <v>-1.0394081854968413</v>
      </c>
      <c r="AN234" s="11">
        <f>'OddsRatio_working_3-way'!AB234+'OddsRatio_working_3-way'!AH234</f>
        <v>-8.9054527343013334E-2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1.1284627128398541</v>
      </c>
      <c r="AS234" s="11">
        <f>IF(('OddsRatio_working_3-way'!X234=0),IF(Q234&gt;0,-Q234^(1/3),(-Q234)^(1/3)),'OddsRatio_working_3-way'!AM234-'OddsRatio_working_3-way'!R234/3)</f>
        <v>-1.0394081854968413</v>
      </c>
      <c r="AT234" s="11">
        <f>IF(('OddsRatio_working_3-way'!X234=0),IF(Q234&gt;0,-Q234^(1/3),(-Q234)^(1/3)),'OddsRatio_working_3-way'!AN234-'OddsRatio_working_3-way'!R234/3)</f>
        <v>-8.9054527343013334E-2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9">
        <f t="shared" si="52"/>
        <v>0.18994253830983823</v>
      </c>
      <c r="E235" s="9">
        <f t="shared" si="53"/>
        <v>0.23330124725426266</v>
      </c>
      <c r="F235" s="9">
        <f t="shared" si="54"/>
        <v>0.57675621443589886</v>
      </c>
      <c r="G235" s="9">
        <f t="shared" si="55"/>
        <v>1.0635287064441046</v>
      </c>
      <c r="H235" s="9">
        <f t="shared" si="56"/>
        <v>5.2647501128408587</v>
      </c>
      <c r="I235" s="9">
        <f t="shared" si="57"/>
        <v>4.2863037029122824</v>
      </c>
      <c r="J235" s="9">
        <f t="shared" si="58"/>
        <v>1.7338348074464325</v>
      </c>
      <c r="K235" s="11">
        <f t="shared" si="59"/>
        <v>0.19960079840319361</v>
      </c>
      <c r="L235" s="11">
        <f t="shared" si="60"/>
        <v>0.24449877750611249</v>
      </c>
      <c r="M235" s="11">
        <f t="shared" si="61"/>
        <v>0.59171597633136097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-0.24689040056199263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0.22495192771529324</v>
      </c>
      <c r="Q235" s="11">
        <f>2*'OddsRatio_working_3-way'!K235*'OddsRatio_working_3-way'!L235*'OddsRatio_working_3-way'!M235</f>
        <v>5.7754025087366684E-2</v>
      </c>
      <c r="R235" s="11">
        <f t="shared" si="62"/>
        <v>0</v>
      </c>
      <c r="S235" s="11">
        <f t="shared" si="63"/>
        <v>-0.91114084307546506</v>
      </c>
      <c r="T235" s="11">
        <f t="shared" si="64"/>
        <v>-0.23392576202194224</v>
      </c>
      <c r="U235" s="11">
        <f>'OddsRatio_working_3-way'!S235-'OddsRatio_working_3-way'!R235^2/3</f>
        <v>-0.91114084307546506</v>
      </c>
      <c r="V235" s="11">
        <f>'OddsRatio_working_3-way'!S235*'OddsRatio_working_3-way'!R235/3-2*'OddsRatio_working_3-way'!R235^3/27-'OddsRatio_working_3-way'!T235</f>
        <v>0.23392576202194224</v>
      </c>
      <c r="W235" s="11">
        <f>'OddsRatio_working_3-way'!V235^2+4*'OddsRatio_working_3-way'!U235^3/27</f>
        <v>-5.7339293580200422E-2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0.16737723539787808</v>
      </c>
      <c r="Y235" s="11">
        <f>IF('OddsRatio_working_3-way'!W235&gt;=0,IF('OddsRatio_working_3-way'!V235+SQRT('OddsRatio_working_3-way'!W235)&gt;0,0,PI()),ACOS('OddsRatio_working_3-way'!V235/(2*'OddsRatio_working_3-way'!X235)))</f>
        <v>0.7970805508522838</v>
      </c>
      <c r="Z235" s="11">
        <f>'OddsRatio_working_3-way'!X235^(1/3)*COS('OddsRatio_working_3-way'!Y235/3)</f>
        <v>0.53176435322205229</v>
      </c>
      <c r="AA235" s="11">
        <f>'OddsRatio_working_3-way'!X235^(1/3)*COS(('OddsRatio_working_3-way'!Y235+2*PI())/3)</f>
        <v>-0.39120262686003981</v>
      </c>
      <c r="AB235" s="11">
        <f>'OddsRatio_working_3-way'!X235^(1/3)*COS(('OddsRatio_working_3-way'!Y235+4*PI())/3)</f>
        <v>-0.14056172636201236</v>
      </c>
      <c r="AC235" s="11">
        <f>'OddsRatio_working_3-way'!X235^(1/3)*SIN('OddsRatio_working_3-way'!Y235/3)</f>
        <v>0.14470759137246633</v>
      </c>
      <c r="AD235" s="11">
        <f>'OddsRatio_working_3-way'!X235^(1/3)*SIN(('OddsRatio_working_3-way'!Y235+2*PI())/3)</f>
        <v>0.38816764303106555</v>
      </c>
      <c r="AE235" s="11">
        <f>'OddsRatio_working_3-way'!X235^(1/3)*SIN(('OddsRatio_working_3-way'!Y235+4*PI())/3)</f>
        <v>-0.53287523440353191</v>
      </c>
      <c r="AF235" s="11">
        <f>-'OddsRatio_working_3-way'!U235/(3*'OddsRatio_working_3-way'!X235^(1/3))*COS(('OddsRatio_working_3-way'!Y235)/3)</f>
        <v>0.53176435322205229</v>
      </c>
      <c r="AG235" s="11">
        <f>-'OddsRatio_working_3-way'!U235/(3*'OddsRatio_working_3-way'!X235^(1/3))*COS(('OddsRatio_working_3-way'!Y235+2*PI())/3)</f>
        <v>-0.39120262686003981</v>
      </c>
      <c r="AH235" s="11">
        <f>-'OddsRatio_working_3-way'!U235/(3*'OddsRatio_working_3-way'!X235^(1/3))*COS(('OddsRatio_working_3-way'!Y235+4*PI())/3)</f>
        <v>-0.14056172636201236</v>
      </c>
      <c r="AI235" s="11">
        <f>'OddsRatio_working_3-way'!U235/(3*'OddsRatio_working_3-way'!X235^(1/3))*SIN(('OddsRatio_working_3-way'!Y235)/3)</f>
        <v>-0.14470759137246633</v>
      </c>
      <c r="AJ235" s="11">
        <f>'OddsRatio_working_3-way'!U235/(3*'OddsRatio_working_3-way'!X235^(1/3))*SIN(('OddsRatio_working_3-way'!Y235+2*PI())/3)</f>
        <v>-0.38816764303106555</v>
      </c>
      <c r="AK235" s="11">
        <f>'OddsRatio_working_3-way'!U235/(3*'OddsRatio_working_3-way'!X235^(1/3))*SIN(('OddsRatio_working_3-way'!Y235+4*PI())/3)</f>
        <v>0.53287523440353191</v>
      </c>
      <c r="AL235" s="11">
        <f>'OddsRatio_working_3-way'!Z235+'OddsRatio_working_3-way'!AF235</f>
        <v>1.0635287064441046</v>
      </c>
      <c r="AM235" s="11">
        <f>'OddsRatio_working_3-way'!AA235+'OddsRatio_working_3-way'!AG235</f>
        <v>-0.78240525372007963</v>
      </c>
      <c r="AN235" s="11">
        <f>'OddsRatio_working_3-way'!AB235+'OddsRatio_working_3-way'!AH235</f>
        <v>-0.28112345272402472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1.0635287064441046</v>
      </c>
      <c r="AS235" s="11">
        <f>IF(('OddsRatio_working_3-way'!X235=0),IF(Q235&gt;0,-Q235^(1/3),(-Q235)^(1/3)),'OddsRatio_working_3-way'!AM235-'OddsRatio_working_3-way'!R235/3)</f>
        <v>-0.78240525372007963</v>
      </c>
      <c r="AT235" s="11">
        <f>IF(('OddsRatio_working_3-way'!X235=0),IF(Q235&gt;0,-Q235^(1/3),(-Q235)^(1/3)),'OddsRatio_working_3-way'!AN235-'OddsRatio_working_3-way'!R235/3)</f>
        <v>-0.28112345272402472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9">
        <f t="shared" si="52"/>
        <v>0.40581884075190355</v>
      </c>
      <c r="E236" s="9">
        <f t="shared" si="53"/>
        <v>0.2689880108079995</v>
      </c>
      <c r="F236" s="9">
        <f t="shared" si="54"/>
        <v>0.32519314844009667</v>
      </c>
      <c r="G236" s="9">
        <f t="shared" si="55"/>
        <v>1.0533479892128734</v>
      </c>
      <c r="H236" s="9">
        <f t="shared" si="56"/>
        <v>2.4641537050058941</v>
      </c>
      <c r="I236" s="9">
        <f t="shared" si="57"/>
        <v>3.7176378121692135</v>
      </c>
      <c r="J236" s="9">
        <f t="shared" si="58"/>
        <v>3.0750955387493608</v>
      </c>
      <c r="K236" s="11">
        <f t="shared" si="59"/>
        <v>0.41841004184100417</v>
      </c>
      <c r="L236" s="11">
        <f t="shared" si="60"/>
        <v>0.27932960893854747</v>
      </c>
      <c r="M236" s="11">
        <f t="shared" si="61"/>
        <v>0.33670033670033667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-0.27801188056909043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0.23374862672681795</v>
      </c>
      <c r="Q236" s="11">
        <f>2*'OddsRatio_working_3-way'!K236*'OddsRatio_working_3-way'!L236*'OddsRatio_working_3-way'!M236</f>
        <v>7.8703241322160916E-2</v>
      </c>
      <c r="R236" s="11">
        <f t="shared" si="62"/>
        <v>0</v>
      </c>
      <c r="S236" s="11">
        <f t="shared" si="63"/>
        <v>-0.84078646656514977</v>
      </c>
      <c r="T236" s="11">
        <f t="shared" si="64"/>
        <v>-0.28309308638557229</v>
      </c>
      <c r="U236" s="11">
        <f>'OddsRatio_working_3-way'!S236-'OddsRatio_working_3-way'!R236^2/3</f>
        <v>-0.84078646656514977</v>
      </c>
      <c r="V236" s="11">
        <f>'OddsRatio_working_3-way'!S236*'OddsRatio_working_3-way'!R236/3-2*'OddsRatio_working_3-way'!R236^3/27-'OddsRatio_working_3-way'!T236</f>
        <v>0.28309308638557229</v>
      </c>
      <c r="W236" s="11">
        <f>'OddsRatio_working_3-way'!V236^2+4*'OddsRatio_working_3-way'!U236^3/27</f>
        <v>-7.9131713453279989E-3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0.14837020161123754</v>
      </c>
      <c r="Y236" s="11">
        <f>IF('OddsRatio_working_3-way'!W236&gt;=0,IF('OddsRatio_working_3-way'!V236+SQRT('OddsRatio_working_3-way'!W236)&gt;0,0,PI()),ACOS('OddsRatio_working_3-way'!V236/(2*'OddsRatio_working_3-way'!X236)))</f>
        <v>0.30445910725976733</v>
      </c>
      <c r="Z236" s="11">
        <f>'OddsRatio_working_3-way'!X236^(1/3)*COS('OddsRatio_working_3-way'!Y236/3)</f>
        <v>0.52667399460643671</v>
      </c>
      <c r="AA236" s="11">
        <f>'OddsRatio_working_3-way'!X236^(1/3)*COS(('OddsRatio_working_3-way'!Y236+2*PI())/3)</f>
        <v>-0.30978583146794036</v>
      </c>
      <c r="AB236" s="11">
        <f>'OddsRatio_working_3-way'!X236^(1/3)*COS(('OddsRatio_working_3-way'!Y236+4*PI())/3)</f>
        <v>-0.21688816313849638</v>
      </c>
      <c r="AC236" s="11">
        <f>'OddsRatio_working_3-way'!X236^(1/3)*SIN('OddsRatio_working_3-way'!Y236/3)</f>
        <v>5.363449381709319E-2</v>
      </c>
      <c r="AD236" s="11">
        <f>'OddsRatio_working_3-way'!X236^(1/3)*SIN(('OddsRatio_working_3-way'!Y236+2*PI())/3)</f>
        <v>0.429295811933256</v>
      </c>
      <c r="AE236" s="11">
        <f>'OddsRatio_working_3-way'!X236^(1/3)*SIN(('OddsRatio_working_3-way'!Y236+4*PI())/3)</f>
        <v>-0.48293030575034912</v>
      </c>
      <c r="AF236" s="11">
        <f>-'OddsRatio_working_3-way'!U236/(3*'OddsRatio_working_3-way'!X236^(1/3))*COS(('OddsRatio_working_3-way'!Y236)/3)</f>
        <v>0.5266739946064366</v>
      </c>
      <c r="AG236" s="11">
        <f>-'OddsRatio_working_3-way'!U236/(3*'OddsRatio_working_3-way'!X236^(1/3))*COS(('OddsRatio_working_3-way'!Y236+2*PI())/3)</f>
        <v>-0.30978583146794031</v>
      </c>
      <c r="AH236" s="11">
        <f>-'OddsRatio_working_3-way'!U236/(3*'OddsRatio_working_3-way'!X236^(1/3))*COS(('OddsRatio_working_3-way'!Y236+4*PI())/3)</f>
        <v>-0.21688816313849632</v>
      </c>
      <c r="AI236" s="11">
        <f>'OddsRatio_working_3-way'!U236/(3*'OddsRatio_working_3-way'!X236^(1/3))*SIN(('OddsRatio_working_3-way'!Y236)/3)</f>
        <v>-5.3634493817093176E-2</v>
      </c>
      <c r="AJ236" s="11">
        <f>'OddsRatio_working_3-way'!U236/(3*'OddsRatio_working_3-way'!X236^(1/3))*SIN(('OddsRatio_working_3-way'!Y236+2*PI())/3)</f>
        <v>-0.42929581193325589</v>
      </c>
      <c r="AK236" s="11">
        <f>'OddsRatio_working_3-way'!U236/(3*'OddsRatio_working_3-way'!X236^(1/3))*SIN(('OddsRatio_working_3-way'!Y236+4*PI())/3)</f>
        <v>0.48293030575034901</v>
      </c>
      <c r="AL236" s="11">
        <f>'OddsRatio_working_3-way'!Z236+'OddsRatio_working_3-way'!AF236</f>
        <v>1.0533479892128734</v>
      </c>
      <c r="AM236" s="11">
        <f>'OddsRatio_working_3-way'!AA236+'OddsRatio_working_3-way'!AG236</f>
        <v>-0.61957166293588073</v>
      </c>
      <c r="AN236" s="11">
        <f>'OddsRatio_working_3-way'!AB236+'OddsRatio_working_3-way'!AH236</f>
        <v>-0.4337763262769927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1.0533479892128734</v>
      </c>
      <c r="AS236" s="11">
        <f>IF(('OddsRatio_working_3-way'!X236=0),IF(Q236&gt;0,-Q236^(1/3),(-Q236)^(1/3)),'OddsRatio_working_3-way'!AM236-'OddsRatio_working_3-way'!R236/3)</f>
        <v>-0.61957166293588073</v>
      </c>
      <c r="AT236" s="11">
        <f>IF(('OddsRatio_working_3-way'!X236=0),IF(Q236&gt;0,-Q236^(1/3),(-Q236)^(1/3)),'OddsRatio_working_3-way'!AN236-'OddsRatio_working_3-way'!R236/3)</f>
        <v>-0.4337763262769927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9">
        <f t="shared" si="52"/>
        <v>0.41533666390250201</v>
      </c>
      <c r="E237" s="9">
        <f t="shared" si="53"/>
        <v>0.26650036986746511</v>
      </c>
      <c r="F237" s="9">
        <f t="shared" si="54"/>
        <v>0.31816296623003287</v>
      </c>
      <c r="G237" s="9">
        <f t="shared" si="55"/>
        <v>1.0505114534344173</v>
      </c>
      <c r="H237" s="9">
        <f t="shared" si="56"/>
        <v>2.4076853476021189</v>
      </c>
      <c r="I237" s="9">
        <f t="shared" si="57"/>
        <v>3.7523400079981726</v>
      </c>
      <c r="J237" s="9">
        <f t="shared" si="58"/>
        <v>3.1430433650062111</v>
      </c>
      <c r="K237" s="11">
        <f t="shared" si="59"/>
        <v>0.42735042735042739</v>
      </c>
      <c r="L237" s="11">
        <f t="shared" si="60"/>
        <v>0.27624309392265195</v>
      </c>
      <c r="M237" s="11">
        <f t="shared" si="61"/>
        <v>0.32894736842105265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-0.27812385830705111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0.23299856100088726</v>
      </c>
      <c r="Q237" s="11">
        <f>2*'OddsRatio_working_3-way'!K237*'OddsRatio_working_3-way'!L237*'OddsRatio_working_3-way'!M237</f>
        <v>7.7666187000295761E-2</v>
      </c>
      <c r="R237" s="11">
        <f t="shared" si="62"/>
        <v>0</v>
      </c>
      <c r="S237" s="11">
        <f t="shared" si="63"/>
        <v>-0.83775107399687676</v>
      </c>
      <c r="T237" s="11">
        <f t="shared" si="64"/>
        <v>-0.27925035799895898</v>
      </c>
      <c r="U237" s="11">
        <f>'OddsRatio_working_3-way'!S237-'OddsRatio_working_3-way'!R237^2/3</f>
        <v>-0.83775107399687676</v>
      </c>
      <c r="V237" s="11">
        <f>'OddsRatio_working_3-way'!S237*'OddsRatio_working_3-way'!R237/3-2*'OddsRatio_working_3-way'!R237^3/27-'OddsRatio_working_3-way'!T237</f>
        <v>0.27925035799895898</v>
      </c>
      <c r="W237" s="11">
        <f>'OddsRatio_working_3-way'!V237^2+4*'OddsRatio_working_3-way'!U237^3/27</f>
        <v>-9.1238608739050153E-3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0.14756746195931181</v>
      </c>
      <c r="Y237" s="11">
        <f>IF('OddsRatio_working_3-way'!W237&gt;=0,IF('OddsRatio_working_3-way'!V237+SQRT('OddsRatio_working_3-way'!W237)&gt;0,0,PI()),ACOS('OddsRatio_working_3-way'!V237/(2*'OddsRatio_working_3-way'!X237)))</f>
        <v>0.3295791598393405</v>
      </c>
      <c r="Z237" s="11">
        <f>'OddsRatio_working_3-way'!X237^(1/3)*COS('OddsRatio_working_3-way'!Y237/3)</f>
        <v>0.52525572671720866</v>
      </c>
      <c r="AA237" s="11">
        <f>'OddsRatio_working_3-way'!X237^(1/3)*COS(('OddsRatio_working_3-way'!Y237+2*PI())/3)</f>
        <v>-0.31280340184402611</v>
      </c>
      <c r="AB237" s="11">
        <f>'OddsRatio_working_3-way'!X237^(1/3)*COS(('OddsRatio_working_3-way'!Y237+4*PI())/3)</f>
        <v>-0.21245232487318244</v>
      </c>
      <c r="AC237" s="11">
        <f>'OddsRatio_working_3-way'!X237^(1/3)*SIN('OddsRatio_working_3-way'!Y237/3)</f>
        <v>5.7937721302585385E-2</v>
      </c>
      <c r="AD237" s="11">
        <f>'OddsRatio_working_3-way'!X237^(1/3)*SIN(('OddsRatio_working_3-way'!Y237+2*PI())/3)</f>
        <v>0.42591594216906664</v>
      </c>
      <c r="AE237" s="11">
        <f>'OddsRatio_working_3-way'!X237^(1/3)*SIN(('OddsRatio_working_3-way'!Y237+4*PI())/3)</f>
        <v>-0.4838536634716521</v>
      </c>
      <c r="AF237" s="11">
        <f>-'OddsRatio_working_3-way'!U237/(3*'OddsRatio_working_3-way'!X237^(1/3))*COS(('OddsRatio_working_3-way'!Y237)/3)</f>
        <v>0.52525572671720855</v>
      </c>
      <c r="AG237" s="11">
        <f>-'OddsRatio_working_3-way'!U237/(3*'OddsRatio_working_3-way'!X237^(1/3))*COS(('OddsRatio_working_3-way'!Y237+2*PI())/3)</f>
        <v>-0.31280340184402605</v>
      </c>
      <c r="AH237" s="11">
        <f>-'OddsRatio_working_3-way'!U237/(3*'OddsRatio_working_3-way'!X237^(1/3))*COS(('OddsRatio_working_3-way'!Y237+4*PI())/3)</f>
        <v>-0.21245232487318239</v>
      </c>
      <c r="AI237" s="11">
        <f>'OddsRatio_working_3-way'!U237/(3*'OddsRatio_working_3-way'!X237^(1/3))*SIN(('OddsRatio_working_3-way'!Y237)/3)</f>
        <v>-5.7937721302585378E-2</v>
      </c>
      <c r="AJ237" s="11">
        <f>'OddsRatio_working_3-way'!U237/(3*'OddsRatio_working_3-way'!X237^(1/3))*SIN(('OddsRatio_working_3-way'!Y237+2*PI())/3)</f>
        <v>-0.42591594216906659</v>
      </c>
      <c r="AK237" s="11">
        <f>'OddsRatio_working_3-way'!U237/(3*'OddsRatio_working_3-way'!X237^(1/3))*SIN(('OddsRatio_working_3-way'!Y237+4*PI())/3)</f>
        <v>0.48385366347165198</v>
      </c>
      <c r="AL237" s="11">
        <f>'OddsRatio_working_3-way'!Z237+'OddsRatio_working_3-way'!AF237</f>
        <v>1.0505114534344173</v>
      </c>
      <c r="AM237" s="11">
        <f>'OddsRatio_working_3-way'!AA237+'OddsRatio_working_3-way'!AG237</f>
        <v>-0.62560680368805222</v>
      </c>
      <c r="AN237" s="11">
        <f>'OddsRatio_working_3-way'!AB237+'OddsRatio_working_3-way'!AH237</f>
        <v>-0.42490464974636483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1.0505114534344173</v>
      </c>
      <c r="AS237" s="11">
        <f>IF(('OddsRatio_working_3-way'!X237=0),IF(Q237&gt;0,-Q237^(1/3),(-Q237)^(1/3)),'OddsRatio_working_3-way'!AM237-'OddsRatio_working_3-way'!R237/3)</f>
        <v>-0.62560680368805222</v>
      </c>
      <c r="AT237" s="11">
        <f>IF(('OddsRatio_working_3-way'!X237=0),IF(Q237&gt;0,-Q237^(1/3),(-Q237)^(1/3)),'OddsRatio_working_3-way'!AN237-'OddsRatio_working_3-way'!R237/3)</f>
        <v>-0.42490464974636483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9">
        <f t="shared" si="52"/>
        <v>0.62655921534287762</v>
      </c>
      <c r="E238" s="9">
        <f t="shared" si="53"/>
        <v>0.21551867384846751</v>
      </c>
      <c r="F238" s="9">
        <f t="shared" si="54"/>
        <v>0.15792211080865509</v>
      </c>
      <c r="G238" s="9">
        <f t="shared" si="55"/>
        <v>1.0643184677535142</v>
      </c>
      <c r="H238" s="9">
        <f t="shared" si="56"/>
        <v>1.596018341941968</v>
      </c>
      <c r="I238" s="9">
        <f t="shared" si="57"/>
        <v>4.639969159717019</v>
      </c>
      <c r="J238" s="9">
        <f t="shared" si="58"/>
        <v>6.3322355234451058</v>
      </c>
      <c r="K238" s="11">
        <f t="shared" si="59"/>
        <v>0.64102564102564097</v>
      </c>
      <c r="L238" s="11">
        <f t="shared" si="60"/>
        <v>0.22624434389140272</v>
      </c>
      <c r="M238" s="11">
        <f t="shared" si="61"/>
        <v>0.1663893510815308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-0.23154239395647014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0.21693935871663791</v>
      </c>
      <c r="Q238" s="11">
        <f>2*'OddsRatio_working_3-way'!K238*'OddsRatio_working_3-way'!L238*'OddsRatio_working_3-way'!M238</f>
        <v>4.8262371238406661E-2</v>
      </c>
      <c r="R238" s="11">
        <f t="shared" si="62"/>
        <v>0</v>
      </c>
      <c r="S238" s="11">
        <f t="shared" si="63"/>
        <v>-0.93693148373261792</v>
      </c>
      <c r="T238" s="11">
        <f t="shared" si="64"/>
        <v>-0.20843859482371926</v>
      </c>
      <c r="U238" s="11">
        <f>'OddsRatio_working_3-way'!S238-'OddsRatio_working_3-way'!R238^2/3</f>
        <v>-0.93693148373261792</v>
      </c>
      <c r="V238" s="11">
        <f>'OddsRatio_working_3-way'!S238*'OddsRatio_working_3-way'!R238/3-2*'OddsRatio_working_3-way'!R238^3/27-'OddsRatio_working_3-way'!T238</f>
        <v>0.20843859482371926</v>
      </c>
      <c r="W238" s="11">
        <f>'OddsRatio_working_3-way'!V238^2+4*'OddsRatio_working_3-way'!U238^3/27</f>
        <v>-7.8401722664889234E-2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0.17453392970779052</v>
      </c>
      <c r="Y238" s="11">
        <f>IF('OddsRatio_working_3-way'!W238&gt;=0,IF('OddsRatio_working_3-way'!V238+SQRT('OddsRatio_working_3-way'!W238)&gt;0,0,PI()),ACOS('OddsRatio_working_3-way'!V238/(2*'OddsRatio_working_3-way'!X238)))</f>
        <v>0.93087896966274808</v>
      </c>
      <c r="Z238" s="11">
        <f>'OddsRatio_working_3-way'!X238^(1/3)*COS('OddsRatio_working_3-way'!Y238/3)</f>
        <v>0.53215923387675723</v>
      </c>
      <c r="AA238" s="11">
        <f>'OddsRatio_working_3-way'!X238^(1/3)*COS(('OddsRatio_working_3-way'!Y238+2*PI())/3)</f>
        <v>-0.41385574248960427</v>
      </c>
      <c r="AB238" s="11">
        <f>'OddsRatio_working_3-way'!X238^(1/3)*COS(('OddsRatio_working_3-way'!Y238+4*PI())/3)</f>
        <v>-0.11830349138715307</v>
      </c>
      <c r="AC238" s="11">
        <f>'OddsRatio_working_3-way'!X238^(1/3)*SIN('OddsRatio_working_3-way'!Y238/3)</f>
        <v>0.17063717173360007</v>
      </c>
      <c r="AD238" s="11">
        <f>'OddsRatio_working_3-way'!X238^(1/3)*SIN(('OddsRatio_working_3-way'!Y238+2*PI())/3)</f>
        <v>0.37554482952893614</v>
      </c>
      <c r="AE238" s="11">
        <f>'OddsRatio_working_3-way'!X238^(1/3)*SIN(('OddsRatio_working_3-way'!Y238+4*PI())/3)</f>
        <v>-0.54618200126253624</v>
      </c>
      <c r="AF238" s="11">
        <f>-'OddsRatio_working_3-way'!U238/(3*'OddsRatio_working_3-way'!X238^(1/3))*COS(('OddsRatio_working_3-way'!Y238)/3)</f>
        <v>0.53215923387675712</v>
      </c>
      <c r="AG238" s="11">
        <f>-'OddsRatio_working_3-way'!U238/(3*'OddsRatio_working_3-way'!X238^(1/3))*COS(('OddsRatio_working_3-way'!Y238+2*PI())/3)</f>
        <v>-0.41385574248960422</v>
      </c>
      <c r="AH238" s="11">
        <f>-'OddsRatio_working_3-way'!U238/(3*'OddsRatio_working_3-way'!X238^(1/3))*COS(('OddsRatio_working_3-way'!Y238+4*PI())/3)</f>
        <v>-0.11830349138715306</v>
      </c>
      <c r="AI238" s="11">
        <f>'OddsRatio_working_3-way'!U238/(3*'OddsRatio_working_3-way'!X238^(1/3))*SIN(('OddsRatio_working_3-way'!Y238)/3)</f>
        <v>-0.17063717173360005</v>
      </c>
      <c r="AJ238" s="11">
        <f>'OddsRatio_working_3-way'!U238/(3*'OddsRatio_working_3-way'!X238^(1/3))*SIN(('OddsRatio_working_3-way'!Y238+2*PI())/3)</f>
        <v>-0.37554482952893603</v>
      </c>
      <c r="AK238" s="11">
        <f>'OddsRatio_working_3-way'!U238/(3*'OddsRatio_working_3-way'!X238^(1/3))*SIN(('OddsRatio_working_3-way'!Y238+4*PI())/3)</f>
        <v>0.54618200126253613</v>
      </c>
      <c r="AL238" s="11">
        <f>'OddsRatio_working_3-way'!Z238+'OddsRatio_working_3-way'!AF238</f>
        <v>1.0643184677535142</v>
      </c>
      <c r="AM238" s="11">
        <f>'OddsRatio_working_3-way'!AA238+'OddsRatio_working_3-way'!AG238</f>
        <v>-0.82771148497920843</v>
      </c>
      <c r="AN238" s="11">
        <f>'OddsRatio_working_3-way'!AB238+'OddsRatio_working_3-way'!AH238</f>
        <v>-0.23660698277430614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1.0643184677535142</v>
      </c>
      <c r="AS238" s="11">
        <f>IF(('OddsRatio_working_3-way'!X238=0),IF(Q238&gt;0,-Q238^(1/3),(-Q238)^(1/3)),'OddsRatio_working_3-way'!AM238-'OddsRatio_working_3-way'!R238/3)</f>
        <v>-0.82771148497920843</v>
      </c>
      <c r="AT238" s="11">
        <f>IF(('OddsRatio_working_3-way'!X238=0),IF(Q238&gt;0,-Q238^(1/3),(-Q238)^(1/3)),'OddsRatio_working_3-way'!AN238-'OddsRatio_working_3-way'!R238/3)</f>
        <v>-0.23660698277430614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9">
        <f t="shared" si="52"/>
        <v>0.14895266466932808</v>
      </c>
      <c r="E239" s="9">
        <f t="shared" si="53"/>
        <v>0.22528586782285703</v>
      </c>
      <c r="F239" s="9">
        <f t="shared" si="54"/>
        <v>0.62576146750781514</v>
      </c>
      <c r="G239" s="9">
        <f t="shared" si="55"/>
        <v>1.0679518130088415</v>
      </c>
      <c r="H239" s="9">
        <f t="shared" si="56"/>
        <v>6.7135421995973008</v>
      </c>
      <c r="I239" s="9">
        <f t="shared" si="57"/>
        <v>4.438804837888469</v>
      </c>
      <c r="J239" s="9">
        <f t="shared" si="58"/>
        <v>1.5980530152849513</v>
      </c>
      <c r="K239" s="11">
        <f t="shared" si="59"/>
        <v>0.15748031496062992</v>
      </c>
      <c r="L239" s="11">
        <f t="shared" si="60"/>
        <v>0.23696682464454977</v>
      </c>
      <c r="M239" s="11">
        <f t="shared" si="61"/>
        <v>0.64102564102564097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-0.23077401507822837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0.21840370573437706</v>
      </c>
      <c r="Q239" s="11">
        <f>2*'OddsRatio_working_3-way'!K239*'OddsRatio_working_3-way'!L239*'OddsRatio_working_3-way'!M239</f>
        <v>4.7843089974671862E-2</v>
      </c>
      <c r="R239" s="11">
        <f t="shared" si="62"/>
        <v>0</v>
      </c>
      <c r="S239" s="11">
        <f t="shared" si="63"/>
        <v>-0.94639643748600555</v>
      </c>
      <c r="T239" s="11">
        <f t="shared" si="64"/>
        <v>-0.20731575848543385</v>
      </c>
      <c r="U239" s="11">
        <f>'OddsRatio_working_3-way'!S239-'OddsRatio_working_3-way'!R239^2/3</f>
        <v>-0.94639643748600555</v>
      </c>
      <c r="V239" s="11">
        <f>'OddsRatio_working_3-way'!S239*'OddsRatio_working_3-way'!R239/3-2*'OddsRatio_working_3-way'!R239^3/27-'OddsRatio_working_3-way'!T239</f>
        <v>0.20731575848543385</v>
      </c>
      <c r="W239" s="11">
        <f>'OddsRatio_working_3-way'!V239^2+4*'OddsRatio_working_3-way'!U239^3/27</f>
        <v>-8.2598741741041912E-2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0.17718533055633631</v>
      </c>
      <c r="Y239" s="11">
        <f>IF('OddsRatio_working_3-way'!W239&gt;=0,IF('OddsRatio_working_3-way'!V239+SQRT('OddsRatio_working_3-way'!W239)&gt;0,0,PI()),ACOS('OddsRatio_working_3-way'!V239/(2*'OddsRatio_working_3-way'!X239)))</f>
        <v>0.94588522646010542</v>
      </c>
      <c r="Z239" s="11">
        <f>'OddsRatio_working_3-way'!X239^(1/3)*COS('OddsRatio_working_3-way'!Y239/3)</f>
        <v>0.53397590650442073</v>
      </c>
      <c r="AA239" s="11">
        <f>'OddsRatio_working_3-way'!X239^(1/3)*COS(('OddsRatio_working_3-way'!Y239+2*PI())/3)</f>
        <v>-0.41782365136803434</v>
      </c>
      <c r="AB239" s="11">
        <f>'OddsRatio_working_3-way'!X239^(1/3)*COS(('OddsRatio_working_3-way'!Y239+4*PI())/3)</f>
        <v>-0.11615225513638659</v>
      </c>
      <c r="AC239" s="11">
        <f>'OddsRatio_working_3-way'!X239^(1/3)*SIN('OddsRatio_working_3-way'!Y239/3)</f>
        <v>0.17417006182115211</v>
      </c>
      <c r="AD239" s="11">
        <f>'OddsRatio_working_3-way'!X239^(1/3)*SIN(('OddsRatio_working_3-way'!Y239+2*PI())/3)</f>
        <v>0.37535166913107665</v>
      </c>
      <c r="AE239" s="11">
        <f>'OddsRatio_working_3-way'!X239^(1/3)*SIN(('OddsRatio_working_3-way'!Y239+4*PI())/3)</f>
        <v>-0.54952173095222867</v>
      </c>
      <c r="AF239" s="11">
        <f>-'OddsRatio_working_3-way'!U239/(3*'OddsRatio_working_3-way'!X239^(1/3))*COS(('OddsRatio_working_3-way'!Y239)/3)</f>
        <v>0.53397590650442062</v>
      </c>
      <c r="AG239" s="11">
        <f>-'OddsRatio_working_3-way'!U239/(3*'OddsRatio_working_3-way'!X239^(1/3))*COS(('OddsRatio_working_3-way'!Y239+2*PI())/3)</f>
        <v>-0.41782365136803423</v>
      </c>
      <c r="AH239" s="11">
        <f>-'OddsRatio_working_3-way'!U239/(3*'OddsRatio_working_3-way'!X239^(1/3))*COS(('OddsRatio_working_3-way'!Y239+4*PI())/3)</f>
        <v>-0.11615225513638658</v>
      </c>
      <c r="AI239" s="11">
        <f>'OddsRatio_working_3-way'!U239/(3*'OddsRatio_working_3-way'!X239^(1/3))*SIN(('OddsRatio_working_3-way'!Y239)/3)</f>
        <v>-0.17417006182115208</v>
      </c>
      <c r="AJ239" s="11">
        <f>'OddsRatio_working_3-way'!U239/(3*'OddsRatio_working_3-way'!X239^(1/3))*SIN(('OddsRatio_working_3-way'!Y239+2*PI())/3)</f>
        <v>-0.37535166913107654</v>
      </c>
      <c r="AK239" s="11">
        <f>'OddsRatio_working_3-way'!U239/(3*'OddsRatio_working_3-way'!X239^(1/3))*SIN(('OddsRatio_working_3-way'!Y239+4*PI())/3)</f>
        <v>0.54952173095222856</v>
      </c>
      <c r="AL239" s="11">
        <f>'OddsRatio_working_3-way'!Z239+'OddsRatio_working_3-way'!AF239</f>
        <v>1.0679518130088415</v>
      </c>
      <c r="AM239" s="11">
        <f>'OddsRatio_working_3-way'!AA239+'OddsRatio_working_3-way'!AG239</f>
        <v>-0.83564730273606858</v>
      </c>
      <c r="AN239" s="11">
        <f>'OddsRatio_working_3-way'!AB239+'OddsRatio_working_3-way'!AH239</f>
        <v>-0.23230451027277316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1.0679518130088415</v>
      </c>
      <c r="AS239" s="11">
        <f>IF(('OddsRatio_working_3-way'!X239=0),IF(Q239&gt;0,-Q239^(1/3),(-Q239)^(1/3)),'OddsRatio_working_3-way'!AM239-'OddsRatio_working_3-way'!R239/3)</f>
        <v>-0.83564730273606858</v>
      </c>
      <c r="AT239" s="11">
        <f>IF(('OddsRatio_working_3-way'!X239=0),IF(Q239&gt;0,-Q239^(1/3),(-Q239)^(1/3)),'OddsRatio_working_3-way'!AN239-'OddsRatio_working_3-way'!R239/3)</f>
        <v>-0.23230451027277316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9">
        <f t="shared" si="52"/>
        <v>0.47519668107310858</v>
      </c>
      <c r="E240" s="9">
        <f t="shared" si="53"/>
        <v>0.26927697099835507</v>
      </c>
      <c r="F240" s="9">
        <f t="shared" si="54"/>
        <v>0.25552634792853618</v>
      </c>
      <c r="G240" s="9">
        <f t="shared" si="55"/>
        <v>1.0518017162148108</v>
      </c>
      <c r="H240" s="9">
        <f t="shared" si="56"/>
        <v>2.104391802025551</v>
      </c>
      <c r="I240" s="9">
        <f t="shared" si="57"/>
        <v>3.7136484278342121</v>
      </c>
      <c r="J240" s="9">
        <f t="shared" si="58"/>
        <v>3.913490753915025</v>
      </c>
      <c r="K240" s="11">
        <f t="shared" si="59"/>
        <v>0.48780487804878053</v>
      </c>
      <c r="L240" s="11">
        <f t="shared" si="60"/>
        <v>0.27932960893854747</v>
      </c>
      <c r="M240" s="11">
        <f t="shared" si="61"/>
        <v>0.26525198938992045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-0.27121302094872657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0.23131390272455249</v>
      </c>
      <c r="Q240" s="11">
        <f>2*'OddsRatio_working_3-way'!K240*'OddsRatio_working_3-way'!L240*'OddsRatio_working_3-way'!M240</f>
        <v>7.228559460142267E-2</v>
      </c>
      <c r="R240" s="11">
        <f t="shared" si="62"/>
        <v>0</v>
      </c>
      <c r="S240" s="11">
        <f t="shared" si="63"/>
        <v>-0.85288642084880906</v>
      </c>
      <c r="T240" s="11">
        <f t="shared" si="64"/>
        <v>-0.26652700651525291</v>
      </c>
      <c r="U240" s="11">
        <f>'OddsRatio_working_3-way'!S240-'OddsRatio_working_3-way'!R240^2/3</f>
        <v>-0.85288642084880906</v>
      </c>
      <c r="V240" s="11">
        <f>'OddsRatio_working_3-way'!S240*'OddsRatio_working_3-way'!R240/3-2*'OddsRatio_working_3-way'!R240^3/27-'OddsRatio_working_3-way'!T240</f>
        <v>0.26652700651525291</v>
      </c>
      <c r="W240" s="11">
        <f>'OddsRatio_working_3-way'!V240^2+4*'OddsRatio_working_3-way'!U240^3/27</f>
        <v>-2.0874849075403559E-2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0.15158454264649251</v>
      </c>
      <c r="Y240" s="11">
        <f>IF('OddsRatio_working_3-way'!W240&gt;=0,IF('OddsRatio_working_3-way'!V240+SQRT('OddsRatio_working_3-way'!W240)&gt;0,0,PI()),ACOS('OddsRatio_working_3-way'!V240/(2*'OddsRatio_working_3-way'!X240)))</f>
        <v>0.49674908542269769</v>
      </c>
      <c r="Z240" s="11">
        <f>'OddsRatio_working_3-way'!X240^(1/3)*COS('OddsRatio_working_3-way'!Y240/3)</f>
        <v>0.52590085810740539</v>
      </c>
      <c r="AA240" s="11">
        <f>'OddsRatio_working_3-way'!X240^(1/3)*COS(('OddsRatio_working_3-way'!Y240+2*PI())/3)</f>
        <v>-0.33906101171881786</v>
      </c>
      <c r="AB240" s="11">
        <f>'OddsRatio_working_3-way'!X240^(1/3)*COS(('OddsRatio_working_3-way'!Y240+4*PI())/3)</f>
        <v>-0.18683984638858769</v>
      </c>
      <c r="AC240" s="11">
        <f>'OddsRatio_working_3-way'!X240^(1/3)*SIN('OddsRatio_working_3-way'!Y240/3)</f>
        <v>8.7884930779767098E-2</v>
      </c>
      <c r="AD240" s="11">
        <f>'OddsRatio_working_3-way'!X240^(1/3)*SIN(('OddsRatio_working_3-way'!Y240+2*PI())/3)</f>
        <v>0.41150103760316509</v>
      </c>
      <c r="AE240" s="11">
        <f>'OddsRatio_working_3-way'!X240^(1/3)*SIN(('OddsRatio_working_3-way'!Y240+4*PI())/3)</f>
        <v>-0.49938596838293198</v>
      </c>
      <c r="AF240" s="11">
        <f>-'OddsRatio_working_3-way'!U240/(3*'OddsRatio_working_3-way'!X240^(1/3))*COS(('OddsRatio_working_3-way'!Y240)/3)</f>
        <v>0.52590085810740528</v>
      </c>
      <c r="AG240" s="11">
        <f>-'OddsRatio_working_3-way'!U240/(3*'OddsRatio_working_3-way'!X240^(1/3))*COS(('OddsRatio_working_3-way'!Y240+2*PI())/3)</f>
        <v>-0.33906101171881781</v>
      </c>
      <c r="AH240" s="11">
        <f>-'OddsRatio_working_3-way'!U240/(3*'OddsRatio_working_3-way'!X240^(1/3))*COS(('OddsRatio_working_3-way'!Y240+4*PI())/3)</f>
        <v>-0.18683984638858767</v>
      </c>
      <c r="AI240" s="11">
        <f>'OddsRatio_working_3-way'!U240/(3*'OddsRatio_working_3-way'!X240^(1/3))*SIN(('OddsRatio_working_3-way'!Y240)/3)</f>
        <v>-8.788493077976707E-2</v>
      </c>
      <c r="AJ240" s="11">
        <f>'OddsRatio_working_3-way'!U240/(3*'OddsRatio_working_3-way'!X240^(1/3))*SIN(('OddsRatio_working_3-way'!Y240+2*PI())/3)</f>
        <v>-0.41150103760316498</v>
      </c>
      <c r="AK240" s="11">
        <f>'OddsRatio_working_3-way'!U240/(3*'OddsRatio_working_3-way'!X240^(1/3))*SIN(('OddsRatio_working_3-way'!Y240+4*PI())/3)</f>
        <v>0.49938596838293187</v>
      </c>
      <c r="AL240" s="11">
        <f>'OddsRatio_working_3-way'!Z240+'OddsRatio_working_3-way'!AF240</f>
        <v>1.0518017162148108</v>
      </c>
      <c r="AM240" s="11">
        <f>'OddsRatio_working_3-way'!AA240+'OddsRatio_working_3-way'!AG240</f>
        <v>-0.67812202343763572</v>
      </c>
      <c r="AN240" s="11">
        <f>'OddsRatio_working_3-way'!AB240+'OddsRatio_working_3-way'!AH240</f>
        <v>-0.37367969277717539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1.0518017162148108</v>
      </c>
      <c r="AS240" s="11">
        <f>IF(('OddsRatio_working_3-way'!X240=0),IF(Q240&gt;0,-Q240^(1/3),(-Q240)^(1/3)),'OddsRatio_working_3-way'!AM240-'OddsRatio_working_3-way'!R240/3)</f>
        <v>-0.67812202343763572</v>
      </c>
      <c r="AT240" s="11">
        <f>IF(('OddsRatio_working_3-way'!X240=0),IF(Q240&gt;0,-Q240^(1/3),(-Q240)^(1/3)),'OddsRatio_working_3-way'!AN240-'OddsRatio_working_3-way'!R240/3)</f>
        <v>-0.37367969277717539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9">
        <f t="shared" si="52"/>
        <v>0.19661796431114845</v>
      </c>
      <c r="E241" s="9">
        <f t="shared" si="53"/>
        <v>0.23589552419452364</v>
      </c>
      <c r="F241" s="9">
        <f t="shared" si="54"/>
        <v>0.56748651149432805</v>
      </c>
      <c r="G241" s="9">
        <f t="shared" si="55"/>
        <v>1.0585505845738572</v>
      </c>
      <c r="H241" s="9">
        <f t="shared" si="56"/>
        <v>5.0860052564550884</v>
      </c>
      <c r="I241" s="9">
        <f t="shared" si="57"/>
        <v>4.2391647887960024</v>
      </c>
      <c r="J241" s="9">
        <f t="shared" si="58"/>
        <v>1.7621564208931773</v>
      </c>
      <c r="K241" s="11">
        <f t="shared" si="59"/>
        <v>0.20576131687242796</v>
      </c>
      <c r="L241" s="11">
        <f t="shared" si="60"/>
        <v>0.24630541871921185</v>
      </c>
      <c r="M241" s="11">
        <f t="shared" si="61"/>
        <v>0.58139534883720934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-0.25058235002100282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0.22511405385859634</v>
      </c>
      <c r="Q241" s="11">
        <f>2*'OddsRatio_working_3-way'!K241*'OddsRatio_working_3-way'!L241*'OddsRatio_working_3-way'!M241</f>
        <v>5.8930380591255591E-2</v>
      </c>
      <c r="R241" s="11">
        <f t="shared" si="62"/>
        <v>0</v>
      </c>
      <c r="S241" s="11">
        <f t="shared" si="63"/>
        <v>-0.89836356726532485</v>
      </c>
      <c r="T241" s="11">
        <f t="shared" si="64"/>
        <v>-0.23517370870820023</v>
      </c>
      <c r="U241" s="11">
        <f>'OddsRatio_working_3-way'!S241-'OddsRatio_working_3-way'!R241^2/3</f>
        <v>-0.89836356726532485</v>
      </c>
      <c r="V241" s="11">
        <f>'OddsRatio_working_3-way'!S241*'OddsRatio_working_3-way'!R241/3-2*'OddsRatio_working_3-way'!R241^3/27-'OddsRatio_working_3-way'!T241</f>
        <v>0.23517370870820023</v>
      </c>
      <c r="W241" s="11">
        <f>'OddsRatio_working_3-way'!V241^2+4*'OddsRatio_working_3-way'!U241^3/27</f>
        <v>-5.2105281463567354E-2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0.16386881546769108</v>
      </c>
      <c r="Y241" s="11">
        <f>IF('OddsRatio_working_3-way'!W241&gt;=0,IF('OddsRatio_working_3-way'!V241+SQRT('OddsRatio_working_3-way'!W241)&gt;0,0,PI()),ACOS('OddsRatio_working_3-way'!V241/(2*'OddsRatio_working_3-way'!X241)))</f>
        <v>0.77049355626332661</v>
      </c>
      <c r="Z241" s="11">
        <f>'OddsRatio_working_3-way'!X241^(1/3)*COS('OddsRatio_working_3-way'!Y241/3)</f>
        <v>0.52927529228692871</v>
      </c>
      <c r="AA241" s="11">
        <f>'OddsRatio_working_3-way'!X241^(1/3)*COS(('OddsRatio_working_3-way'!Y241+2*PI())/3)</f>
        <v>-0.38501887618897801</v>
      </c>
      <c r="AB241" s="11">
        <f>'OddsRatio_working_3-way'!X241^(1/3)*COS(('OddsRatio_working_3-way'!Y241+4*PI())/3)</f>
        <v>-0.14425641609795056</v>
      </c>
      <c r="AC241" s="11">
        <f>'OddsRatio_working_3-way'!X241^(1/3)*SIN('OddsRatio_working_3-way'!Y241/3)</f>
        <v>0.13900427114431113</v>
      </c>
      <c r="AD241" s="11">
        <f>'OddsRatio_working_3-way'!X241^(1/3)*SIN(('OddsRatio_working_3-way'!Y241+2*PI())/3)</f>
        <v>0.38886371314375867</v>
      </c>
      <c r="AE241" s="11">
        <f>'OddsRatio_working_3-way'!X241^(1/3)*SIN(('OddsRatio_working_3-way'!Y241+4*PI())/3)</f>
        <v>-0.5278679842880698</v>
      </c>
      <c r="AF241" s="11">
        <f>-'OddsRatio_working_3-way'!U241/(3*'OddsRatio_working_3-way'!X241^(1/3))*COS(('OddsRatio_working_3-way'!Y241)/3)</f>
        <v>0.5292752922869286</v>
      </c>
      <c r="AG241" s="11">
        <f>-'OddsRatio_working_3-way'!U241/(3*'OddsRatio_working_3-way'!X241^(1/3))*COS(('OddsRatio_working_3-way'!Y241+2*PI())/3)</f>
        <v>-0.38501887618897795</v>
      </c>
      <c r="AH241" s="11">
        <f>-'OddsRatio_working_3-way'!U241/(3*'OddsRatio_working_3-way'!X241^(1/3))*COS(('OddsRatio_working_3-way'!Y241+4*PI())/3)</f>
        <v>-0.14425641609795053</v>
      </c>
      <c r="AI241" s="11">
        <f>'OddsRatio_working_3-way'!U241/(3*'OddsRatio_working_3-way'!X241^(1/3))*SIN(('OddsRatio_working_3-way'!Y241)/3)</f>
        <v>-0.1390042711443111</v>
      </c>
      <c r="AJ241" s="11">
        <f>'OddsRatio_working_3-way'!U241/(3*'OddsRatio_working_3-way'!X241^(1/3))*SIN(('OddsRatio_working_3-way'!Y241+2*PI())/3)</f>
        <v>-0.38886371314375856</v>
      </c>
      <c r="AK241" s="11">
        <f>'OddsRatio_working_3-way'!U241/(3*'OddsRatio_working_3-way'!X241^(1/3))*SIN(('OddsRatio_working_3-way'!Y241+4*PI())/3)</f>
        <v>0.52786798428806969</v>
      </c>
      <c r="AL241" s="11">
        <f>'OddsRatio_working_3-way'!Z241+'OddsRatio_working_3-way'!AF241</f>
        <v>1.0585505845738572</v>
      </c>
      <c r="AM241" s="11">
        <f>'OddsRatio_working_3-way'!AA241+'OddsRatio_working_3-way'!AG241</f>
        <v>-0.77003775237795602</v>
      </c>
      <c r="AN241" s="11">
        <f>'OddsRatio_working_3-way'!AB241+'OddsRatio_working_3-way'!AH241</f>
        <v>-0.28851283219590107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1.0585505845738572</v>
      </c>
      <c r="AS241" s="11">
        <f>IF(('OddsRatio_working_3-way'!X241=0),IF(Q241&gt;0,-Q241^(1/3),(-Q241)^(1/3)),'OddsRatio_working_3-way'!AM241-'OddsRatio_working_3-way'!R241/3)</f>
        <v>-0.77003775237795602</v>
      </c>
      <c r="AT241" s="11">
        <f>IF(('OddsRatio_working_3-way'!X241=0),IF(Q241&gt;0,-Q241^(1/3),(-Q241)^(1/3)),'OddsRatio_working_3-way'!AN241-'OddsRatio_working_3-way'!R241/3)</f>
        <v>-0.28851283219590107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9">
        <f t="shared" si="52"/>
        <v>0.33635595082563763</v>
      </c>
      <c r="E242" s="9">
        <f t="shared" si="53"/>
        <v>0.29434699743996562</v>
      </c>
      <c r="F242" s="9">
        <f t="shared" si="54"/>
        <v>0.36929705173439675</v>
      </c>
      <c r="G242" s="9">
        <f t="shared" si="55"/>
        <v>1.0607746793965722</v>
      </c>
      <c r="H242" s="9">
        <f t="shared" si="56"/>
        <v>2.9730409036776235</v>
      </c>
      <c r="I242" s="9">
        <f t="shared" si="57"/>
        <v>3.3973507754362533</v>
      </c>
      <c r="J242" s="9">
        <f t="shared" si="58"/>
        <v>2.707847233828482</v>
      </c>
      <c r="K242" s="11">
        <f t="shared" si="59"/>
        <v>0.34965034965034969</v>
      </c>
      <c r="L242" s="11">
        <f t="shared" si="60"/>
        <v>0.30674846625766872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-0.27811417128108473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0.23546723356327756</v>
      </c>
      <c r="Q242" s="11">
        <f>2*'OddsRatio_working_3-way'!K242*'OddsRatio_working_3-way'!L242*'OddsRatio_working_3-way'!M242</f>
        <v>8.2187516077932843E-2</v>
      </c>
      <c r="R242" s="11">
        <f t="shared" si="62"/>
        <v>0</v>
      </c>
      <c r="S242" s="11">
        <f t="shared" si="63"/>
        <v>-0.84665672546867554</v>
      </c>
      <c r="T242" s="11">
        <f t="shared" si="64"/>
        <v>-0.29551718166445923</v>
      </c>
      <c r="U242" s="11">
        <f>'OddsRatio_working_3-way'!S242-'OddsRatio_working_3-way'!R242^2/3</f>
        <v>-0.84665672546867554</v>
      </c>
      <c r="V242" s="11">
        <f>'OddsRatio_working_3-way'!S242*'OddsRatio_working_3-way'!R242/3-2*'OddsRatio_working_3-way'!R242^3/27-'OddsRatio_working_3-way'!T242</f>
        <v>0.29551718166445923</v>
      </c>
      <c r="W242" s="11">
        <f>'OddsRatio_working_3-way'!V242^2+4*'OddsRatio_working_3-way'!U242^3/27</f>
        <v>-2.5817312921563168E-3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0.14992676207990796</v>
      </c>
      <c r="Y242" s="11">
        <f>IF('OddsRatio_working_3-way'!W242&gt;=0,IF('OddsRatio_working_3-way'!V242+SQRT('OddsRatio_working_3-way'!W242)&gt;0,0,PI()),ACOS('OddsRatio_working_3-way'!V242/(2*'OddsRatio_working_3-way'!X242)))</f>
        <v>0.17027346781151675</v>
      </c>
      <c r="Z242" s="11">
        <f>'OddsRatio_working_3-way'!X242^(1/3)*COS('OddsRatio_working_3-way'!Y242/3)</f>
        <v>0.53038733969828611</v>
      </c>
      <c r="AA242" s="11">
        <f>'OddsRatio_working_3-way'!X242^(1/3)*COS(('OddsRatio_working_3-way'!Y242+2*PI())/3)</f>
        <v>-0.29129220971251507</v>
      </c>
      <c r="AB242" s="11">
        <f>'OddsRatio_working_3-way'!X242^(1/3)*COS(('OddsRatio_working_3-way'!Y242+4*PI())/3)</f>
        <v>-0.23909512998577098</v>
      </c>
      <c r="AC242" s="11">
        <f>'OddsRatio_working_3-way'!X242^(1/3)*SIN('OddsRatio_working_3-way'!Y242/3)</f>
        <v>3.013599803114805E-2</v>
      </c>
      <c r="AD242" s="11">
        <f>'OddsRatio_working_3-way'!X242^(1/3)*SIN(('OddsRatio_working_3-way'!Y242+2*PI())/3)</f>
        <v>0.44426091100878845</v>
      </c>
      <c r="AE242" s="11">
        <f>'OddsRatio_working_3-way'!X242^(1/3)*SIN(('OddsRatio_working_3-way'!Y242+4*PI())/3)</f>
        <v>-0.47439690903993653</v>
      </c>
      <c r="AF242" s="11">
        <f>-'OddsRatio_working_3-way'!U242/(3*'OddsRatio_working_3-way'!X242^(1/3))*COS(('OddsRatio_working_3-way'!Y242)/3)</f>
        <v>0.53038733969828611</v>
      </c>
      <c r="AG242" s="11">
        <f>-'OddsRatio_working_3-way'!U242/(3*'OddsRatio_working_3-way'!X242^(1/3))*COS(('OddsRatio_working_3-way'!Y242+2*PI())/3)</f>
        <v>-0.29129220971251507</v>
      </c>
      <c r="AH242" s="11">
        <f>-'OddsRatio_working_3-way'!U242/(3*'OddsRatio_working_3-way'!X242^(1/3))*COS(('OddsRatio_working_3-way'!Y242+4*PI())/3)</f>
        <v>-0.23909512998577098</v>
      </c>
      <c r="AI242" s="11">
        <f>'OddsRatio_working_3-way'!U242/(3*'OddsRatio_working_3-way'!X242^(1/3))*SIN(('OddsRatio_working_3-way'!Y242)/3)</f>
        <v>-3.013599803114805E-2</v>
      </c>
      <c r="AJ242" s="11">
        <f>'OddsRatio_working_3-way'!U242/(3*'OddsRatio_working_3-way'!X242^(1/3))*SIN(('OddsRatio_working_3-way'!Y242+2*PI())/3)</f>
        <v>-0.44426091100878845</v>
      </c>
      <c r="AK242" s="11">
        <f>'OddsRatio_working_3-way'!U242/(3*'OddsRatio_working_3-way'!X242^(1/3))*SIN(('OddsRatio_working_3-way'!Y242+4*PI())/3)</f>
        <v>0.47439690903993653</v>
      </c>
      <c r="AL242" s="11">
        <f>'OddsRatio_working_3-way'!Z242+'OddsRatio_working_3-way'!AF242</f>
        <v>1.0607746793965722</v>
      </c>
      <c r="AM242" s="11">
        <f>'OddsRatio_working_3-way'!AA242+'OddsRatio_working_3-way'!AG242</f>
        <v>-0.58258441942503014</v>
      </c>
      <c r="AN242" s="11">
        <f>'OddsRatio_working_3-way'!AB242+'OddsRatio_working_3-way'!AH242</f>
        <v>-0.47819025997154196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1.0607746793965722</v>
      </c>
      <c r="AS242" s="11">
        <f>IF(('OddsRatio_working_3-way'!X242=0),IF(Q242&gt;0,-Q242^(1/3),(-Q242)^(1/3)),'OddsRatio_working_3-way'!AM242-'OddsRatio_working_3-way'!R242/3)</f>
        <v>-0.58258441942503014</v>
      </c>
      <c r="AT242" s="11">
        <f>IF(('OddsRatio_working_3-way'!X242=0),IF(Q242&gt;0,-Q242^(1/3),(-Q242)^(1/3)),'OddsRatio_working_3-way'!AN242-'OddsRatio_working_3-way'!R242/3)</f>
        <v>-0.47819025997154196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9">
        <f t="shared" si="52"/>
        <v>0.41268931961468508</v>
      </c>
      <c r="E243" s="9">
        <f t="shared" si="53"/>
        <v>0.3168631842960335</v>
      </c>
      <c r="F243" s="9">
        <f t="shared" si="54"/>
        <v>0.27044749608928143</v>
      </c>
      <c r="G243" s="9">
        <f t="shared" si="55"/>
        <v>1.0620375466357439</v>
      </c>
      <c r="H243" s="9">
        <f t="shared" si="56"/>
        <v>2.4231303124918964</v>
      </c>
      <c r="I243" s="9">
        <f t="shared" si="57"/>
        <v>3.1559362196705605</v>
      </c>
      <c r="J243" s="9">
        <f t="shared" si="58"/>
        <v>3.6975753684547894</v>
      </c>
      <c r="K243" s="11">
        <f t="shared" si="59"/>
        <v>0.42735042735042739</v>
      </c>
      <c r="L243" s="11">
        <f t="shared" si="60"/>
        <v>0.33003300330033003</v>
      </c>
      <c r="M243" s="11">
        <f t="shared" si="61"/>
        <v>0.2824858757062147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-0.27527882442017915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0.23546465902565916</v>
      </c>
      <c r="Q243" s="11">
        <f>2*'OddsRatio_working_3-way'!K243*'OddsRatio_working_3-way'!L243*'OddsRatio_working_3-way'!M243</f>
        <v>7.9683471751492124E-2</v>
      </c>
      <c r="R243" s="11">
        <f t="shared" si="62"/>
        <v>0</v>
      </c>
      <c r="S243" s="11">
        <f t="shared" si="63"/>
        <v>-0.85536786028354805</v>
      </c>
      <c r="T243" s="11">
        <f t="shared" si="64"/>
        <v>-0.28946458892844273</v>
      </c>
      <c r="U243" s="11">
        <f>'OddsRatio_working_3-way'!S243-'OddsRatio_working_3-way'!R243^2/3</f>
        <v>-0.85536786028354805</v>
      </c>
      <c r="V243" s="11">
        <f>'OddsRatio_working_3-way'!S243*'OddsRatio_working_3-way'!R243/3-2*'OddsRatio_working_3-way'!R243^3/27-'OddsRatio_working_3-way'!T243</f>
        <v>0.28946458892844273</v>
      </c>
      <c r="W243" s="11">
        <f>'OddsRatio_working_3-way'!V243^2+4*'OddsRatio_working_3-way'!U243^3/27</f>
        <v>-8.9263209920386472E-3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0.15224656747817911</v>
      </c>
      <c r="Y243" s="11">
        <f>IF('OddsRatio_working_3-way'!W243&gt;=0,IF('OddsRatio_working_3-way'!V243+SQRT('OddsRatio_working_3-way'!W243)&gt;0,0,PI()),ACOS('OddsRatio_working_3-way'!V243/(2*'OddsRatio_working_3-way'!X243)))</f>
        <v>0.31549128403002125</v>
      </c>
      <c r="Z243" s="11">
        <f>'OddsRatio_working_3-way'!X243^(1/3)*COS('OddsRatio_working_3-way'!Y243/3)</f>
        <v>0.53101877331787195</v>
      </c>
      <c r="AA243" s="11">
        <f>'OddsRatio_working_3-way'!X243^(1/3)*COS(('OddsRatio_working_3-way'!Y243+2*PI())/3)</f>
        <v>-0.31405072840876691</v>
      </c>
      <c r="AB243" s="11">
        <f>'OddsRatio_working_3-way'!X243^(1/3)*COS(('OddsRatio_working_3-way'!Y243+4*PI())/3)</f>
        <v>-0.21696804490910515</v>
      </c>
      <c r="AC243" s="11">
        <f>'OddsRatio_working_3-way'!X243^(1/3)*SIN('OddsRatio_working_3-way'!Y243/3)</f>
        <v>5.6050713452181121E-2</v>
      </c>
      <c r="AD243" s="11">
        <f>'OddsRatio_working_3-way'!X243^(1/3)*SIN(('OddsRatio_working_3-way'!Y243+2*PI())/3)</f>
        <v>0.43185039085363686</v>
      </c>
      <c r="AE243" s="11">
        <f>'OddsRatio_working_3-way'!X243^(1/3)*SIN(('OddsRatio_working_3-way'!Y243+4*PI())/3)</f>
        <v>-0.48790110430581785</v>
      </c>
      <c r="AF243" s="11">
        <f>-'OddsRatio_working_3-way'!U243/(3*'OddsRatio_working_3-way'!X243^(1/3))*COS(('OddsRatio_working_3-way'!Y243)/3)</f>
        <v>0.53101877331787195</v>
      </c>
      <c r="AG243" s="11">
        <f>-'OddsRatio_working_3-way'!U243/(3*'OddsRatio_working_3-way'!X243^(1/3))*COS(('OddsRatio_working_3-way'!Y243+2*PI())/3)</f>
        <v>-0.31405072840876691</v>
      </c>
      <c r="AH243" s="11">
        <f>-'OddsRatio_working_3-way'!U243/(3*'OddsRatio_working_3-way'!X243^(1/3))*COS(('OddsRatio_working_3-way'!Y243+4*PI())/3)</f>
        <v>-0.21696804490910515</v>
      </c>
      <c r="AI243" s="11">
        <f>'OddsRatio_working_3-way'!U243/(3*'OddsRatio_working_3-way'!X243^(1/3))*SIN(('OddsRatio_working_3-way'!Y243)/3)</f>
        <v>-5.6050713452181121E-2</v>
      </c>
      <c r="AJ243" s="11">
        <f>'OddsRatio_working_3-way'!U243/(3*'OddsRatio_working_3-way'!X243^(1/3))*SIN(('OddsRatio_working_3-way'!Y243+2*PI())/3)</f>
        <v>-0.43185039085363686</v>
      </c>
      <c r="AK243" s="11">
        <f>'OddsRatio_working_3-way'!U243/(3*'OddsRatio_working_3-way'!X243^(1/3))*SIN(('OddsRatio_working_3-way'!Y243+4*PI())/3)</f>
        <v>0.48790110430581785</v>
      </c>
      <c r="AL243" s="11">
        <f>'OddsRatio_working_3-way'!Z243+'OddsRatio_working_3-way'!AF243</f>
        <v>1.0620375466357439</v>
      </c>
      <c r="AM243" s="11">
        <f>'OddsRatio_working_3-way'!AA243+'OddsRatio_working_3-way'!AG243</f>
        <v>-0.62810145681753382</v>
      </c>
      <c r="AN243" s="11">
        <f>'OddsRatio_working_3-way'!AB243+'OddsRatio_working_3-way'!AH243</f>
        <v>-0.4339360898182103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1.0620375466357439</v>
      </c>
      <c r="AS243" s="11">
        <f>IF(('OddsRatio_working_3-way'!X243=0),IF(Q243&gt;0,-Q243^(1/3),(-Q243)^(1/3)),'OddsRatio_working_3-way'!AM243-'OddsRatio_working_3-way'!R243/3)</f>
        <v>-0.62810145681753382</v>
      </c>
      <c r="AT243" s="11">
        <f>IF(('OddsRatio_working_3-way'!X243=0),IF(Q243&gt;0,-Q243^(1/3),(-Q243)^(1/3)),'OddsRatio_working_3-way'!AN243-'OddsRatio_working_3-way'!R243/3)</f>
        <v>-0.4339360898182103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9">
        <f t="shared" si="52"/>
        <v>0.30114455005253671</v>
      </c>
      <c r="E244" s="9">
        <f t="shared" si="53"/>
        <v>0.29273711465612595</v>
      </c>
      <c r="F244" s="9">
        <f t="shared" si="54"/>
        <v>0.40611833529133728</v>
      </c>
      <c r="G244" s="9">
        <f t="shared" si="55"/>
        <v>1.0596641298868272</v>
      </c>
      <c r="H244" s="9">
        <f t="shared" si="56"/>
        <v>3.3206644444521518</v>
      </c>
      <c r="I244" s="9">
        <f t="shared" si="57"/>
        <v>3.4160342161419659</v>
      </c>
      <c r="J244" s="9">
        <f t="shared" si="58"/>
        <v>2.4623364992438215</v>
      </c>
      <c r="K244" s="11">
        <f t="shared" si="59"/>
        <v>0.31347962382445144</v>
      </c>
      <c r="L244" s="11">
        <f t="shared" si="60"/>
        <v>0.3048780487804878</v>
      </c>
      <c r="M244" s="11">
        <f t="shared" si="61"/>
        <v>0.42016806722689076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-0.27670471812855424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0.23491696548640104</v>
      </c>
      <c r="Q244" s="11">
        <f>2*'OddsRatio_working_3-way'!K244*'OddsRatio_working_3-way'!L244*'OddsRatio_working_3-way'!M244</f>
        <v>8.0313492473983256E-2</v>
      </c>
      <c r="R244" s="11">
        <f t="shared" si="62"/>
        <v>0</v>
      </c>
      <c r="S244" s="11">
        <f t="shared" si="63"/>
        <v>-0.84898070070948684</v>
      </c>
      <c r="T244" s="11">
        <f t="shared" si="64"/>
        <v>-0.29024981220837159</v>
      </c>
      <c r="U244" s="11">
        <f>'OddsRatio_working_3-way'!S244-'OddsRatio_working_3-way'!R244^2/3</f>
        <v>-0.84898070070948684</v>
      </c>
      <c r="V244" s="11">
        <f>'OddsRatio_working_3-way'!S244*'OddsRatio_working_3-way'!R244/3-2*'OddsRatio_working_3-way'!R244^3/27-'OddsRatio_working_3-way'!T244</f>
        <v>0.29024981220837159</v>
      </c>
      <c r="W244" s="11">
        <f>'OddsRatio_working_3-way'!V244^2+4*'OddsRatio_working_3-way'!U244^3/27</f>
        <v>-6.4096120100348986E-3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0.15054448304158299</v>
      </c>
      <c r="Y244" s="11">
        <f>IF('OddsRatio_working_3-way'!W244&gt;=0,IF('OddsRatio_working_3-way'!V244+SQRT('OddsRatio_working_3-way'!W244)&gt;0,0,PI()),ACOS('OddsRatio_working_3-way'!V244/(2*'OddsRatio_working_3-way'!X244)))</f>
        <v>0.269139122031268</v>
      </c>
      <c r="Z244" s="11">
        <f>'OddsRatio_working_3-way'!X244^(1/3)*COS('OddsRatio_working_3-way'!Y244/3)</f>
        <v>0.52983206494341362</v>
      </c>
      <c r="AA244" s="11">
        <f>'OddsRatio_working_3-way'!X244^(1/3)*COS(('OddsRatio_working_3-way'!Y244+2*PI())/3)</f>
        <v>-0.30619147790504481</v>
      </c>
      <c r="AB244" s="11">
        <f>'OddsRatio_working_3-way'!X244^(1/3)*COS(('OddsRatio_working_3-way'!Y244+4*PI())/3)</f>
        <v>-0.22364058703836875</v>
      </c>
      <c r="AC244" s="11">
        <f>'OddsRatio_working_3-way'!X244^(1/3)*SIN('OddsRatio_working_3-way'!Y244/3)</f>
        <v>4.7660779063718829E-2</v>
      </c>
      <c r="AD244" s="11">
        <f>'OddsRatio_working_3-way'!X244^(1/3)*SIN(('OddsRatio_working_3-way'!Y244+2*PI())/3)</f>
        <v>0.43501763844870339</v>
      </c>
      <c r="AE244" s="11">
        <f>'OddsRatio_working_3-way'!X244^(1/3)*SIN(('OddsRatio_working_3-way'!Y244+4*PI())/3)</f>
        <v>-0.48267841751242213</v>
      </c>
      <c r="AF244" s="11">
        <f>-'OddsRatio_working_3-way'!U244/(3*'OddsRatio_working_3-way'!X244^(1/3))*COS(('OddsRatio_working_3-way'!Y244)/3)</f>
        <v>0.52983206494341351</v>
      </c>
      <c r="AG244" s="11">
        <f>-'OddsRatio_working_3-way'!U244/(3*'OddsRatio_working_3-way'!X244^(1/3))*COS(('OddsRatio_working_3-way'!Y244+2*PI())/3)</f>
        <v>-0.30619147790504475</v>
      </c>
      <c r="AH244" s="11">
        <f>-'OddsRatio_working_3-way'!U244/(3*'OddsRatio_working_3-way'!X244^(1/3))*COS(('OddsRatio_working_3-way'!Y244+4*PI())/3)</f>
        <v>-0.22364058703836873</v>
      </c>
      <c r="AI244" s="11">
        <f>'OddsRatio_working_3-way'!U244/(3*'OddsRatio_working_3-way'!X244^(1/3))*SIN(('OddsRatio_working_3-way'!Y244)/3)</f>
        <v>-4.7660779063718815E-2</v>
      </c>
      <c r="AJ244" s="11">
        <f>'OddsRatio_working_3-way'!U244/(3*'OddsRatio_working_3-way'!X244^(1/3))*SIN(('OddsRatio_working_3-way'!Y244+2*PI())/3)</f>
        <v>-0.43501763844870328</v>
      </c>
      <c r="AK244" s="11">
        <f>'OddsRatio_working_3-way'!U244/(3*'OddsRatio_working_3-way'!X244^(1/3))*SIN(('OddsRatio_working_3-way'!Y244+4*PI())/3)</f>
        <v>0.48267841751242202</v>
      </c>
      <c r="AL244" s="11">
        <f>'OddsRatio_working_3-way'!Z244+'OddsRatio_working_3-way'!AF244</f>
        <v>1.0596641298868272</v>
      </c>
      <c r="AM244" s="11">
        <f>'OddsRatio_working_3-way'!AA244+'OddsRatio_working_3-way'!AG244</f>
        <v>-0.6123829558100895</v>
      </c>
      <c r="AN244" s="11">
        <f>'OddsRatio_working_3-way'!AB244+'OddsRatio_working_3-way'!AH244</f>
        <v>-0.44728117407673751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1.0596641298868272</v>
      </c>
      <c r="AS244" s="11">
        <f>IF(('OddsRatio_working_3-way'!X244=0),IF(Q244&gt;0,-Q244^(1/3),(-Q244)^(1/3)),'OddsRatio_working_3-way'!AM244-'OddsRatio_working_3-way'!R244/3)</f>
        <v>-0.6123829558100895</v>
      </c>
      <c r="AT244" s="11">
        <f>IF(('OddsRatio_working_3-way'!X244=0),IF(Q244&gt;0,-Q244^(1/3),(-Q244)^(1/3)),'OddsRatio_working_3-way'!AN244-'OddsRatio_working_3-way'!R244/3)</f>
        <v>-0.44728117407673751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9">
        <f t="shared" si="52"/>
        <v>0.50361202888719592</v>
      </c>
      <c r="E245" s="9">
        <f t="shared" si="53"/>
        <v>0.27560245578545156</v>
      </c>
      <c r="F245" s="9">
        <f t="shared" si="54"/>
        <v>0.22078551532735236</v>
      </c>
      <c r="G245" s="9">
        <f t="shared" si="55"/>
        <v>1.0598446342759269</v>
      </c>
      <c r="H245" s="9">
        <f t="shared" si="56"/>
        <v>1.985655509876612</v>
      </c>
      <c r="I245" s="9">
        <f t="shared" si="57"/>
        <v>3.6284146930042986</v>
      </c>
      <c r="J245" s="9">
        <f t="shared" si="58"/>
        <v>4.5292826321388366</v>
      </c>
      <c r="K245" s="11">
        <f t="shared" si="59"/>
        <v>0.5181347150259068</v>
      </c>
      <c r="L245" s="11">
        <f t="shared" si="60"/>
        <v>0.28735632183908044</v>
      </c>
      <c r="M245" s="11">
        <f t="shared" si="61"/>
        <v>0.23094688221709006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-0.26409149408232124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0.2317583804036667</v>
      </c>
      <c r="Q245" s="11">
        <f>2*'OddsRatio_working_3-way'!K245*'OddsRatio_working_3-way'!L245*'OddsRatio_working_3-way'!M245</f>
        <v>6.8771032760731959E-2</v>
      </c>
      <c r="R245" s="11">
        <f t="shared" si="62"/>
        <v>0</v>
      </c>
      <c r="S245" s="11">
        <f t="shared" si="63"/>
        <v>-0.87756851544572723</v>
      </c>
      <c r="T245" s="11">
        <f t="shared" si="64"/>
        <v>-0.26040608766935525</v>
      </c>
      <c r="U245" s="11">
        <f>'OddsRatio_working_3-way'!S245-'OddsRatio_working_3-way'!R245^2/3</f>
        <v>-0.87756851544572723</v>
      </c>
      <c r="V245" s="11">
        <f>'OddsRatio_working_3-way'!S245*'OddsRatio_working_3-way'!R245/3-2*'OddsRatio_working_3-way'!R245^3/27-'OddsRatio_working_3-way'!T245</f>
        <v>0.26040608766935525</v>
      </c>
      <c r="W245" s="11">
        <f>'OddsRatio_working_3-way'!V245^2+4*'OddsRatio_working_3-way'!U245^3/27</f>
        <v>-3.231293153400458E-2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0.15821209026909458</v>
      </c>
      <c r="Y245" s="11">
        <f>IF('OddsRatio_working_3-way'!W245&gt;=0,IF('OddsRatio_working_3-way'!V245+SQRT('OddsRatio_working_3-way'!W245)&gt;0,0,PI()),ACOS('OddsRatio_working_3-way'!V245/(2*'OddsRatio_working_3-way'!X245)))</f>
        <v>0.60418529886556371</v>
      </c>
      <c r="Z245" s="11">
        <f>'OddsRatio_working_3-way'!X245^(1/3)*COS('OddsRatio_working_3-way'!Y245/3)</f>
        <v>0.52992231713796345</v>
      </c>
      <c r="AA245" s="11">
        <f>'OddsRatio_working_3-way'!X245^(1/3)*COS(('OddsRatio_working_3-way'!Y245+2*PI())/3)</f>
        <v>-0.35865684796172037</v>
      </c>
      <c r="AB245" s="11">
        <f>'OddsRatio_working_3-way'!X245^(1/3)*COS(('OddsRatio_working_3-way'!Y245+4*PI())/3)</f>
        <v>-0.17126546917624266</v>
      </c>
      <c r="AC245" s="11">
        <f>'OddsRatio_working_3-way'!X245^(1/3)*SIN('OddsRatio_working_3-way'!Y245/3)</f>
        <v>0.10819046298561064</v>
      </c>
      <c r="AD245" s="11">
        <f>'OddsRatio_working_3-way'!X245^(1/3)*SIN(('OddsRatio_working_3-way'!Y245+2*PI())/3)</f>
        <v>0.40483095718098489</v>
      </c>
      <c r="AE245" s="11">
        <f>'OddsRatio_working_3-way'!X245^(1/3)*SIN(('OddsRatio_working_3-way'!Y245+4*PI())/3)</f>
        <v>-0.51302142016659547</v>
      </c>
      <c r="AF245" s="11">
        <f>-'OddsRatio_working_3-way'!U245/(3*'OddsRatio_working_3-way'!X245^(1/3))*COS(('OddsRatio_working_3-way'!Y245)/3)</f>
        <v>0.52992231713796345</v>
      </c>
      <c r="AG245" s="11">
        <f>-'OddsRatio_working_3-way'!U245/(3*'OddsRatio_working_3-way'!X245^(1/3))*COS(('OddsRatio_working_3-way'!Y245+2*PI())/3)</f>
        <v>-0.35865684796172037</v>
      </c>
      <c r="AH245" s="11">
        <f>-'OddsRatio_working_3-way'!U245/(3*'OddsRatio_working_3-way'!X245^(1/3))*COS(('OddsRatio_working_3-way'!Y245+4*PI())/3)</f>
        <v>-0.17126546917624266</v>
      </c>
      <c r="AI245" s="11">
        <f>'OddsRatio_working_3-way'!U245/(3*'OddsRatio_working_3-way'!X245^(1/3))*SIN(('OddsRatio_working_3-way'!Y245)/3)</f>
        <v>-0.10819046298561064</v>
      </c>
      <c r="AJ245" s="11">
        <f>'OddsRatio_working_3-way'!U245/(3*'OddsRatio_working_3-way'!X245^(1/3))*SIN(('OddsRatio_working_3-way'!Y245+2*PI())/3)</f>
        <v>-0.40483095718098489</v>
      </c>
      <c r="AK245" s="11">
        <f>'OddsRatio_working_3-way'!U245/(3*'OddsRatio_working_3-way'!X245^(1/3))*SIN(('OddsRatio_working_3-way'!Y245+4*PI())/3)</f>
        <v>0.51302142016659547</v>
      </c>
      <c r="AL245" s="11">
        <f>'OddsRatio_working_3-way'!Z245+'OddsRatio_working_3-way'!AF245</f>
        <v>1.0598446342759269</v>
      </c>
      <c r="AM245" s="11">
        <f>'OddsRatio_working_3-way'!AA245+'OddsRatio_working_3-way'!AG245</f>
        <v>-0.71731369592344074</v>
      </c>
      <c r="AN245" s="11">
        <f>'OddsRatio_working_3-way'!AB245+'OddsRatio_working_3-way'!AH245</f>
        <v>-0.34253093835248533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1.0598446342759269</v>
      </c>
      <c r="AS245" s="11">
        <f>IF(('OddsRatio_working_3-way'!X245=0),IF(Q245&gt;0,-Q245^(1/3),(-Q245)^(1/3)),'OddsRatio_working_3-way'!AM245-'OddsRatio_working_3-way'!R245/3)</f>
        <v>-0.71731369592344074</v>
      </c>
      <c r="AT245" s="11">
        <f>IF(('OddsRatio_working_3-way'!X245=0),IF(Q245&gt;0,-Q245^(1/3),(-Q245)^(1/3)),'OddsRatio_working_3-way'!AN245-'OddsRatio_working_3-way'!R245/3)</f>
        <v>-0.34253093835248533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9">
        <f t="shared" si="52"/>
        <v>0.35639721771558647</v>
      </c>
      <c r="E246" s="9">
        <f t="shared" si="53"/>
        <v>0.31575327983246571</v>
      </c>
      <c r="F246" s="9">
        <f t="shared" si="54"/>
        <v>0.32784950245194772</v>
      </c>
      <c r="G246" s="9">
        <f t="shared" si="55"/>
        <v>1.0622694373392436</v>
      </c>
      <c r="H246" s="9">
        <f t="shared" si="56"/>
        <v>2.8058580434767144</v>
      </c>
      <c r="I246" s="9">
        <f t="shared" si="57"/>
        <v>3.1670296521720567</v>
      </c>
      <c r="J246" s="9">
        <f t="shared" si="58"/>
        <v>3.0501800140647402</v>
      </c>
      <c r="K246" s="11">
        <f t="shared" si="59"/>
        <v>0.37037037037037035</v>
      </c>
      <c r="L246" s="11">
        <f t="shared" si="60"/>
        <v>0.32894736842105265</v>
      </c>
      <c r="M246" s="11">
        <f t="shared" si="61"/>
        <v>0.34129692832764502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-0.27831167794343648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0.23576432548949161</v>
      </c>
      <c r="Q246" s="11">
        <f>2*'OddsRatio_working_3-way'!K246*'OddsRatio_working_3-way'!L246*'OddsRatio_working_3-way'!M246</f>
        <v>8.3162019573012919E-2</v>
      </c>
      <c r="R246" s="11">
        <f t="shared" si="62"/>
        <v>0</v>
      </c>
      <c r="S246" s="11">
        <f t="shared" si="63"/>
        <v>-0.8471233662620794</v>
      </c>
      <c r="T246" s="11">
        <f t="shared" si="64"/>
        <v>-0.29880894753512499</v>
      </c>
      <c r="U246" s="11">
        <f>'OddsRatio_working_3-way'!S246-'OddsRatio_working_3-way'!R246^2/3</f>
        <v>-0.8471233662620794</v>
      </c>
      <c r="V246" s="11">
        <f>'OddsRatio_working_3-way'!S246*'OddsRatio_working_3-way'!R246/3-2*'OddsRatio_working_3-way'!R246^3/27-'OddsRatio_working_3-way'!T246</f>
        <v>0.29880894753512499</v>
      </c>
      <c r="W246" s="11">
        <f>'OddsRatio_working_3-way'!V246^2+4*'OddsRatio_working_3-way'!U246^3/27</f>
        <v>-7.7409789133447982E-4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0.15005072893723606</v>
      </c>
      <c r="Y246" s="11">
        <f>IF('OddsRatio_working_3-way'!W246&gt;=0,IF('OddsRatio_working_3-way'!V246+SQRT('OddsRatio_working_3-way'!W246)&gt;0,0,PI()),ACOS('OddsRatio_working_3-way'!V246/(2*'OddsRatio_working_3-way'!X246)))</f>
        <v>9.2844023688321897E-2</v>
      </c>
      <c r="Z246" s="11">
        <f>'OddsRatio_working_3-way'!X246^(1/3)*COS('OddsRatio_working_3-way'!Y246/3)</f>
        <v>0.53113471866962181</v>
      </c>
      <c r="AA246" s="11">
        <f>'OddsRatio_working_3-way'!X246^(1/3)*COS(('OddsRatio_working_3-way'!Y246+2*PI())/3)</f>
        <v>-0.27980725165624959</v>
      </c>
      <c r="AB246" s="11">
        <f>'OddsRatio_working_3-way'!X246^(1/3)*COS(('OddsRatio_working_3-way'!Y246+4*PI())/3)</f>
        <v>-0.25132746701337227</v>
      </c>
      <c r="AC246" s="11">
        <f>'OddsRatio_working_3-way'!X246^(1/3)*SIN('OddsRatio_working_3-way'!Y246/3)</f>
        <v>1.6442811330027982E-2</v>
      </c>
      <c r="AD246" s="11">
        <f>'OddsRatio_working_3-way'!X246^(1/3)*SIN(('OddsRatio_working_3-way'!Y246+2*PI())/3)</f>
        <v>0.45175475353477951</v>
      </c>
      <c r="AE246" s="11">
        <f>'OddsRatio_working_3-way'!X246^(1/3)*SIN(('OddsRatio_working_3-way'!Y246+4*PI())/3)</f>
        <v>-0.46819756486480729</v>
      </c>
      <c r="AF246" s="11">
        <f>-'OddsRatio_working_3-way'!U246/(3*'OddsRatio_working_3-way'!X246^(1/3))*COS(('OddsRatio_working_3-way'!Y246)/3)</f>
        <v>0.5311347186696217</v>
      </c>
      <c r="AG246" s="11">
        <f>-'OddsRatio_working_3-way'!U246/(3*'OddsRatio_working_3-way'!X246^(1/3))*COS(('OddsRatio_working_3-way'!Y246+2*PI())/3)</f>
        <v>-0.27980725165624953</v>
      </c>
      <c r="AH246" s="11">
        <f>-'OddsRatio_working_3-way'!U246/(3*'OddsRatio_working_3-way'!X246^(1/3))*COS(('OddsRatio_working_3-way'!Y246+4*PI())/3)</f>
        <v>-0.25132746701337222</v>
      </c>
      <c r="AI246" s="11">
        <f>'OddsRatio_working_3-way'!U246/(3*'OddsRatio_working_3-way'!X246^(1/3))*SIN(('OddsRatio_working_3-way'!Y246)/3)</f>
        <v>-1.6442811330027979E-2</v>
      </c>
      <c r="AJ246" s="11">
        <f>'OddsRatio_working_3-way'!U246/(3*'OddsRatio_working_3-way'!X246^(1/3))*SIN(('OddsRatio_working_3-way'!Y246+2*PI())/3)</f>
        <v>-0.4517547535347794</v>
      </c>
      <c r="AK246" s="11">
        <f>'OddsRatio_working_3-way'!U246/(3*'OddsRatio_working_3-way'!X246^(1/3))*SIN(('OddsRatio_working_3-way'!Y246+4*PI())/3)</f>
        <v>0.46819756486480718</v>
      </c>
      <c r="AL246" s="11">
        <f>'OddsRatio_working_3-way'!Z246+'OddsRatio_working_3-way'!AF246</f>
        <v>1.0622694373392436</v>
      </c>
      <c r="AM246" s="11">
        <f>'OddsRatio_working_3-way'!AA246+'OddsRatio_working_3-way'!AG246</f>
        <v>-0.55961450331249907</v>
      </c>
      <c r="AN246" s="11">
        <f>'OddsRatio_working_3-way'!AB246+'OddsRatio_working_3-way'!AH246</f>
        <v>-0.50265493402674455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1.0622694373392436</v>
      </c>
      <c r="AS246" s="11">
        <f>IF(('OddsRatio_working_3-way'!X246=0),IF(Q246&gt;0,-Q246^(1/3),(-Q246)^(1/3)),'OddsRatio_working_3-way'!AM246-'OddsRatio_working_3-way'!R246/3)</f>
        <v>-0.55961450331249907</v>
      </c>
      <c r="AT246" s="11">
        <f>IF(('OddsRatio_working_3-way'!X246=0),IF(Q246&gt;0,-Q246^(1/3),(-Q246)^(1/3)),'OddsRatio_working_3-way'!AN246-'OddsRatio_working_3-way'!R246/3)</f>
        <v>-0.50265493402674455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9">
        <f t="shared" si="52"/>
        <v>0.42203561101467824</v>
      </c>
      <c r="E247" s="9">
        <f t="shared" si="53"/>
        <v>0.30269282563701055</v>
      </c>
      <c r="F247" s="9">
        <f t="shared" si="54"/>
        <v>0.27527156334831143</v>
      </c>
      <c r="G247" s="9">
        <f t="shared" si="55"/>
        <v>1.061603330081448</v>
      </c>
      <c r="H247" s="9">
        <f t="shared" si="56"/>
        <v>2.3694682958050675</v>
      </c>
      <c r="I247" s="9">
        <f t="shared" si="57"/>
        <v>3.3036792262767425</v>
      </c>
      <c r="J247" s="9">
        <f t="shared" si="58"/>
        <v>3.632776258601992</v>
      </c>
      <c r="K247" s="11">
        <f t="shared" si="59"/>
        <v>0.4366812227074236</v>
      </c>
      <c r="L247" s="11">
        <f t="shared" si="60"/>
        <v>0.31545741324921134</v>
      </c>
      <c r="M247" s="11">
        <f t="shared" si="61"/>
        <v>0.28735632183908044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-0.27480658579695882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0.23513238903532543</v>
      </c>
      <c r="Q247" s="11">
        <f>2*'OddsRatio_working_3-way'!K247*'OddsRatio_working_3-way'!L247*'OddsRatio_working_3-way'!M247</f>
        <v>7.9169154557348631E-2</v>
      </c>
      <c r="R247" s="11">
        <f t="shared" si="62"/>
        <v>0</v>
      </c>
      <c r="S247" s="11">
        <f t="shared" si="63"/>
        <v>-0.85562865370720509</v>
      </c>
      <c r="T247" s="11">
        <f t="shared" si="64"/>
        <v>-0.28809045579367176</v>
      </c>
      <c r="U247" s="11">
        <f>'OddsRatio_working_3-way'!S247-'OddsRatio_working_3-way'!R247^2/3</f>
        <v>-0.85562865370720509</v>
      </c>
      <c r="V247" s="11">
        <f>'OddsRatio_working_3-way'!S247*'OddsRatio_working_3-way'!R247/3-2*'OddsRatio_working_3-way'!R247^3/27-'OddsRatio_working_3-way'!T247</f>
        <v>0.28809045579367176</v>
      </c>
      <c r="W247" s="11">
        <f>'OddsRatio_working_3-way'!V247^2+4*'OddsRatio_working_3-way'!U247^3/27</f>
        <v>-9.8047890849561614E-3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0.15231620055361947</v>
      </c>
      <c r="Y247" s="11">
        <f>IF('OddsRatio_working_3-way'!W247&gt;=0,IF('OddsRatio_working_3-way'!V247+SQRT('OddsRatio_working_3-way'!W247)&gt;0,0,PI()),ACOS('OddsRatio_working_3-way'!V247/(2*'OddsRatio_working_3-way'!X247)))</f>
        <v>0.3310589510116706</v>
      </c>
      <c r="Z247" s="11">
        <f>'OddsRatio_working_3-way'!X247^(1/3)*COS('OddsRatio_working_3-way'!Y247/3)</f>
        <v>0.53080166504072401</v>
      </c>
      <c r="AA247" s="11">
        <f>'OddsRatio_working_3-way'!X247^(1/3)*COS(('OddsRatio_working_3-way'!Y247+2*PI())/3)</f>
        <v>-0.31633567049298644</v>
      </c>
      <c r="AB247" s="11">
        <f>'OddsRatio_working_3-way'!X247^(1/3)*COS(('OddsRatio_working_3-way'!Y247+4*PI())/3)</f>
        <v>-0.21446599454773765</v>
      </c>
      <c r="AC247" s="11">
        <f>'OddsRatio_working_3-way'!X247^(1/3)*SIN('OddsRatio_working_3-way'!Y247/3)</f>
        <v>5.8814484829249343E-2</v>
      </c>
      <c r="AD247" s="11">
        <f>'OddsRatio_working_3-way'!X247^(1/3)*SIN(('OddsRatio_working_3-way'!Y247+2*PI())/3)</f>
        <v>0.43028048388172069</v>
      </c>
      <c r="AE247" s="11">
        <f>'OddsRatio_working_3-way'!X247^(1/3)*SIN(('OddsRatio_working_3-way'!Y247+4*PI())/3)</f>
        <v>-0.48909496871097002</v>
      </c>
      <c r="AF247" s="11">
        <f>-'OddsRatio_working_3-way'!U247/(3*'OddsRatio_working_3-way'!X247^(1/3))*COS(('OddsRatio_working_3-way'!Y247)/3)</f>
        <v>0.53080166504072401</v>
      </c>
      <c r="AG247" s="11">
        <f>-'OddsRatio_working_3-way'!U247/(3*'OddsRatio_working_3-way'!X247^(1/3))*COS(('OddsRatio_working_3-way'!Y247+2*PI())/3)</f>
        <v>-0.31633567049298644</v>
      </c>
      <c r="AH247" s="11">
        <f>-'OddsRatio_working_3-way'!U247/(3*'OddsRatio_working_3-way'!X247^(1/3))*COS(('OddsRatio_working_3-way'!Y247+4*PI())/3)</f>
        <v>-0.21446599454773765</v>
      </c>
      <c r="AI247" s="11">
        <f>'OddsRatio_working_3-way'!U247/(3*'OddsRatio_working_3-way'!X247^(1/3))*SIN(('OddsRatio_working_3-way'!Y247)/3)</f>
        <v>-5.8814484829249343E-2</v>
      </c>
      <c r="AJ247" s="11">
        <f>'OddsRatio_working_3-way'!U247/(3*'OddsRatio_working_3-way'!X247^(1/3))*SIN(('OddsRatio_working_3-way'!Y247+2*PI())/3)</f>
        <v>-0.43028048388172069</v>
      </c>
      <c r="AK247" s="11">
        <f>'OddsRatio_working_3-way'!U247/(3*'OddsRatio_working_3-way'!X247^(1/3))*SIN(('OddsRatio_working_3-way'!Y247+4*PI())/3)</f>
        <v>0.48909496871097002</v>
      </c>
      <c r="AL247" s="11">
        <f>'OddsRatio_working_3-way'!Z247+'OddsRatio_working_3-way'!AF247</f>
        <v>1.061603330081448</v>
      </c>
      <c r="AM247" s="11">
        <f>'OddsRatio_working_3-way'!AA247+'OddsRatio_working_3-way'!AG247</f>
        <v>-0.63267134098597289</v>
      </c>
      <c r="AN247" s="11">
        <f>'OddsRatio_working_3-way'!AB247+'OddsRatio_working_3-way'!AH247</f>
        <v>-0.42893198909547531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1.061603330081448</v>
      </c>
      <c r="AS247" s="11">
        <f>IF(('OddsRatio_working_3-way'!X247=0),IF(Q247&gt;0,-Q247^(1/3),(-Q247)^(1/3)),'OddsRatio_working_3-way'!AM247-'OddsRatio_working_3-way'!R247/3)</f>
        <v>-0.63267134098597289</v>
      </c>
      <c r="AT247" s="11">
        <f>IF(('OddsRatio_working_3-way'!X247=0),IF(Q247&gt;0,-Q247^(1/3),(-Q247)^(1/3)),'OddsRatio_working_3-way'!AN247-'OddsRatio_working_3-way'!R247/3)</f>
        <v>-0.42893198909547531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9">
        <f t="shared" si="52"/>
        <v>0.43556064956353924</v>
      </c>
      <c r="E249" s="9">
        <f t="shared" si="53"/>
        <v>0.28602609686928171</v>
      </c>
      <c r="F249" s="9">
        <f t="shared" si="54"/>
        <v>0.27841325356717911</v>
      </c>
      <c r="G249" s="9">
        <f t="shared" si="55"/>
        <v>1.062206160587277</v>
      </c>
      <c r="H249" s="9">
        <f t="shared" si="56"/>
        <v>2.2958915159164781</v>
      </c>
      <c r="I249" s="9">
        <f t="shared" si="57"/>
        <v>3.4961844773801016</v>
      </c>
      <c r="J249" s="9">
        <f t="shared" si="58"/>
        <v>3.5917830318329553</v>
      </c>
      <c r="K249" s="11">
        <f t="shared" si="59"/>
        <v>0.4504504504504504</v>
      </c>
      <c r="L249" s="11">
        <f t="shared" si="60"/>
        <v>0.29850746268656714</v>
      </c>
      <c r="M249" s="11">
        <f t="shared" si="61"/>
        <v>0.29069767441860467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-0.27343952769152358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0.23491905650878225</v>
      </c>
      <c r="Q249" s="11">
        <f>2*'OddsRatio_working_3-way'!K249*'OddsRatio_working_3-way'!L249*'OddsRatio_working_3-way'!M249</f>
        <v>7.8176058738363488E-2</v>
      </c>
      <c r="R249" s="11">
        <f t="shared" si="62"/>
        <v>0</v>
      </c>
      <c r="S249" s="11">
        <f t="shared" si="63"/>
        <v>-0.85912617861819318</v>
      </c>
      <c r="T249" s="11">
        <f t="shared" si="64"/>
        <v>-0.28589889471487295</v>
      </c>
      <c r="U249" s="11">
        <f>'OddsRatio_working_3-way'!S249-'OddsRatio_working_3-way'!R249^2/3</f>
        <v>-0.85912617861819318</v>
      </c>
      <c r="V249" s="11">
        <f>'OddsRatio_working_3-way'!S249*'OddsRatio_working_3-way'!R249/3-2*'OddsRatio_working_3-way'!R249^3/27-'OddsRatio_working_3-way'!T249</f>
        <v>0.28589889471487295</v>
      </c>
      <c r="W249" s="11">
        <f>'OddsRatio_working_3-way'!V249^2+4*'OddsRatio_working_3-way'!U249^3/27</f>
        <v>-1.2205397474214216E-2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0.15325108113272826</v>
      </c>
      <c r="Y249" s="11">
        <f>IF('OddsRatio_working_3-way'!W249&gt;=0,IF('OddsRatio_working_3-way'!V249+SQRT('OddsRatio_working_3-way'!W249)&gt;0,0,PI()),ACOS('OddsRatio_working_3-way'!V249/(2*'OddsRatio_working_3-way'!X249)))</f>
        <v>0.36874795666744231</v>
      </c>
      <c r="Z249" s="11">
        <f>'OddsRatio_working_3-way'!X249^(1/3)*COS('OddsRatio_working_3-way'!Y249/3)</f>
        <v>0.53110308029363851</v>
      </c>
      <c r="AA249" s="11">
        <f>'OddsRatio_working_3-way'!X249^(1/3)*COS(('OddsRatio_working_3-way'!Y249+2*PI())/3)</f>
        <v>-0.32237304339607342</v>
      </c>
      <c r="AB249" s="11">
        <f>'OddsRatio_working_3-way'!X249^(1/3)*COS(('OddsRatio_working_3-way'!Y249+4*PI())/3)</f>
        <v>-0.20873003689756503</v>
      </c>
      <c r="AC249" s="11">
        <f>'OddsRatio_working_3-way'!X249^(1/3)*SIN('OddsRatio_working_3-way'!Y249/3)</f>
        <v>6.5611820393432246E-2</v>
      </c>
      <c r="AD249" s="11">
        <f>'OddsRatio_working_3-way'!X249^(1/3)*SIN(('OddsRatio_working_3-way'!Y249+2*PI())/3)</f>
        <v>0.42714284936574137</v>
      </c>
      <c r="AE249" s="11">
        <f>'OddsRatio_working_3-way'!X249^(1/3)*SIN(('OddsRatio_working_3-way'!Y249+4*PI())/3)</f>
        <v>-0.49275466975917359</v>
      </c>
      <c r="AF249" s="11">
        <f>-'OddsRatio_working_3-way'!U249/(3*'OddsRatio_working_3-way'!X249^(1/3))*COS(('OddsRatio_working_3-way'!Y249)/3)</f>
        <v>0.53110308029363851</v>
      </c>
      <c r="AG249" s="11">
        <f>-'OddsRatio_working_3-way'!U249/(3*'OddsRatio_working_3-way'!X249^(1/3))*COS(('OddsRatio_working_3-way'!Y249+2*PI())/3)</f>
        <v>-0.32237304339607342</v>
      </c>
      <c r="AH249" s="11">
        <f>-'OddsRatio_working_3-way'!U249/(3*'OddsRatio_working_3-way'!X249^(1/3))*COS(('OddsRatio_working_3-way'!Y249+4*PI())/3)</f>
        <v>-0.20873003689756503</v>
      </c>
      <c r="AI249" s="11">
        <f>'OddsRatio_working_3-way'!U249/(3*'OddsRatio_working_3-way'!X249^(1/3))*SIN(('OddsRatio_working_3-way'!Y249)/3)</f>
        <v>-6.5611820393432246E-2</v>
      </c>
      <c r="AJ249" s="11">
        <f>'OddsRatio_working_3-way'!U249/(3*'OddsRatio_working_3-way'!X249^(1/3))*SIN(('OddsRatio_working_3-way'!Y249+2*PI())/3)</f>
        <v>-0.42714284936574137</v>
      </c>
      <c r="AK249" s="11">
        <f>'OddsRatio_working_3-way'!U249/(3*'OddsRatio_working_3-way'!X249^(1/3))*SIN(('OddsRatio_working_3-way'!Y249+4*PI())/3)</f>
        <v>0.49275466975917359</v>
      </c>
      <c r="AL249" s="11">
        <f>'OddsRatio_working_3-way'!Z249+'OddsRatio_working_3-way'!AF249</f>
        <v>1.062206160587277</v>
      </c>
      <c r="AM249" s="11">
        <f>'OddsRatio_working_3-way'!AA249+'OddsRatio_working_3-way'!AG249</f>
        <v>-0.64474608679214684</v>
      </c>
      <c r="AN249" s="11">
        <f>'OddsRatio_working_3-way'!AB249+'OddsRatio_working_3-way'!AH249</f>
        <v>-0.41746007379513006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1.062206160587277</v>
      </c>
      <c r="AS249" s="11">
        <f>IF(('OddsRatio_working_3-way'!X249=0),IF(Q249&gt;0,-Q249^(1/3),(-Q249)^(1/3)),'OddsRatio_working_3-way'!AM249-'OddsRatio_working_3-way'!R249/3)</f>
        <v>-0.64474608679214684</v>
      </c>
      <c r="AT249" s="11">
        <f>IF(('OddsRatio_working_3-way'!X249=0),IF(Q249&gt;0,-Q249^(1/3),(-Q249)^(1/3)),'OddsRatio_working_3-way'!AN249-'OddsRatio_working_3-way'!R249/3)</f>
        <v>-0.41746007379513006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9">
        <f t="shared" si="52"/>
        <v>0.37993439898964781</v>
      </c>
      <c r="E250" s="9">
        <f t="shared" si="53"/>
        <v>0.30901416478739119</v>
      </c>
      <c r="F250" s="9">
        <f t="shared" si="54"/>
        <v>0.31105143622296089</v>
      </c>
      <c r="G250" s="9">
        <f t="shared" si="55"/>
        <v>1.0597619002828003</v>
      </c>
      <c r="H250" s="9">
        <f t="shared" si="56"/>
        <v>2.6320333264355127</v>
      </c>
      <c r="I250" s="9">
        <f t="shared" si="57"/>
        <v>3.2360976095967087</v>
      </c>
      <c r="J250" s="9">
        <f t="shared" si="58"/>
        <v>3.2149023715910525</v>
      </c>
      <c r="K250" s="11">
        <f t="shared" si="59"/>
        <v>0.39370078740157477</v>
      </c>
      <c r="L250" s="11">
        <f t="shared" si="60"/>
        <v>0.32154340836012862</v>
      </c>
      <c r="M250" s="11">
        <f t="shared" si="61"/>
        <v>0.3236245954692557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-0.27822546515965785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0.2351577560312843</v>
      </c>
      <c r="Q250" s="11">
        <f>2*'OddsRatio_working_3-way'!K250*'OddsRatio_working_3-way'!L250*'OddsRatio_working_3-way'!M250</f>
        <v>8.1936500359332531E-2</v>
      </c>
      <c r="R250" s="11">
        <f t="shared" si="62"/>
        <v>0</v>
      </c>
      <c r="S250" s="11">
        <f t="shared" si="63"/>
        <v>-0.84520572513497494</v>
      </c>
      <c r="T250" s="11">
        <f t="shared" si="64"/>
        <v>-0.29449676833971256</v>
      </c>
      <c r="U250" s="11">
        <f>'OddsRatio_working_3-way'!S250-'OddsRatio_working_3-way'!R250^2/3</f>
        <v>-0.84520572513497494</v>
      </c>
      <c r="V250" s="11">
        <f>'OddsRatio_working_3-way'!S250*'OddsRatio_working_3-way'!R250/3-2*'OddsRatio_working_3-way'!R250^3/27-'OddsRatio_working_3-way'!T250</f>
        <v>0.29449676833971256</v>
      </c>
      <c r="W250" s="11">
        <f>'OddsRatio_working_3-way'!V250^2+4*'OddsRatio_working_3-way'!U250^3/27</f>
        <v>-2.722306913848685E-3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0.14954151052164663</v>
      </c>
      <c r="Y250" s="11">
        <f>IF('OddsRatio_working_3-way'!W250&gt;=0,IF('OddsRatio_working_3-way'!V250+SQRT('OddsRatio_working_3-way'!W250)&gt;0,0,PI()),ACOS('OddsRatio_working_3-way'!V250/(2*'OddsRatio_working_3-way'!X250)))</f>
        <v>0.17534954582558249</v>
      </c>
      <c r="Z250" s="11">
        <f>'OddsRatio_working_3-way'!X250^(1/3)*COS('OddsRatio_working_3-way'!Y250/3)</f>
        <v>0.52988095014140002</v>
      </c>
      <c r="AA250" s="11">
        <f>'OddsRatio_working_3-way'!X250^(1/3)*COS(('OddsRatio_working_3-way'!Y250+2*PI())/3)</f>
        <v>-0.29179313400196999</v>
      </c>
      <c r="AB250" s="11">
        <f>'OddsRatio_working_3-way'!X250^(1/3)*COS(('OddsRatio_working_3-way'!Y250+4*PI())/3)</f>
        <v>-0.23808781613943009</v>
      </c>
      <c r="AC250" s="11">
        <f>'OddsRatio_working_3-way'!X250^(1/3)*SIN('OddsRatio_working_3-way'!Y250/3)</f>
        <v>3.1006779724851826E-2</v>
      </c>
      <c r="AD250" s="11">
        <f>'OddsRatio_working_3-way'!X250^(1/3)*SIN(('OddsRatio_working_3-way'!Y250+2*PI())/3)</f>
        <v>0.44338697394146198</v>
      </c>
      <c r="AE250" s="11">
        <f>'OddsRatio_working_3-way'!X250^(1/3)*SIN(('OddsRatio_working_3-way'!Y250+4*PI())/3)</f>
        <v>-0.47439375366631381</v>
      </c>
      <c r="AF250" s="11">
        <f>-'OddsRatio_working_3-way'!U250/(3*'OddsRatio_working_3-way'!X250^(1/3))*COS(('OddsRatio_working_3-way'!Y250)/3)</f>
        <v>0.52988095014140013</v>
      </c>
      <c r="AG250" s="11">
        <f>-'OddsRatio_working_3-way'!U250/(3*'OddsRatio_working_3-way'!X250^(1/3))*COS(('OddsRatio_working_3-way'!Y250+2*PI())/3)</f>
        <v>-0.29179313400197004</v>
      </c>
      <c r="AH250" s="11">
        <f>-'OddsRatio_working_3-way'!U250/(3*'OddsRatio_working_3-way'!X250^(1/3))*COS(('OddsRatio_working_3-way'!Y250+4*PI())/3)</f>
        <v>-0.23808781613943014</v>
      </c>
      <c r="AI250" s="11">
        <f>'OddsRatio_working_3-way'!U250/(3*'OddsRatio_working_3-way'!X250^(1/3))*SIN(('OddsRatio_working_3-way'!Y250)/3)</f>
        <v>-3.1006779724851833E-2</v>
      </c>
      <c r="AJ250" s="11">
        <f>'OddsRatio_working_3-way'!U250/(3*'OddsRatio_working_3-way'!X250^(1/3))*SIN(('OddsRatio_working_3-way'!Y250+2*PI())/3)</f>
        <v>-0.44338697394146209</v>
      </c>
      <c r="AK250" s="11">
        <f>'OddsRatio_working_3-way'!U250/(3*'OddsRatio_working_3-way'!X250^(1/3))*SIN(('OddsRatio_working_3-way'!Y250+4*PI())/3)</f>
        <v>0.47439375366631392</v>
      </c>
      <c r="AL250" s="11">
        <f>'OddsRatio_working_3-way'!Z250+'OddsRatio_working_3-way'!AF250</f>
        <v>1.0597619002828003</v>
      </c>
      <c r="AM250" s="11">
        <f>'OddsRatio_working_3-way'!AA250+'OddsRatio_working_3-way'!AG250</f>
        <v>-0.58358626800394009</v>
      </c>
      <c r="AN250" s="11">
        <f>'OddsRatio_working_3-way'!AB250+'OddsRatio_working_3-way'!AH250</f>
        <v>-0.47617563227886023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1.0597619002828003</v>
      </c>
      <c r="AS250" s="11">
        <f>IF(('OddsRatio_working_3-way'!X250=0),IF(Q250&gt;0,-Q250^(1/3),(-Q250)^(1/3)),'OddsRatio_working_3-way'!AM250-'OddsRatio_working_3-way'!R250/3)</f>
        <v>-0.58358626800394009</v>
      </c>
      <c r="AT250" s="11">
        <f>IF(('OddsRatio_working_3-way'!X250=0),IF(Q250&gt;0,-Q250^(1/3),(-Q250)^(1/3)),'OddsRatio_working_3-way'!AN250-'OddsRatio_working_3-way'!R250/3)</f>
        <v>-0.47617563227886023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9">
        <f t="shared" si="52"/>
        <v>0.51391574371099569</v>
      </c>
      <c r="E251" s="9">
        <f t="shared" si="53"/>
        <v>0.27749037631068113</v>
      </c>
      <c r="F251" s="9">
        <f t="shared" si="54"/>
        <v>0.20859387997832307</v>
      </c>
      <c r="G251" s="9">
        <f t="shared" si="55"/>
        <v>1.0627463594988065</v>
      </c>
      <c r="H251" s="9">
        <f t="shared" si="56"/>
        <v>1.9458442599539378</v>
      </c>
      <c r="I251" s="9">
        <f t="shared" si="57"/>
        <v>3.6037285807720751</v>
      </c>
      <c r="J251" s="9">
        <f t="shared" si="58"/>
        <v>4.794004503410739</v>
      </c>
      <c r="K251" s="11">
        <f t="shared" si="59"/>
        <v>0.52910052910052918</v>
      </c>
      <c r="L251" s="11">
        <f t="shared" si="60"/>
        <v>0.28985507246376813</v>
      </c>
      <c r="M251" s="11">
        <f t="shared" si="61"/>
        <v>0.21881838074398249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-0.26123250069591986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0.23188942733546805</v>
      </c>
      <c r="Q251" s="11">
        <f>2*'OddsRatio_working_3-way'!K251*'OddsRatio_working_3-way'!L251*'OddsRatio_working_3-way'!M251</f>
        <v>6.7117055668731704E-2</v>
      </c>
      <c r="R251" s="11">
        <f t="shared" si="62"/>
        <v>0</v>
      </c>
      <c r="S251" s="11">
        <f t="shared" si="63"/>
        <v>-0.88767449194766246</v>
      </c>
      <c r="T251" s="11">
        <f t="shared" si="64"/>
        <v>-0.25692459969541603</v>
      </c>
      <c r="U251" s="11">
        <f>'OddsRatio_working_3-way'!S251-'OddsRatio_working_3-way'!R251^2/3</f>
        <v>-0.88767449194766246</v>
      </c>
      <c r="V251" s="11">
        <f>'OddsRatio_working_3-way'!S251*'OddsRatio_working_3-way'!R251/3-2*'OddsRatio_working_3-way'!R251^3/27-'OddsRatio_working_3-way'!T251</f>
        <v>0.25692459969541603</v>
      </c>
      <c r="W251" s="11">
        <f>'OddsRatio_working_3-way'!V251^2+4*'OddsRatio_working_3-way'!U251^3/27</f>
        <v>-3.7613057029287147E-2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0.1609528711750251</v>
      </c>
      <c r="Y251" s="11">
        <f>IF('OddsRatio_working_3-way'!W251&gt;=0,IF('OddsRatio_working_3-way'!V251+SQRT('OddsRatio_working_3-way'!W251)&gt;0,0,PI()),ACOS('OddsRatio_working_3-way'!V251/(2*'OddsRatio_working_3-way'!X251)))</f>
        <v>0.64660117612391266</v>
      </c>
      <c r="Z251" s="11">
        <f>'OddsRatio_working_3-way'!X251^(1/3)*COS('OddsRatio_working_3-way'!Y251/3)</f>
        <v>0.53137317974940323</v>
      </c>
      <c r="AA251" s="11">
        <f>'OddsRatio_working_3-way'!X251^(1/3)*COS(('OddsRatio_working_3-way'!Y251+2*PI())/3)</f>
        <v>-0.36643643289776473</v>
      </c>
      <c r="AB251" s="11">
        <f>'OddsRatio_working_3-way'!X251^(1/3)*COS(('OddsRatio_working_3-way'!Y251+4*PI())/3)</f>
        <v>-0.16493674685163873</v>
      </c>
      <c r="AC251" s="11">
        <f>'OddsRatio_working_3-way'!X251^(1/3)*SIN('OddsRatio_working_3-way'!Y251/3)</f>
        <v>0.11633589798035616</v>
      </c>
      <c r="AD251" s="11">
        <f>'OddsRatio_working_3-way'!X251^(1/3)*SIN(('OddsRatio_working_3-way'!Y251+2*PI())/3)</f>
        <v>0.4020147235625201</v>
      </c>
      <c r="AE251" s="11">
        <f>'OddsRatio_working_3-way'!X251^(1/3)*SIN(('OddsRatio_working_3-way'!Y251+4*PI())/3)</f>
        <v>-0.51835062154287603</v>
      </c>
      <c r="AF251" s="11">
        <f>-'OddsRatio_working_3-way'!U251/(3*'OddsRatio_working_3-way'!X251^(1/3))*COS(('OddsRatio_working_3-way'!Y251)/3)</f>
        <v>0.53137317974940323</v>
      </c>
      <c r="AG251" s="11">
        <f>-'OddsRatio_working_3-way'!U251/(3*'OddsRatio_working_3-way'!X251^(1/3))*COS(('OddsRatio_working_3-way'!Y251+2*PI())/3)</f>
        <v>-0.36643643289776473</v>
      </c>
      <c r="AH251" s="11">
        <f>-'OddsRatio_working_3-way'!U251/(3*'OddsRatio_working_3-way'!X251^(1/3))*COS(('OddsRatio_working_3-way'!Y251+4*PI())/3)</f>
        <v>-0.16493674685163873</v>
      </c>
      <c r="AI251" s="11">
        <f>'OddsRatio_working_3-way'!U251/(3*'OddsRatio_working_3-way'!X251^(1/3))*SIN(('OddsRatio_working_3-way'!Y251)/3)</f>
        <v>-0.11633589798035616</v>
      </c>
      <c r="AJ251" s="11">
        <f>'OddsRatio_working_3-way'!U251/(3*'OddsRatio_working_3-way'!X251^(1/3))*SIN(('OddsRatio_working_3-way'!Y251+2*PI())/3)</f>
        <v>-0.4020147235625201</v>
      </c>
      <c r="AK251" s="11">
        <f>'OddsRatio_working_3-way'!U251/(3*'OddsRatio_working_3-way'!X251^(1/3))*SIN(('OddsRatio_working_3-way'!Y251+4*PI())/3)</f>
        <v>0.51835062154287603</v>
      </c>
      <c r="AL251" s="11">
        <f>'OddsRatio_working_3-way'!Z251+'OddsRatio_working_3-way'!AF251</f>
        <v>1.0627463594988065</v>
      </c>
      <c r="AM251" s="11">
        <f>'OddsRatio_working_3-way'!AA251+'OddsRatio_working_3-way'!AG251</f>
        <v>-0.73287286579552946</v>
      </c>
      <c r="AN251" s="11">
        <f>'OddsRatio_working_3-way'!AB251+'OddsRatio_working_3-way'!AH251</f>
        <v>-0.32987349370327745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1.0627463594988065</v>
      </c>
      <c r="AS251" s="11">
        <f>IF(('OddsRatio_working_3-way'!X251=0),IF(Q251&gt;0,-Q251^(1/3),(-Q251)^(1/3)),'OddsRatio_working_3-way'!AM251-'OddsRatio_working_3-way'!R251/3)</f>
        <v>-0.73287286579552946</v>
      </c>
      <c r="AT251" s="11">
        <f>IF(('OddsRatio_working_3-way'!X251=0),IF(Q251&gt;0,-Q251^(1/3),(-Q251)^(1/3)),'OddsRatio_working_3-way'!AN251-'OddsRatio_working_3-way'!R251/3)</f>
        <v>-0.32987349370327745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9">
        <f t="shared" si="52"/>
        <v>0.14459628673884931</v>
      </c>
      <c r="E252" s="9">
        <f t="shared" si="53"/>
        <v>0.20388829169206074</v>
      </c>
      <c r="F252" s="9">
        <f t="shared" si="54"/>
        <v>0.65151542156909004</v>
      </c>
      <c r="G252" s="9">
        <f t="shared" si="55"/>
        <v>1.0697661694381089</v>
      </c>
      <c r="H252" s="9">
        <f t="shared" si="56"/>
        <v>6.915806916992743</v>
      </c>
      <c r="I252" s="9">
        <f t="shared" si="57"/>
        <v>4.9046465184490984</v>
      </c>
      <c r="J252" s="9">
        <f t="shared" si="58"/>
        <v>1.5348830847190542</v>
      </c>
      <c r="K252" s="11">
        <f t="shared" si="59"/>
        <v>0.15313935681470137</v>
      </c>
      <c r="L252" s="11">
        <f t="shared" si="60"/>
        <v>0.21505376344086019</v>
      </c>
      <c r="M252" s="11">
        <f t="shared" si="61"/>
        <v>0.66666666666666663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-0.22158002491945084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0.21252888515646012</v>
      </c>
      <c r="Q252" s="11">
        <f>2*'OddsRatio_working_3-way'!K252*'OddsRatio_working_3-way'!L252*'OddsRatio_working_3-way'!M252</f>
        <v>4.3910926685219023E-2</v>
      </c>
      <c r="R252" s="11">
        <f t="shared" si="62"/>
        <v>0</v>
      </c>
      <c r="S252" s="11">
        <f t="shared" si="63"/>
        <v>-0.95915182441972824</v>
      </c>
      <c r="T252" s="11">
        <f t="shared" si="64"/>
        <v>-0.19817186454953059</v>
      </c>
      <c r="U252" s="11">
        <f>'OddsRatio_working_3-way'!S252-'OddsRatio_working_3-way'!R252^2/3</f>
        <v>-0.95915182441972824</v>
      </c>
      <c r="V252" s="11">
        <f>'OddsRatio_working_3-way'!S252*'OddsRatio_working_3-way'!R252/3-2*'OddsRatio_working_3-way'!R252^3/27-'OddsRatio_working_3-way'!T252</f>
        <v>0.19817186454953059</v>
      </c>
      <c r="W252" s="11">
        <f>'OddsRatio_working_3-way'!V252^2+4*'OddsRatio_working_3-way'!U252^3/27</f>
        <v>-9.1452806237660667E-2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0.18077948869873081</v>
      </c>
      <c r="Y252" s="11">
        <f>IF('OddsRatio_working_3-way'!W252&gt;=0,IF('OddsRatio_working_3-way'!V252+SQRT('OddsRatio_working_3-way'!W252)&gt;0,0,PI()),ACOS('OddsRatio_working_3-way'!V252/(2*'OddsRatio_working_3-way'!X252)))</f>
        <v>0.99070079651528187</v>
      </c>
      <c r="Z252" s="11">
        <f>'OddsRatio_working_3-way'!X252^(1/3)*COS('OddsRatio_working_3-way'!Y252/3)</f>
        <v>0.53488308471905455</v>
      </c>
      <c r="AA252" s="11">
        <f>'OddsRatio_working_3-way'!X252^(1/3)*COS(('OddsRatio_working_3-way'!Y252+2*PI())/3)</f>
        <v>-0.42622762602558273</v>
      </c>
      <c r="AB252" s="11">
        <f>'OddsRatio_working_3-way'!X252^(1/3)*COS(('OddsRatio_working_3-way'!Y252+4*PI())/3)</f>
        <v>-0.10865545869347197</v>
      </c>
      <c r="AC252" s="11">
        <f>'OddsRatio_working_3-way'!X252^(1/3)*SIN('OddsRatio_working_3-way'!Y252/3)</f>
        <v>0.18335037629632714</v>
      </c>
      <c r="AD252" s="11">
        <f>'OddsRatio_working_3-way'!X252^(1/3)*SIN(('OddsRatio_working_3-way'!Y252+2*PI())/3)</f>
        <v>0.37154715127312177</v>
      </c>
      <c r="AE252" s="11">
        <f>'OddsRatio_working_3-way'!X252^(1/3)*SIN(('OddsRatio_working_3-way'!Y252+4*PI())/3)</f>
        <v>-0.55489752756944888</v>
      </c>
      <c r="AF252" s="11">
        <f>-'OddsRatio_working_3-way'!U252/(3*'OddsRatio_working_3-way'!X252^(1/3))*COS(('OddsRatio_working_3-way'!Y252)/3)</f>
        <v>0.53488308471905444</v>
      </c>
      <c r="AG252" s="11">
        <f>-'OddsRatio_working_3-way'!U252/(3*'OddsRatio_working_3-way'!X252^(1/3))*COS(('OddsRatio_working_3-way'!Y252+2*PI())/3)</f>
        <v>-0.42622762602558267</v>
      </c>
      <c r="AH252" s="11">
        <f>-'OddsRatio_working_3-way'!U252/(3*'OddsRatio_working_3-way'!X252^(1/3))*COS(('OddsRatio_working_3-way'!Y252+4*PI())/3)</f>
        <v>-0.10865545869347196</v>
      </c>
      <c r="AI252" s="11">
        <f>'OddsRatio_working_3-way'!U252/(3*'OddsRatio_working_3-way'!X252^(1/3))*SIN(('OddsRatio_working_3-way'!Y252)/3)</f>
        <v>-0.18335037629632708</v>
      </c>
      <c r="AJ252" s="11">
        <f>'OddsRatio_working_3-way'!U252/(3*'OddsRatio_working_3-way'!X252^(1/3))*SIN(('OddsRatio_working_3-way'!Y252+2*PI())/3)</f>
        <v>-0.37154715127312171</v>
      </c>
      <c r="AK252" s="11">
        <f>'OddsRatio_working_3-way'!U252/(3*'OddsRatio_working_3-way'!X252^(1/3))*SIN(('OddsRatio_working_3-way'!Y252+4*PI())/3)</f>
        <v>0.55489752756944877</v>
      </c>
      <c r="AL252" s="11">
        <f>'OddsRatio_working_3-way'!Z252+'OddsRatio_working_3-way'!AF252</f>
        <v>1.0697661694381089</v>
      </c>
      <c r="AM252" s="11">
        <f>'OddsRatio_working_3-way'!AA252+'OddsRatio_working_3-way'!AG252</f>
        <v>-0.85245525205116546</v>
      </c>
      <c r="AN252" s="11">
        <f>'OddsRatio_working_3-way'!AB252+'OddsRatio_working_3-way'!AH252</f>
        <v>-0.21731091738694391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1.0697661694381089</v>
      </c>
      <c r="AS252" s="11">
        <f>IF(('OddsRatio_working_3-way'!X252=0),IF(Q252&gt;0,-Q252^(1/3),(-Q252)^(1/3)),'OddsRatio_working_3-way'!AM252-'OddsRatio_working_3-way'!R252/3)</f>
        <v>-0.85245525205116546</v>
      </c>
      <c r="AT252" s="11">
        <f>IF(('OddsRatio_working_3-way'!X252=0),IF(Q252&gt;0,-Q252^(1/3),(-Q252)^(1/3)),'OddsRatio_working_3-way'!AN252-'OddsRatio_working_3-way'!R252/3)</f>
        <v>-0.21731091738694391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9">
        <f t="shared" si="52"/>
        <v>0.40946263944097766</v>
      </c>
      <c r="E253" s="9">
        <f t="shared" si="53"/>
        <v>0.25604884031435254</v>
      </c>
      <c r="F253" s="9">
        <f t="shared" si="54"/>
        <v>0.3344885202446698</v>
      </c>
      <c r="G253" s="9">
        <f t="shared" si="55"/>
        <v>1.0527191659775128</v>
      </c>
      <c r="H253" s="9">
        <f t="shared" si="56"/>
        <v>2.4422252573891932</v>
      </c>
      <c r="I253" s="9">
        <f t="shared" si="57"/>
        <v>3.9055048980979357</v>
      </c>
      <c r="J253" s="9">
        <f t="shared" si="58"/>
        <v>2.9896392236974996</v>
      </c>
      <c r="K253" s="11">
        <f t="shared" si="59"/>
        <v>0.42194092827004215</v>
      </c>
      <c r="L253" s="11">
        <f t="shared" si="60"/>
        <v>0.26595744680851063</v>
      </c>
      <c r="M253" s="11">
        <f t="shared" si="61"/>
        <v>0.34602076124567471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-0.27749644240706695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0.23375583341176964</v>
      </c>
      <c r="Q253" s="11">
        <f>2*'OddsRatio_working_3-way'!K253*'OddsRatio_working_3-way'!L253*'OddsRatio_working_3-way'!M253</f>
        <v>7.7659745319524798E-2</v>
      </c>
      <c r="R253" s="11">
        <f t="shared" si="62"/>
        <v>0</v>
      </c>
      <c r="S253" s="11">
        <f t="shared" si="63"/>
        <v>-0.84237416301311341</v>
      </c>
      <c r="T253" s="11">
        <f t="shared" si="64"/>
        <v>-0.27985852591797789</v>
      </c>
      <c r="U253" s="11">
        <f>'OddsRatio_working_3-way'!S253-'OddsRatio_working_3-way'!R253^2/3</f>
        <v>-0.84237416301311341</v>
      </c>
      <c r="V253" s="11">
        <f>'OddsRatio_working_3-way'!S253*'OddsRatio_working_3-way'!R253/3-2*'OddsRatio_working_3-way'!R253^3/27-'OddsRatio_working_3-way'!T253</f>
        <v>0.27985852591797789</v>
      </c>
      <c r="W253" s="11">
        <f>'OddsRatio_working_3-way'!V253^2+4*'OddsRatio_working_3-way'!U253^3/27</f>
        <v>-1.0233849323833824E-2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0.14879066154569087</v>
      </c>
      <c r="Y253" s="11">
        <f>IF('OddsRatio_working_3-way'!W253&gt;=0,IF('OddsRatio_working_3-way'!V253+SQRT('OddsRatio_working_3-way'!W253)&gt;0,0,PI()),ACOS('OddsRatio_working_3-way'!V253/(2*'OddsRatio_working_3-way'!X253)))</f>
        <v>0.34686272625654779</v>
      </c>
      <c r="Z253" s="11">
        <f>'OddsRatio_working_3-way'!X253^(1/3)*COS('OddsRatio_working_3-way'!Y253/3)</f>
        <v>0.52635958298875651</v>
      </c>
      <c r="AA253" s="11">
        <f>'OddsRatio_working_3-way'!X253^(1/3)*COS(('OddsRatio_working_3-way'!Y253+2*PI())/3)</f>
        <v>-0.31612063395277851</v>
      </c>
      <c r="AB253" s="11">
        <f>'OddsRatio_working_3-way'!X253^(1/3)*COS(('OddsRatio_working_3-way'!Y253+4*PI())/3)</f>
        <v>-0.21023894903597815</v>
      </c>
      <c r="AC253" s="11">
        <f>'OddsRatio_working_3-way'!X253^(1/3)*SIN('OddsRatio_working_3-way'!Y253/3)</f>
        <v>6.1130819288965951E-2</v>
      </c>
      <c r="AD253" s="11">
        <f>'OddsRatio_working_3-way'!X253^(1/3)*SIN(('OddsRatio_working_3-way'!Y253+2*PI())/3)</f>
        <v>0.42527536074916367</v>
      </c>
      <c r="AE253" s="11">
        <f>'OddsRatio_working_3-way'!X253^(1/3)*SIN(('OddsRatio_working_3-way'!Y253+4*PI())/3)</f>
        <v>-0.48640618003812952</v>
      </c>
      <c r="AF253" s="11">
        <f>-'OddsRatio_working_3-way'!U253/(3*'OddsRatio_working_3-way'!X253^(1/3))*COS(('OddsRatio_working_3-way'!Y253)/3)</f>
        <v>0.5263595829887564</v>
      </c>
      <c r="AG253" s="11">
        <f>-'OddsRatio_working_3-way'!U253/(3*'OddsRatio_working_3-way'!X253^(1/3))*COS(('OddsRatio_working_3-way'!Y253+2*PI())/3)</f>
        <v>-0.31612063395277845</v>
      </c>
      <c r="AH253" s="11">
        <f>-'OddsRatio_working_3-way'!U253/(3*'OddsRatio_working_3-way'!X253^(1/3))*COS(('OddsRatio_working_3-way'!Y253+4*PI())/3)</f>
        <v>-0.21023894903597812</v>
      </c>
      <c r="AI253" s="11">
        <f>'OddsRatio_working_3-way'!U253/(3*'OddsRatio_working_3-way'!X253^(1/3))*SIN(('OddsRatio_working_3-way'!Y253)/3)</f>
        <v>-6.1130819288965937E-2</v>
      </c>
      <c r="AJ253" s="11">
        <f>'OddsRatio_working_3-way'!U253/(3*'OddsRatio_working_3-way'!X253^(1/3))*SIN(('OddsRatio_working_3-way'!Y253+2*PI())/3)</f>
        <v>-0.42527536074916356</v>
      </c>
      <c r="AK253" s="11">
        <f>'OddsRatio_working_3-way'!U253/(3*'OddsRatio_working_3-way'!X253^(1/3))*SIN(('OddsRatio_working_3-way'!Y253+4*PI())/3)</f>
        <v>0.48640618003812941</v>
      </c>
      <c r="AL253" s="11">
        <f>'OddsRatio_working_3-way'!Z253+'OddsRatio_working_3-way'!AF253</f>
        <v>1.0527191659775128</v>
      </c>
      <c r="AM253" s="11">
        <f>'OddsRatio_working_3-way'!AA253+'OddsRatio_working_3-way'!AG253</f>
        <v>-0.6322412679055569</v>
      </c>
      <c r="AN253" s="11">
        <f>'OddsRatio_working_3-way'!AB253+'OddsRatio_working_3-way'!AH253</f>
        <v>-0.42047789807195624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1.0527191659775128</v>
      </c>
      <c r="AS253" s="11">
        <f>IF(('OddsRatio_working_3-way'!X253=0),IF(Q253&gt;0,-Q253^(1/3),(-Q253)^(1/3)),'OddsRatio_working_3-way'!AM253-'OddsRatio_working_3-way'!R253/3)</f>
        <v>-0.6322412679055569</v>
      </c>
      <c r="AT253" s="11">
        <f>IF(('OddsRatio_working_3-way'!X253=0),IF(Q253&gt;0,-Q253^(1/3),(-Q253)^(1/3)),'OddsRatio_working_3-way'!AN253-'OddsRatio_working_3-way'!R253/3)</f>
        <v>-0.42047789807195624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9">
        <f t="shared" si="52"/>
        <v>0.3385945887325485</v>
      </c>
      <c r="E254" s="9">
        <f t="shared" si="53"/>
        <v>0.23673488155417083</v>
      </c>
      <c r="F254" s="9">
        <f t="shared" si="54"/>
        <v>0.42467052971328062</v>
      </c>
      <c r="G254" s="9">
        <f t="shared" si="55"/>
        <v>1.0502067043189456</v>
      </c>
      <c r="H254" s="9">
        <f t="shared" si="56"/>
        <v>2.9533844700332383</v>
      </c>
      <c r="I254" s="9">
        <f t="shared" si="57"/>
        <v>4.2241345822591638</v>
      </c>
      <c r="J254" s="9">
        <f t="shared" si="58"/>
        <v>2.3547666485714402</v>
      </c>
      <c r="K254" s="11">
        <f t="shared" si="59"/>
        <v>0.34965034965034969</v>
      </c>
      <c r="L254" s="11">
        <f t="shared" si="60"/>
        <v>0.24570024570024568</v>
      </c>
      <c r="M254" s="11">
        <f t="shared" si="61"/>
        <v>0.4366812227074236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-0.27634086030274985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0.23334282961119007</v>
      </c>
      <c r="Q254" s="11">
        <f>2*'OddsRatio_working_3-way'!K254*'OddsRatio_working_3-way'!L254*'OddsRatio_working_3-way'!M254</f>
        <v>7.5029848749578812E-2</v>
      </c>
      <c r="R254" s="11">
        <f t="shared" si="62"/>
        <v>0</v>
      </c>
      <c r="S254" s="11">
        <f t="shared" si="63"/>
        <v>-0.84440219718338949</v>
      </c>
      <c r="T254" s="11">
        <f t="shared" si="64"/>
        <v>-0.27151196050912851</v>
      </c>
      <c r="U254" s="11">
        <f>'OddsRatio_working_3-way'!S254-'OddsRatio_working_3-way'!R254^2/3</f>
        <v>-0.84440219718338949</v>
      </c>
      <c r="V254" s="11">
        <f>'OddsRatio_working_3-way'!S254*'OddsRatio_working_3-way'!R254/3-2*'OddsRatio_working_3-way'!R254^3/27-'OddsRatio_working_3-way'!T254</f>
        <v>0.27151196050912851</v>
      </c>
      <c r="W254" s="11">
        <f>'OddsRatio_working_3-way'!V254^2+4*'OddsRatio_working_3-way'!U254^3/27</f>
        <v>-1.5477031929582691E-2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0.14932830996590471</v>
      </c>
      <c r="Y254" s="11">
        <f>IF('OddsRatio_working_3-way'!W254&gt;=0,IF('OddsRatio_working_3-way'!V254+SQRT('OddsRatio_working_3-way'!W254)&gt;0,0,PI()),ACOS('OddsRatio_working_3-way'!V254/(2*'OddsRatio_working_3-way'!X254)))</f>
        <v>0.429651902818311</v>
      </c>
      <c r="Z254" s="11">
        <f>'OddsRatio_working_3-way'!X254^(1/3)*COS('OddsRatio_working_3-way'!Y254/3)</f>
        <v>0.5251033521594729</v>
      </c>
      <c r="AA254" s="11">
        <f>'OddsRatio_working_3-way'!X254^(1/3)*COS(('OddsRatio_working_3-way'!Y254+2*PI())/3)</f>
        <v>-0.32812912234757174</v>
      </c>
      <c r="AB254" s="11">
        <f>'OddsRatio_working_3-way'!X254^(1/3)*COS(('OddsRatio_working_3-way'!Y254+4*PI())/3)</f>
        <v>-0.19697422981190135</v>
      </c>
      <c r="AC254" s="11">
        <f>'OddsRatio_working_3-way'!X254^(1/3)*SIN('OddsRatio_working_3-way'!Y254/3)</f>
        <v>7.5722312511005987E-2</v>
      </c>
      <c r="AD254" s="11">
        <f>'OddsRatio_working_3-way'!X254^(1/3)*SIN(('OddsRatio_working_3-way'!Y254+2*PI())/3)</f>
        <v>0.41689168632696694</v>
      </c>
      <c r="AE254" s="11">
        <f>'OddsRatio_working_3-way'!X254^(1/3)*SIN(('OddsRatio_working_3-way'!Y254+4*PI())/3)</f>
        <v>-0.49261399883797269</v>
      </c>
      <c r="AF254" s="11">
        <f>-'OddsRatio_working_3-way'!U254/(3*'OddsRatio_working_3-way'!X254^(1/3))*COS(('OddsRatio_working_3-way'!Y254)/3)</f>
        <v>0.52510335215947279</v>
      </c>
      <c r="AG254" s="11">
        <f>-'OddsRatio_working_3-way'!U254/(3*'OddsRatio_working_3-way'!X254^(1/3))*COS(('OddsRatio_working_3-way'!Y254+2*PI())/3)</f>
        <v>-0.32812912234757169</v>
      </c>
      <c r="AH254" s="11">
        <f>-'OddsRatio_working_3-way'!U254/(3*'OddsRatio_working_3-way'!X254^(1/3))*COS(('OddsRatio_working_3-way'!Y254+4*PI())/3)</f>
        <v>-0.1969742298119013</v>
      </c>
      <c r="AI254" s="11">
        <f>'OddsRatio_working_3-way'!U254/(3*'OddsRatio_working_3-way'!X254^(1/3))*SIN(('OddsRatio_working_3-way'!Y254)/3)</f>
        <v>-7.5722312511005974E-2</v>
      </c>
      <c r="AJ254" s="11">
        <f>'OddsRatio_working_3-way'!U254/(3*'OddsRatio_working_3-way'!X254^(1/3))*SIN(('OddsRatio_working_3-way'!Y254+2*PI())/3)</f>
        <v>-0.41689168632696688</v>
      </c>
      <c r="AK254" s="11">
        <f>'OddsRatio_working_3-way'!U254/(3*'OddsRatio_working_3-way'!X254^(1/3))*SIN(('OddsRatio_working_3-way'!Y254+4*PI())/3)</f>
        <v>0.49261399883797258</v>
      </c>
      <c r="AL254" s="11">
        <f>'OddsRatio_working_3-way'!Z254+'OddsRatio_working_3-way'!AF254</f>
        <v>1.0502067043189456</v>
      </c>
      <c r="AM254" s="11">
        <f>'OddsRatio_working_3-way'!AA254+'OddsRatio_working_3-way'!AG254</f>
        <v>-0.65625824469514349</v>
      </c>
      <c r="AN254" s="11">
        <f>'OddsRatio_working_3-way'!AB254+'OddsRatio_working_3-way'!AH254</f>
        <v>-0.39394845962380265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1.0502067043189456</v>
      </c>
      <c r="AS254" s="11">
        <f>IF(('OddsRatio_working_3-way'!X254=0),IF(Q254&gt;0,-Q254^(1/3),(-Q254)^(1/3)),'OddsRatio_working_3-way'!AM254-'OddsRatio_working_3-way'!R254/3)</f>
        <v>-0.65625824469514349</v>
      </c>
      <c r="AT254" s="11">
        <f>IF(('OddsRatio_working_3-way'!X254=0),IF(Q254&gt;0,-Q254^(1/3),(-Q254)^(1/3)),'OddsRatio_working_3-way'!AN254-'OddsRatio_working_3-way'!R254/3)</f>
        <v>-0.39394845962380265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9">
        <f t="shared" si="52"/>
        <v>0.72910961971619481</v>
      </c>
      <c r="E255" s="9">
        <f t="shared" si="53"/>
        <v>0.16096761442279922</v>
      </c>
      <c r="F255" s="9">
        <f t="shared" si="54"/>
        <v>0.10992276586100588</v>
      </c>
      <c r="G255" s="9">
        <f t="shared" si="55"/>
        <v>1.0927525725275098</v>
      </c>
      <c r="H255" s="9">
        <f t="shared" si="56"/>
        <v>1.3715358746593538</v>
      </c>
      <c r="I255" s="9">
        <f t="shared" si="57"/>
        <v>6.2124297709562217</v>
      </c>
      <c r="J255" s="9">
        <f t="shared" si="58"/>
        <v>9.0972965624288484</v>
      </c>
      <c r="K255" s="11">
        <f t="shared" si="59"/>
        <v>0.74626865671641784</v>
      </c>
      <c r="L255" s="11">
        <f t="shared" si="60"/>
        <v>0.1733102253032929</v>
      </c>
      <c r="M255" s="11">
        <f t="shared" si="61"/>
        <v>0.11890606420927467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-0.18481571497780591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0.19254299437389985</v>
      </c>
      <c r="Q255" s="11">
        <f>2*'OddsRatio_working_3-way'!K255*'OddsRatio_working_3-way'!L255*'OddsRatio_working_3-way'!M255</f>
        <v>3.0757666832891346E-2</v>
      </c>
      <c r="R255" s="11">
        <f t="shared" si="62"/>
        <v>0</v>
      </c>
      <c r="S255" s="11">
        <f t="shared" si="63"/>
        <v>-1.0418107269558863</v>
      </c>
      <c r="T255" s="11">
        <f t="shared" si="64"/>
        <v>-0.16642343881084443</v>
      </c>
      <c r="U255" s="11">
        <f>'OddsRatio_working_3-way'!S255-'OddsRatio_working_3-way'!R255^2/3</f>
        <v>-1.0418107269558863</v>
      </c>
      <c r="V255" s="11">
        <f>'OddsRatio_working_3-way'!S255*'OddsRatio_working_3-way'!R255/3-2*'OddsRatio_working_3-way'!R255^3/27-'OddsRatio_working_3-way'!T255</f>
        <v>0.16642343881084443</v>
      </c>
      <c r="W255" s="11">
        <f>'OddsRatio_working_3-way'!V255^2+4*'OddsRatio_working_3-way'!U255^3/27</f>
        <v>-0.13982171048215503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0.20464510223053342</v>
      </c>
      <c r="Y255" s="11">
        <f>IF('OddsRatio_working_3-way'!W255&gt;=0,IF('OddsRatio_working_3-way'!V255+SQRT('OddsRatio_working_3-way'!W255)&gt;0,0,PI()),ACOS('OddsRatio_working_3-way'!V255/(2*'OddsRatio_working_3-way'!X255)))</f>
        <v>1.1520507185104152</v>
      </c>
      <c r="Z255" s="11">
        <f>'OddsRatio_working_3-way'!X255^(1/3)*COS('OddsRatio_working_3-way'!Y255/3)</f>
        <v>0.54637628626375478</v>
      </c>
      <c r="AA255" s="11">
        <f>'OddsRatio_working_3-way'!X255^(1/3)*COS(('OddsRatio_working_3-way'!Y255+2*PI())/3)</f>
        <v>-0.46438803093373293</v>
      </c>
      <c r="AB255" s="11">
        <f>'OddsRatio_working_3-way'!X255^(1/3)*COS(('OddsRatio_working_3-way'!Y255+4*PI())/3)</f>
        <v>-8.1988255330021798E-2</v>
      </c>
      <c r="AC255" s="11">
        <f>'OddsRatio_working_3-way'!X255^(1/3)*SIN('OddsRatio_working_3-way'!Y255/3)</f>
        <v>0.22077861338285515</v>
      </c>
      <c r="AD255" s="11">
        <f>'OddsRatio_working_3-way'!X255^(1/3)*SIN(('OddsRatio_working_3-way'!Y255+2*PI())/3)</f>
        <v>0.36278643723838283</v>
      </c>
      <c r="AE255" s="11">
        <f>'OddsRatio_working_3-way'!X255^(1/3)*SIN(('OddsRatio_working_3-way'!Y255+4*PI())/3)</f>
        <v>-0.58356505062123787</v>
      </c>
      <c r="AF255" s="11">
        <f>-'OddsRatio_working_3-way'!U255/(3*'OddsRatio_working_3-way'!X255^(1/3))*COS(('OddsRatio_working_3-way'!Y255)/3)</f>
        <v>0.5463762862637549</v>
      </c>
      <c r="AG255" s="11">
        <f>-'OddsRatio_working_3-way'!U255/(3*'OddsRatio_working_3-way'!X255^(1/3))*COS(('OddsRatio_working_3-way'!Y255+2*PI())/3)</f>
        <v>-0.46438803093373299</v>
      </c>
      <c r="AH255" s="11">
        <f>-'OddsRatio_working_3-way'!U255/(3*'OddsRatio_working_3-way'!X255^(1/3))*COS(('OddsRatio_working_3-way'!Y255+4*PI())/3)</f>
        <v>-8.1988255330021811E-2</v>
      </c>
      <c r="AI255" s="11">
        <f>'OddsRatio_working_3-way'!U255/(3*'OddsRatio_working_3-way'!X255^(1/3))*SIN(('OddsRatio_working_3-way'!Y255)/3)</f>
        <v>-0.2207786133828552</v>
      </c>
      <c r="AJ255" s="11">
        <f>'OddsRatio_working_3-way'!U255/(3*'OddsRatio_working_3-way'!X255^(1/3))*SIN(('OddsRatio_working_3-way'!Y255+2*PI())/3)</f>
        <v>-0.36278643723838289</v>
      </c>
      <c r="AK255" s="11">
        <f>'OddsRatio_working_3-way'!U255/(3*'OddsRatio_working_3-way'!X255^(1/3))*SIN(('OddsRatio_working_3-way'!Y255+4*PI())/3)</f>
        <v>0.58356505062123798</v>
      </c>
      <c r="AL255" s="11">
        <f>'OddsRatio_working_3-way'!Z255+'OddsRatio_working_3-way'!AF255</f>
        <v>1.0927525725275098</v>
      </c>
      <c r="AM255" s="11">
        <f>'OddsRatio_working_3-way'!AA255+'OddsRatio_working_3-way'!AG255</f>
        <v>-0.92877606186746586</v>
      </c>
      <c r="AN255" s="11">
        <f>'OddsRatio_working_3-way'!AB255+'OddsRatio_working_3-way'!AH255</f>
        <v>-0.1639765106600436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1.0927525725275098</v>
      </c>
      <c r="AS255" s="11">
        <f>IF(('OddsRatio_working_3-way'!X255=0),IF(Q255&gt;0,-Q255^(1/3),(-Q255)^(1/3)),'OddsRatio_working_3-way'!AM255-'OddsRatio_working_3-way'!R255/3)</f>
        <v>-0.92877606186746586</v>
      </c>
      <c r="AT255" s="11">
        <f>IF(('OddsRatio_working_3-way'!X255=0),IF(Q255&gt;0,-Q255^(1/3),(-Q255)^(1/3)),'OddsRatio_working_3-way'!AN255-'OddsRatio_working_3-way'!R255/3)</f>
        <v>-0.1639765106600436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9">
        <f t="shared" si="52"/>
        <v>0.3395492308358814</v>
      </c>
      <c r="E256" s="9">
        <f t="shared" si="53"/>
        <v>0.24891076082945046</v>
      </c>
      <c r="F256" s="9">
        <f t="shared" si="54"/>
        <v>0.41154000833466814</v>
      </c>
      <c r="G256" s="9">
        <f t="shared" si="55"/>
        <v>1.0513951537617878</v>
      </c>
      <c r="H256" s="9">
        <f t="shared" si="56"/>
        <v>2.9450810344593084</v>
      </c>
      <c r="I256" s="9">
        <f t="shared" si="57"/>
        <v>4.017504091296332</v>
      </c>
      <c r="J256" s="9">
        <f t="shared" si="58"/>
        <v>2.4298974091160312</v>
      </c>
      <c r="K256" s="11">
        <f t="shared" si="59"/>
        <v>0.35087719298245612</v>
      </c>
      <c r="L256" s="11">
        <f t="shared" si="60"/>
        <v>0.25839793281653745</v>
      </c>
      <c r="M256" s="11">
        <f t="shared" si="61"/>
        <v>0.42372881355932207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-0.27741165641296339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0.23358005226353667</v>
      </c>
      <c r="Q256" s="11">
        <f>2*'OddsRatio_working_3-way'!K256*'OddsRatio_working_3-way'!L256*'OddsRatio_working_3-way'!M256</f>
        <v>7.6835543507742327E-2</v>
      </c>
      <c r="R256" s="11">
        <f t="shared" si="62"/>
        <v>0</v>
      </c>
      <c r="S256" s="11">
        <f t="shared" si="63"/>
        <v>-0.84199797255751341</v>
      </c>
      <c r="T256" s="11">
        <f t="shared" si="64"/>
        <v>-0.2769730172886557</v>
      </c>
      <c r="U256" s="11">
        <f>'OddsRatio_working_3-way'!S256-'OddsRatio_working_3-way'!R256^2/3</f>
        <v>-0.84199797255751341</v>
      </c>
      <c r="V256" s="11">
        <f>'OddsRatio_working_3-way'!S256*'OddsRatio_working_3-way'!R256/3-2*'OddsRatio_working_3-way'!R256^3/27-'OddsRatio_working_3-way'!T256</f>
        <v>0.2769730172886557</v>
      </c>
      <c r="W256" s="11">
        <f>'OddsRatio_working_3-way'!V256^2+4*'OddsRatio_working_3-way'!U256^3/27</f>
        <v>-1.1722003376859219E-2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0.14869100147860426</v>
      </c>
      <c r="Y256" s="11">
        <f>IF('OddsRatio_working_3-way'!W256&gt;=0,IF('OddsRatio_working_3-way'!V256+SQRT('OddsRatio_working_3-way'!W256)&gt;0,0,PI()),ACOS('OddsRatio_working_3-way'!V256/(2*'OddsRatio_working_3-way'!X256)))</f>
        <v>0.37263529126480011</v>
      </c>
      <c r="Z256" s="11">
        <f>'OddsRatio_working_3-way'!X256^(1/3)*COS('OddsRatio_working_3-way'!Y256/3)</f>
        <v>0.52569757688089391</v>
      </c>
      <c r="AA256" s="11">
        <f>'OddsRatio_working_3-way'!X256^(1/3)*COS(('OddsRatio_working_3-way'!Y256+2*PI())/3)</f>
        <v>-0.31969099446331145</v>
      </c>
      <c r="AB256" s="11">
        <f>'OddsRatio_working_3-way'!X256^(1/3)*COS(('OddsRatio_working_3-way'!Y256+4*PI())/3)</f>
        <v>-0.20600658241758246</v>
      </c>
      <c r="AC256" s="11">
        <f>'OddsRatio_working_3-way'!X256^(1/3)*SIN('OddsRatio_working_3-way'!Y256/3)</f>
        <v>6.5635725897266003E-2</v>
      </c>
      <c r="AD256" s="11">
        <f>'OddsRatio_working_3-way'!X256^(1/3)*SIN(('OddsRatio_working_3-way'!Y256+2*PI())/3)</f>
        <v>0.42244959333814425</v>
      </c>
      <c r="AE256" s="11">
        <f>'OddsRatio_working_3-way'!X256^(1/3)*SIN(('OddsRatio_working_3-way'!Y256+4*PI())/3)</f>
        <v>-0.48808531923541021</v>
      </c>
      <c r="AF256" s="11">
        <f>-'OddsRatio_working_3-way'!U256/(3*'OddsRatio_working_3-way'!X256^(1/3))*COS(('OddsRatio_working_3-way'!Y256)/3)</f>
        <v>0.52569757688089391</v>
      </c>
      <c r="AG256" s="11">
        <f>-'OddsRatio_working_3-way'!U256/(3*'OddsRatio_working_3-way'!X256^(1/3))*COS(('OddsRatio_working_3-way'!Y256+2*PI())/3)</f>
        <v>-0.31969099446331145</v>
      </c>
      <c r="AH256" s="11">
        <f>-'OddsRatio_working_3-way'!U256/(3*'OddsRatio_working_3-way'!X256^(1/3))*COS(('OddsRatio_working_3-way'!Y256+4*PI())/3)</f>
        <v>-0.20600658241758246</v>
      </c>
      <c r="AI256" s="11">
        <f>'OddsRatio_working_3-way'!U256/(3*'OddsRatio_working_3-way'!X256^(1/3))*SIN(('OddsRatio_working_3-way'!Y256)/3)</f>
        <v>-6.5635725897266003E-2</v>
      </c>
      <c r="AJ256" s="11">
        <f>'OddsRatio_working_3-way'!U256/(3*'OddsRatio_working_3-way'!X256^(1/3))*SIN(('OddsRatio_working_3-way'!Y256+2*PI())/3)</f>
        <v>-0.42244959333814425</v>
      </c>
      <c r="AK256" s="11">
        <f>'OddsRatio_working_3-way'!U256/(3*'OddsRatio_working_3-way'!X256^(1/3))*SIN(('OddsRatio_working_3-way'!Y256+4*PI())/3)</f>
        <v>0.48808531923541021</v>
      </c>
      <c r="AL256" s="11">
        <f>'OddsRatio_working_3-way'!Z256+'OddsRatio_working_3-way'!AF256</f>
        <v>1.0513951537617878</v>
      </c>
      <c r="AM256" s="11">
        <f>'OddsRatio_working_3-way'!AA256+'OddsRatio_working_3-way'!AG256</f>
        <v>-0.6393819889266229</v>
      </c>
      <c r="AN256" s="11">
        <f>'OddsRatio_working_3-way'!AB256+'OddsRatio_working_3-way'!AH256</f>
        <v>-0.41201316483516492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1.0513951537617878</v>
      </c>
      <c r="AS256" s="11">
        <f>IF(('OddsRatio_working_3-way'!X256=0),IF(Q256&gt;0,-Q256^(1/3),(-Q256)^(1/3)),'OddsRatio_working_3-way'!AM256-'OddsRatio_working_3-way'!R256/3)</f>
        <v>-0.6393819889266229</v>
      </c>
      <c r="AT256" s="11">
        <f>IF(('OddsRatio_working_3-way'!X256=0),IF(Q256&gt;0,-Q256^(1/3),(-Q256)^(1/3)),'OddsRatio_working_3-way'!AN256-'OddsRatio_working_3-way'!R256/3)</f>
        <v>-0.41201316483516492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9">
        <f t="shared" si="52"/>
        <v>0.12495180604066546</v>
      </c>
      <c r="E257" s="9">
        <f t="shared" si="53"/>
        <v>0.20327035832229495</v>
      </c>
      <c r="F257" s="9">
        <f t="shared" si="54"/>
        <v>0.67177783563703963</v>
      </c>
      <c r="G257" s="9">
        <f t="shared" si="55"/>
        <v>1.0857497059002847</v>
      </c>
      <c r="H257" s="9">
        <f t="shared" si="56"/>
        <v>8.0030856030568369</v>
      </c>
      <c r="I257" s="9">
        <f t="shared" si="57"/>
        <v>4.9195564383000292</v>
      </c>
      <c r="J257" s="9">
        <f t="shared" si="58"/>
        <v>1.488587367655128</v>
      </c>
      <c r="K257" s="11">
        <f t="shared" si="59"/>
        <v>0.13422818791946309</v>
      </c>
      <c r="L257" s="11">
        <f t="shared" si="60"/>
        <v>0.21691973969631234</v>
      </c>
      <c r="M257" s="11">
        <f t="shared" si="61"/>
        <v>0.68965517241379315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-0.21040411530029646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0.21104618969759248</v>
      </c>
      <c r="Q257" s="11">
        <f>2*'OddsRatio_working_3-way'!K257*'OddsRatio_working_3-way'!L257*'OddsRatio_working_3-way'!M257</f>
        <v>4.0161025632272591E-2</v>
      </c>
      <c r="R257" s="11">
        <f t="shared" si="62"/>
        <v>0</v>
      </c>
      <c r="S257" s="11">
        <f t="shared" si="63"/>
        <v>-1.0030516247098096</v>
      </c>
      <c r="T257" s="11">
        <f t="shared" si="64"/>
        <v>-0.19087566597712838</v>
      </c>
      <c r="U257" s="11">
        <f>'OddsRatio_working_3-way'!S257-'OddsRatio_working_3-way'!R257^2/3</f>
        <v>-1.0030516247098096</v>
      </c>
      <c r="V257" s="11">
        <f>'OddsRatio_working_3-way'!S257*'OddsRatio_working_3-way'!R257/3-2*'OddsRatio_working_3-way'!R257^3/27-'OddsRatio_working_3-way'!T257</f>
        <v>0.19087566597712838</v>
      </c>
      <c r="W257" s="11">
        <f>'OddsRatio_working_3-way'!V257^2+4*'OddsRatio_working_3-way'!U257^3/27</f>
        <v>-0.11307504899519928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0.19333168962783337</v>
      </c>
      <c r="Y257" s="11">
        <f>IF('OddsRatio_working_3-way'!W257&gt;=0,IF('OddsRatio_working_3-way'!V257+SQRT('OddsRatio_working_3-way'!W257)&gt;0,0,PI()),ACOS('OddsRatio_working_3-way'!V257/(2*'OddsRatio_working_3-way'!X257)))</f>
        <v>1.0545166248859759</v>
      </c>
      <c r="Z257" s="11">
        <f>'OddsRatio_working_3-way'!X257^(1/3)*COS('OddsRatio_working_3-way'!Y257/3)</f>
        <v>0.54287485295014237</v>
      </c>
      <c r="AA257" s="11">
        <f>'OddsRatio_working_3-way'!X257^(1/3)*COS(('OddsRatio_working_3-way'!Y257+2*PI())/3)</f>
        <v>-0.44385574540674194</v>
      </c>
      <c r="AB257" s="11">
        <f>'OddsRatio_working_3-way'!X257^(1/3)*COS(('OddsRatio_working_3-way'!Y257+4*PI())/3)</f>
        <v>-9.9019107543400625E-2</v>
      </c>
      <c r="AC257" s="11">
        <f>'OddsRatio_working_3-way'!X257^(1/3)*SIN('OddsRatio_working_3-way'!Y257/3)</f>
        <v>0.19909152569684571</v>
      </c>
      <c r="AD257" s="11">
        <f>'OddsRatio_working_3-way'!X257^(1/3)*SIN(('OddsRatio_working_3-way'!Y257+2*PI())/3)</f>
        <v>0.37059765088214203</v>
      </c>
      <c r="AE257" s="11">
        <f>'OddsRatio_working_3-way'!X257^(1/3)*SIN(('OddsRatio_working_3-way'!Y257+4*PI())/3)</f>
        <v>-0.56968917657898765</v>
      </c>
      <c r="AF257" s="11">
        <f>-'OddsRatio_working_3-way'!U257/(3*'OddsRatio_working_3-way'!X257^(1/3))*COS(('OddsRatio_working_3-way'!Y257)/3)</f>
        <v>0.54287485295014237</v>
      </c>
      <c r="AG257" s="11">
        <f>-'OddsRatio_working_3-way'!U257/(3*'OddsRatio_working_3-way'!X257^(1/3))*COS(('OddsRatio_working_3-way'!Y257+2*PI())/3)</f>
        <v>-0.44385574540674194</v>
      </c>
      <c r="AH257" s="11">
        <f>-'OddsRatio_working_3-way'!U257/(3*'OddsRatio_working_3-way'!X257^(1/3))*COS(('OddsRatio_working_3-way'!Y257+4*PI())/3)</f>
        <v>-9.9019107543400625E-2</v>
      </c>
      <c r="AI257" s="11">
        <f>'OddsRatio_working_3-way'!U257/(3*'OddsRatio_working_3-way'!X257^(1/3))*SIN(('OddsRatio_working_3-way'!Y257)/3)</f>
        <v>-0.19909152569684571</v>
      </c>
      <c r="AJ257" s="11">
        <f>'OddsRatio_working_3-way'!U257/(3*'OddsRatio_working_3-way'!X257^(1/3))*SIN(('OddsRatio_working_3-way'!Y257+2*PI())/3)</f>
        <v>-0.37059765088214203</v>
      </c>
      <c r="AK257" s="11">
        <f>'OddsRatio_working_3-way'!U257/(3*'OddsRatio_working_3-way'!X257^(1/3))*SIN(('OddsRatio_working_3-way'!Y257+4*PI())/3)</f>
        <v>0.56968917657898765</v>
      </c>
      <c r="AL257" s="11">
        <f>'OddsRatio_working_3-way'!Z257+'OddsRatio_working_3-way'!AF257</f>
        <v>1.0857497059002847</v>
      </c>
      <c r="AM257" s="11">
        <f>'OddsRatio_working_3-way'!AA257+'OddsRatio_working_3-way'!AG257</f>
        <v>-0.88771149081348388</v>
      </c>
      <c r="AN257" s="11">
        <f>'OddsRatio_working_3-way'!AB257+'OddsRatio_working_3-way'!AH257</f>
        <v>-0.19803821508680125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1.0857497059002847</v>
      </c>
      <c r="AS257" s="11">
        <f>IF(('OddsRatio_working_3-way'!X257=0),IF(Q257&gt;0,-Q257^(1/3),(-Q257)^(1/3)),'OddsRatio_working_3-way'!AM257-'OddsRatio_working_3-way'!R257/3)</f>
        <v>-0.88771149081348388</v>
      </c>
      <c r="AT257" s="11">
        <f>IF(('OddsRatio_working_3-way'!X257=0),IF(Q257&gt;0,-Q257^(1/3),(-Q257)^(1/3)),'OddsRatio_working_3-way'!AN257-'OddsRatio_working_3-way'!R257/3)</f>
        <v>-0.19803821508680125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9">
        <f t="shared" si="52"/>
        <v>0.3596729305102363</v>
      </c>
      <c r="E258" s="9">
        <f t="shared" si="53"/>
        <v>0.28738036893349406</v>
      </c>
      <c r="F258" s="9">
        <f t="shared" si="54"/>
        <v>0.3529467005562697</v>
      </c>
      <c r="G258" s="9">
        <f t="shared" si="55"/>
        <v>1.0597046172804236</v>
      </c>
      <c r="H258" s="9">
        <f t="shared" si="56"/>
        <v>2.780303757031112</v>
      </c>
      <c r="I258" s="9">
        <f t="shared" si="57"/>
        <v>3.4797088044361906</v>
      </c>
      <c r="J258" s="9">
        <f t="shared" si="58"/>
        <v>2.8332889878951333</v>
      </c>
      <c r="K258" s="11">
        <f t="shared" si="59"/>
        <v>0.37313432835820892</v>
      </c>
      <c r="L258" s="11">
        <f t="shared" si="60"/>
        <v>0.29940119760479045</v>
      </c>
      <c r="M258" s="11">
        <f t="shared" si="61"/>
        <v>0.36630036630036628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-0.27830905353472157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0.23530108881793571</v>
      </c>
      <c r="Q258" s="11">
        <f>2*'OddsRatio_working_3-way'!K258*'OddsRatio_working_3-way'!L258*'OddsRatio_working_3-way'!M258</f>
        <v>8.184385698015155E-2</v>
      </c>
      <c r="R258" s="11">
        <f t="shared" si="62"/>
        <v>0</v>
      </c>
      <c r="S258" s="11">
        <f t="shared" si="63"/>
        <v>-0.84546688592931374</v>
      </c>
      <c r="T258" s="11">
        <f t="shared" si="64"/>
        <v>-0.29407543858410912</v>
      </c>
      <c r="U258" s="11">
        <f>'OddsRatio_working_3-way'!S258-'OddsRatio_working_3-way'!R258^2/3</f>
        <v>-0.84546688592931374</v>
      </c>
      <c r="V258" s="11">
        <f>'OddsRatio_working_3-way'!S258*'OddsRatio_working_3-way'!R258/3-2*'OddsRatio_working_3-way'!R258^3/27-'OddsRatio_working_3-way'!T258</f>
        <v>0.29407543858410912</v>
      </c>
      <c r="W258" s="11">
        <f>'OddsRatio_working_3-way'!V258^2+4*'OddsRatio_working_3-way'!U258^3/27</f>
        <v>-3.0532338088781891E-3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0.1496108263022051</v>
      </c>
      <c r="Y258" s="11">
        <f>IF('OddsRatio_working_3-way'!W258&gt;=0,IF('OddsRatio_working_3-way'!V258+SQRT('OddsRatio_working_3-way'!W258)&gt;0,0,PI()),ACOS('OddsRatio_working_3-way'!V258/(2*'OddsRatio_working_3-way'!X258)))</f>
        <v>0.18573203774294966</v>
      </c>
      <c r="Z258" s="11">
        <f>'OddsRatio_working_3-way'!X258^(1/3)*COS('OddsRatio_working_3-way'!Y258/3)</f>
        <v>0.52985230864021193</v>
      </c>
      <c r="AA258" s="11">
        <f>'OddsRatio_working_3-way'!X258^(1/3)*COS(('OddsRatio_working_3-way'!Y258+2*PI())/3)</f>
        <v>-0.29337118470867618</v>
      </c>
      <c r="AB258" s="11">
        <f>'OddsRatio_working_3-way'!X258^(1/3)*COS(('OddsRatio_working_3-way'!Y258+4*PI())/3)</f>
        <v>-0.23648112393153584</v>
      </c>
      <c r="AC258" s="11">
        <f>'OddsRatio_working_3-way'!X258^(1/3)*SIN('OddsRatio_working_3-way'!Y258/3)</f>
        <v>3.2845491903896143E-2</v>
      </c>
      <c r="AD258" s="11">
        <f>'OddsRatio_working_3-way'!X258^(1/3)*SIN(('OddsRatio_working_3-way'!Y258+2*PI())/3)</f>
        <v>0.44244281358430848</v>
      </c>
      <c r="AE258" s="11">
        <f>'OddsRatio_working_3-way'!X258^(1/3)*SIN(('OddsRatio_working_3-way'!Y258+4*PI())/3)</f>
        <v>-0.47528830548820461</v>
      </c>
      <c r="AF258" s="11">
        <f>-'OddsRatio_working_3-way'!U258/(3*'OddsRatio_working_3-way'!X258^(1/3))*COS(('OddsRatio_working_3-way'!Y258)/3)</f>
        <v>0.52985230864021182</v>
      </c>
      <c r="AG258" s="11">
        <f>-'OddsRatio_working_3-way'!U258/(3*'OddsRatio_working_3-way'!X258^(1/3))*COS(('OddsRatio_working_3-way'!Y258+2*PI())/3)</f>
        <v>-0.29337118470867612</v>
      </c>
      <c r="AH258" s="11">
        <f>-'OddsRatio_working_3-way'!U258/(3*'OddsRatio_working_3-way'!X258^(1/3))*COS(('OddsRatio_working_3-way'!Y258+4*PI())/3)</f>
        <v>-0.23648112393153581</v>
      </c>
      <c r="AI258" s="11">
        <f>'OddsRatio_working_3-way'!U258/(3*'OddsRatio_working_3-way'!X258^(1/3))*SIN(('OddsRatio_working_3-way'!Y258)/3)</f>
        <v>-3.2845491903896136E-2</v>
      </c>
      <c r="AJ258" s="11">
        <f>'OddsRatio_working_3-way'!U258/(3*'OddsRatio_working_3-way'!X258^(1/3))*SIN(('OddsRatio_working_3-way'!Y258+2*PI())/3)</f>
        <v>-0.44244281358430837</v>
      </c>
      <c r="AK258" s="11">
        <f>'OddsRatio_working_3-way'!U258/(3*'OddsRatio_working_3-way'!X258^(1/3))*SIN(('OddsRatio_working_3-way'!Y258+4*PI())/3)</f>
        <v>0.47528830548820455</v>
      </c>
      <c r="AL258" s="11">
        <f>'OddsRatio_working_3-way'!Z258+'OddsRatio_working_3-way'!AF258</f>
        <v>1.0597046172804236</v>
      </c>
      <c r="AM258" s="11">
        <f>'OddsRatio_working_3-way'!AA258+'OddsRatio_working_3-way'!AG258</f>
        <v>-0.58674236941735236</v>
      </c>
      <c r="AN258" s="11">
        <f>'OddsRatio_working_3-way'!AB258+'OddsRatio_working_3-way'!AH258</f>
        <v>-0.47296224786307162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1.0597046172804236</v>
      </c>
      <c r="AS258" s="11">
        <f>IF(('OddsRatio_working_3-way'!X258=0),IF(Q258&gt;0,-Q258^(1/3),(-Q258)^(1/3)),'OddsRatio_working_3-way'!AM258-'OddsRatio_working_3-way'!R258/3)</f>
        <v>-0.58674236941735236</v>
      </c>
      <c r="AT258" s="11">
        <f>IF(('OddsRatio_working_3-way'!X258=0),IF(Q258&gt;0,-Q258^(1/3),(-Q258)^(1/3)),'OddsRatio_working_3-way'!AN258-'OddsRatio_working_3-way'!R258/3)</f>
        <v>-0.47296224786307162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9">
        <f t="shared" si="52"/>
        <v>0.45639669183509984</v>
      </c>
      <c r="E259" s="9">
        <f t="shared" si="53"/>
        <v>0.2757290536734826</v>
      </c>
      <c r="F259" s="9">
        <f t="shared" si="54"/>
        <v>0.26787425449141744</v>
      </c>
      <c r="G259" s="9">
        <f t="shared" si="55"/>
        <v>1.0634610312889134</v>
      </c>
      <c r="H259" s="9">
        <f t="shared" si="56"/>
        <v>2.1910763550435832</v>
      </c>
      <c r="I259" s="9">
        <f t="shared" si="57"/>
        <v>3.626748747283616</v>
      </c>
      <c r="J259" s="9">
        <f t="shared" si="58"/>
        <v>3.7330948504125079</v>
      </c>
      <c r="K259" s="11">
        <f t="shared" si="59"/>
        <v>0.47169811320754712</v>
      </c>
      <c r="L259" s="11">
        <f t="shared" si="60"/>
        <v>0.28818443804034583</v>
      </c>
      <c r="M259" s="11">
        <f t="shared" si="61"/>
        <v>0.28011204481792717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-0.27071638834425615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0.23455633136839094</v>
      </c>
      <c r="Q259" s="11">
        <f>2*'OddsRatio_working_3-way'!K259*'OddsRatio_working_3-way'!L259*'OddsRatio_working_3-way'!M259</f>
        <v>7.615465304168538E-2</v>
      </c>
      <c r="R259" s="11">
        <f t="shared" si="62"/>
        <v>0</v>
      </c>
      <c r="S259" s="11">
        <f t="shared" si="63"/>
        <v>-0.86642826761606195</v>
      </c>
      <c r="T259" s="11">
        <f t="shared" si="64"/>
        <v>-0.28130787909612409</v>
      </c>
      <c r="U259" s="11">
        <f>'OddsRatio_working_3-way'!S259-'OddsRatio_working_3-way'!R259^2/3</f>
        <v>-0.86642826761606195</v>
      </c>
      <c r="V259" s="11">
        <f>'OddsRatio_working_3-way'!S259*'OddsRatio_working_3-way'!R259/3-2*'OddsRatio_working_3-way'!R259^3/27-'OddsRatio_working_3-way'!T259</f>
        <v>0.28130787909612409</v>
      </c>
      <c r="W259" s="11">
        <f>'OddsRatio_working_3-way'!V259^2+4*'OddsRatio_working_3-way'!U259^3/27</f>
        <v>-1.7225272445956008E-2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0.15520904877576852</v>
      </c>
      <c r="Y259" s="11">
        <f>IF('OddsRatio_working_3-way'!W259&gt;=0,IF('OddsRatio_working_3-way'!V259+SQRT('OddsRatio_working_3-way'!W259)&gt;0,0,PI()),ACOS('OddsRatio_working_3-way'!V259/(2*'OddsRatio_working_3-way'!X259)))</f>
        <v>0.43653396376094888</v>
      </c>
      <c r="Z259" s="11">
        <f>'OddsRatio_working_3-way'!X259^(1/3)*COS('OddsRatio_working_3-way'!Y259/3)</f>
        <v>0.53173051564445672</v>
      </c>
      <c r="AA259" s="11">
        <f>'OddsRatio_working_3-way'!X259^(1/3)*COS(('OddsRatio_working_3-way'!Y259+2*PI())/3)</f>
        <v>-0.33334904071394</v>
      </c>
      <c r="AB259" s="11">
        <f>'OddsRatio_working_3-way'!X259^(1/3)*COS(('OddsRatio_working_3-way'!Y259+4*PI())/3)</f>
        <v>-0.19838147493051658</v>
      </c>
      <c r="AC259" s="11">
        <f>'OddsRatio_working_3-way'!X259^(1/3)*SIN('OddsRatio_working_3-way'!Y259/3)</f>
        <v>7.7923560436927955E-2</v>
      </c>
      <c r="AD259" s="11">
        <f>'OddsRatio_working_3-way'!X259^(1/3)*SIN(('OddsRatio_working_3-way'!Y259+2*PI())/3)</f>
        <v>0.42153035429703439</v>
      </c>
      <c r="AE259" s="11">
        <f>'OddsRatio_working_3-way'!X259^(1/3)*SIN(('OddsRatio_working_3-way'!Y259+4*PI())/3)</f>
        <v>-0.49945391473396239</v>
      </c>
      <c r="AF259" s="11">
        <f>-'OddsRatio_working_3-way'!U259/(3*'OddsRatio_working_3-way'!X259^(1/3))*COS(('OddsRatio_working_3-way'!Y259)/3)</f>
        <v>0.53173051564445661</v>
      </c>
      <c r="AG259" s="11">
        <f>-'OddsRatio_working_3-way'!U259/(3*'OddsRatio_working_3-way'!X259^(1/3))*COS(('OddsRatio_working_3-way'!Y259+2*PI())/3)</f>
        <v>-0.33334904071393995</v>
      </c>
      <c r="AH259" s="11">
        <f>-'OddsRatio_working_3-way'!U259/(3*'OddsRatio_working_3-way'!X259^(1/3))*COS(('OddsRatio_working_3-way'!Y259+4*PI())/3)</f>
        <v>-0.19838147493051655</v>
      </c>
      <c r="AI259" s="11">
        <f>'OddsRatio_working_3-way'!U259/(3*'OddsRatio_working_3-way'!X259^(1/3))*SIN(('OddsRatio_working_3-way'!Y259)/3)</f>
        <v>-7.7923560436927941E-2</v>
      </c>
      <c r="AJ259" s="11">
        <f>'OddsRatio_working_3-way'!U259/(3*'OddsRatio_working_3-way'!X259^(1/3))*SIN(('OddsRatio_working_3-way'!Y259+2*PI())/3)</f>
        <v>-0.42153035429703434</v>
      </c>
      <c r="AK259" s="11">
        <f>'OddsRatio_working_3-way'!U259/(3*'OddsRatio_working_3-way'!X259^(1/3))*SIN(('OddsRatio_working_3-way'!Y259+4*PI())/3)</f>
        <v>0.49945391473396233</v>
      </c>
      <c r="AL259" s="11">
        <f>'OddsRatio_working_3-way'!Z259+'OddsRatio_working_3-way'!AF259</f>
        <v>1.0634610312889134</v>
      </c>
      <c r="AM259" s="11">
        <f>'OddsRatio_working_3-way'!AA259+'OddsRatio_working_3-way'!AG259</f>
        <v>-0.66669808142788001</v>
      </c>
      <c r="AN259" s="11">
        <f>'OddsRatio_working_3-way'!AB259+'OddsRatio_working_3-way'!AH259</f>
        <v>-0.39676294986103311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1.0634610312889134</v>
      </c>
      <c r="AS259" s="11">
        <f>IF(('OddsRatio_working_3-way'!X259=0),IF(Q259&gt;0,-Q259^(1/3),(-Q259)^(1/3)),'OddsRatio_working_3-way'!AM259-'OddsRatio_working_3-way'!R259/3)</f>
        <v>-0.66669808142788001</v>
      </c>
      <c r="AT259" s="11">
        <f>IF(('OddsRatio_working_3-way'!X259=0),IF(Q259&gt;0,-Q259^(1/3),(-Q259)^(1/3)),'OddsRatio_working_3-way'!AN259-'OddsRatio_working_3-way'!R259/3)</f>
        <v>-0.39676294986103311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9">
        <f t="shared" ref="D260:D323" si="65">(K260/(AR260+K260-(AR260*K260)))</f>
        <v>0.32325811246195679</v>
      </c>
      <c r="E260" s="9">
        <f t="shared" ref="E260:E323" si="66">(L260/(AR260+L260-(AR260*L260)))</f>
        <v>0.29124251683561536</v>
      </c>
      <c r="F260" s="9">
        <f t="shared" ref="F260:F323" si="67">(M260/(AR260+M260-(AR260*M260)))</f>
        <v>0.38549937070242779</v>
      </c>
      <c r="G260" s="9">
        <f t="shared" ref="G260:G323" si="68">AR260</f>
        <v>1.0626919713303737</v>
      </c>
      <c r="H260" s="9">
        <f t="shared" ref="H260:H323" si="69">IF(A260="","",1/D260)</f>
        <v>3.0935031835208369</v>
      </c>
      <c r="I260" s="9">
        <f t="shared" ref="I260:I323" si="70">IF(B260="","",1/E260)</f>
        <v>3.4335646143465559</v>
      </c>
      <c r="J260" s="9">
        <f t="shared" ref="J260:J323" si="71">IF(C260="","",1/F260)</f>
        <v>2.5940379569955603</v>
      </c>
      <c r="K260" s="11">
        <f t="shared" ref="K260:K323" si="72">1/A260</f>
        <v>0.33670033670033667</v>
      </c>
      <c r="L260" s="11">
        <f t="shared" ref="L260:L323" si="73">1/B260</f>
        <v>0.303951367781155</v>
      </c>
      <c r="M260" s="11">
        <f t="shared" ref="M260:M323" si="74">1/C260</f>
        <v>0.4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-0.27701329403457065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0.23579257621810815</v>
      </c>
      <c r="Q260" s="11">
        <f>2*'OddsRatio_working_3-way'!K260*'OddsRatio_working_3-way'!L260*'OddsRatio_working_3-way'!M260</f>
        <v>8.1872422297954217E-2</v>
      </c>
      <c r="R260" s="11">
        <f t="shared" ref="R260:R323" si="75">O260/N260</f>
        <v>0</v>
      </c>
      <c r="S260" s="11">
        <f t="shared" ref="S260:S323" si="76">P260/N260</f>
        <v>-0.8511958858865516</v>
      </c>
      <c r="T260" s="11">
        <f t="shared" ref="T260:T323" si="77">Q260/N260</f>
        <v>-0.29555412704394152</v>
      </c>
      <c r="U260" s="11">
        <f>'OddsRatio_working_3-way'!S260-'OddsRatio_working_3-way'!R260^2/3</f>
        <v>-0.8511958858865516</v>
      </c>
      <c r="V260" s="11">
        <f>'OddsRatio_working_3-way'!S260*'OddsRatio_working_3-way'!R260/3-2*'OddsRatio_working_3-way'!R260^3/27-'OddsRatio_working_3-way'!T260</f>
        <v>0.29555412704394152</v>
      </c>
      <c r="W260" s="11">
        <f>'OddsRatio_working_3-way'!V260^2+4*'OddsRatio_working_3-way'!U260^3/27</f>
        <v>-4.0137922442085444E-3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0.15113407479529134</v>
      </c>
      <c r="Y260" s="11">
        <f>IF('OddsRatio_working_3-way'!W260&gt;=0,IF('OddsRatio_working_3-way'!V260+SQRT('OddsRatio_working_3-way'!W260)&gt;0,0,PI()),ACOS('OddsRatio_working_3-way'!V260/(2*'OddsRatio_working_3-way'!X260)))</f>
        <v>0.21116278428737756</v>
      </c>
      <c r="Z260" s="11">
        <f>'OddsRatio_working_3-way'!X260^(1/3)*COS('OddsRatio_working_3-way'!Y260/3)</f>
        <v>0.53134598566518687</v>
      </c>
      <c r="AA260" s="11">
        <f>'OddsRatio_working_3-way'!X260^(1/3)*COS(('OddsRatio_working_3-way'!Y260+2*PI())/3)</f>
        <v>-0.29811608315636162</v>
      </c>
      <c r="AB260" s="11">
        <f>'OddsRatio_working_3-way'!X260^(1/3)*COS(('OddsRatio_working_3-way'!Y260+4*PI())/3)</f>
        <v>-0.23322990250882514</v>
      </c>
      <c r="AC260" s="11">
        <f>'OddsRatio_working_3-way'!X260^(1/3)*SIN('OddsRatio_working_3-way'!Y260/3)</f>
        <v>3.7462053863541782E-2</v>
      </c>
      <c r="AD260" s="11">
        <f>'OddsRatio_working_3-way'!X260^(1/3)*SIN(('OddsRatio_working_3-way'!Y260+2*PI())/3)</f>
        <v>0.44142809485316309</v>
      </c>
      <c r="AE260" s="11">
        <f>'OddsRatio_working_3-way'!X260^(1/3)*SIN(('OddsRatio_working_3-way'!Y260+4*PI())/3)</f>
        <v>-0.47889014871670499</v>
      </c>
      <c r="AF260" s="11">
        <f>-'OddsRatio_working_3-way'!U260/(3*'OddsRatio_working_3-way'!X260^(1/3))*COS(('OddsRatio_working_3-way'!Y260)/3)</f>
        <v>0.53134598566518687</v>
      </c>
      <c r="AG260" s="11">
        <f>-'OddsRatio_working_3-way'!U260/(3*'OddsRatio_working_3-way'!X260^(1/3))*COS(('OddsRatio_working_3-way'!Y260+2*PI())/3)</f>
        <v>-0.29811608315636162</v>
      </c>
      <c r="AH260" s="11">
        <f>-'OddsRatio_working_3-way'!U260/(3*'OddsRatio_working_3-way'!X260^(1/3))*COS(('OddsRatio_working_3-way'!Y260+4*PI())/3)</f>
        <v>-0.23322990250882514</v>
      </c>
      <c r="AI260" s="11">
        <f>'OddsRatio_working_3-way'!U260/(3*'OddsRatio_working_3-way'!X260^(1/3))*SIN(('OddsRatio_working_3-way'!Y260)/3)</f>
        <v>-3.7462053863541782E-2</v>
      </c>
      <c r="AJ260" s="11">
        <f>'OddsRatio_working_3-way'!U260/(3*'OddsRatio_working_3-way'!X260^(1/3))*SIN(('OddsRatio_working_3-way'!Y260+2*PI())/3)</f>
        <v>-0.44142809485316309</v>
      </c>
      <c r="AK260" s="11">
        <f>'OddsRatio_working_3-way'!U260/(3*'OddsRatio_working_3-way'!X260^(1/3))*SIN(('OddsRatio_working_3-way'!Y260+4*PI())/3)</f>
        <v>0.47889014871670499</v>
      </c>
      <c r="AL260" s="11">
        <f>'OddsRatio_working_3-way'!Z260+'OddsRatio_working_3-way'!AF260</f>
        <v>1.0626919713303737</v>
      </c>
      <c r="AM260" s="11">
        <f>'OddsRatio_working_3-way'!AA260+'OddsRatio_working_3-way'!AG260</f>
        <v>-0.59623216631272324</v>
      </c>
      <c r="AN260" s="11">
        <f>'OddsRatio_working_3-way'!AB260+'OddsRatio_working_3-way'!AH260</f>
        <v>-0.46645980501765028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1.0626919713303737</v>
      </c>
      <c r="AS260" s="11">
        <f>IF(('OddsRatio_working_3-way'!X260=0),IF(Q260&gt;0,-Q260^(1/3),(-Q260)^(1/3)),'OddsRatio_working_3-way'!AM260-'OddsRatio_working_3-way'!R260/3)</f>
        <v>-0.59623216631272324</v>
      </c>
      <c r="AT260" s="11">
        <f>IF(('OddsRatio_working_3-way'!X260=0),IF(Q260&gt;0,-Q260^(1/3),(-Q260)^(1/3)),'OddsRatio_working_3-way'!AN260-'OddsRatio_working_3-way'!R260/3)</f>
        <v>-0.46645980501765028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9">
        <f t="shared" si="65"/>
        <v>0.14490553300027351</v>
      </c>
      <c r="E261" s="9">
        <f t="shared" si="66"/>
        <v>0.19113311445644127</v>
      </c>
      <c r="F261" s="9">
        <f t="shared" si="67"/>
        <v>0.66396135254328514</v>
      </c>
      <c r="G261" s="9">
        <f t="shared" si="68"/>
        <v>1.0768335279062404</v>
      </c>
      <c r="H261" s="9">
        <f t="shared" si="69"/>
        <v>6.901047732926199</v>
      </c>
      <c r="I261" s="9">
        <f t="shared" si="70"/>
        <v>5.2319557646715236</v>
      </c>
      <c r="J261" s="9">
        <f t="shared" si="71"/>
        <v>1.5061117581159331</v>
      </c>
      <c r="K261" s="11">
        <f t="shared" si="72"/>
        <v>0.15432098765432098</v>
      </c>
      <c r="L261" s="11">
        <f t="shared" si="73"/>
        <v>0.20283975659229211</v>
      </c>
      <c r="M261" s="11">
        <f t="shared" si="74"/>
        <v>0.68027210884353739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-0.21554190002948814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0.21038641084360521</v>
      </c>
      <c r="Q261" s="11">
        <f>2*'OddsRatio_working_3-way'!K261*'OddsRatio_working_3-way'!L261*'OddsRatio_working_3-way'!M261</f>
        <v>4.2588342276033447E-2</v>
      </c>
      <c r="R261" s="11">
        <f t="shared" si="75"/>
        <v>0</v>
      </c>
      <c r="S261" s="11">
        <f t="shared" si="76"/>
        <v>-0.97608126686654606</v>
      </c>
      <c r="T261" s="11">
        <f t="shared" si="77"/>
        <v>-0.1975873009851308</v>
      </c>
      <c r="U261" s="11">
        <f>'OddsRatio_working_3-way'!S261-'OddsRatio_working_3-way'!R261^2/3</f>
        <v>-0.97608126686654606</v>
      </c>
      <c r="V261" s="11">
        <f>'OddsRatio_working_3-way'!S261*'OddsRatio_working_3-way'!R261/3-2*'OddsRatio_working_3-way'!R261^3/27-'OddsRatio_working_3-way'!T261</f>
        <v>0.1975873009851308</v>
      </c>
      <c r="W261" s="11">
        <f>'OddsRatio_working_3-way'!V261^2+4*'OddsRatio_working_3-way'!U261^3/27</f>
        <v>-9.8729100554291099E-2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0.18558680049028256</v>
      </c>
      <c r="Y261" s="11">
        <f>IF('OddsRatio_working_3-way'!W261&gt;=0,IF('OddsRatio_working_3-way'!V261+SQRT('OddsRatio_working_3-way'!W261)&gt;0,0,PI()),ACOS('OddsRatio_working_3-way'!V261/(2*'OddsRatio_working_3-way'!X261)))</f>
        <v>1.0094442879854304</v>
      </c>
      <c r="Z261" s="11">
        <f>'OddsRatio_working_3-way'!X261^(1/3)*COS('OddsRatio_working_3-way'!Y261/3)</f>
        <v>0.53841676395312021</v>
      </c>
      <c r="AA261" s="11">
        <f>'OddsRatio_working_3-way'!X261^(1/3)*COS(('OddsRatio_working_3-way'!Y261+2*PI())/3)</f>
        <v>-0.4323060764339744</v>
      </c>
      <c r="AB261" s="11">
        <f>'OddsRatio_working_3-way'!X261^(1/3)*COS(('OddsRatio_working_3-way'!Y261+4*PI())/3)</f>
        <v>-0.10611068751914547</v>
      </c>
      <c r="AC261" s="11">
        <f>'OddsRatio_working_3-way'!X261^(1/3)*SIN('OddsRatio_working_3-way'!Y261/3)</f>
        <v>0.18832899559839103</v>
      </c>
      <c r="AD261" s="11">
        <f>'OddsRatio_working_3-way'!X261^(1/3)*SIN(('OddsRatio_working_3-way'!Y261+2*PI())/3)</f>
        <v>0.37211809760761627</v>
      </c>
      <c r="AE261" s="11">
        <f>'OddsRatio_working_3-way'!X261^(1/3)*SIN(('OddsRatio_working_3-way'!Y261+4*PI())/3)</f>
        <v>-0.56044709320600716</v>
      </c>
      <c r="AF261" s="11">
        <f>-'OddsRatio_working_3-way'!U261/(3*'OddsRatio_working_3-way'!X261^(1/3))*COS(('OddsRatio_working_3-way'!Y261)/3)</f>
        <v>0.53841676395312021</v>
      </c>
      <c r="AG261" s="11">
        <f>-'OddsRatio_working_3-way'!U261/(3*'OddsRatio_working_3-way'!X261^(1/3))*COS(('OddsRatio_working_3-way'!Y261+2*PI())/3)</f>
        <v>-0.4323060764339744</v>
      </c>
      <c r="AH261" s="11">
        <f>-'OddsRatio_working_3-way'!U261/(3*'OddsRatio_working_3-way'!X261^(1/3))*COS(('OddsRatio_working_3-way'!Y261+4*PI())/3)</f>
        <v>-0.10611068751914547</v>
      </c>
      <c r="AI261" s="11">
        <f>'OddsRatio_working_3-way'!U261/(3*'OddsRatio_working_3-way'!X261^(1/3))*SIN(('OddsRatio_working_3-way'!Y261)/3)</f>
        <v>-0.18832899559839103</v>
      </c>
      <c r="AJ261" s="11">
        <f>'OddsRatio_working_3-way'!U261/(3*'OddsRatio_working_3-way'!X261^(1/3))*SIN(('OddsRatio_working_3-way'!Y261+2*PI())/3)</f>
        <v>-0.37211809760761627</v>
      </c>
      <c r="AK261" s="11">
        <f>'OddsRatio_working_3-way'!U261/(3*'OddsRatio_working_3-way'!X261^(1/3))*SIN(('OddsRatio_working_3-way'!Y261+4*PI())/3)</f>
        <v>0.56044709320600716</v>
      </c>
      <c r="AL261" s="11">
        <f>'OddsRatio_working_3-way'!Z261+'OddsRatio_working_3-way'!AF261</f>
        <v>1.0768335279062404</v>
      </c>
      <c r="AM261" s="11">
        <f>'OddsRatio_working_3-way'!AA261+'OddsRatio_working_3-way'!AG261</f>
        <v>-0.86461215286794879</v>
      </c>
      <c r="AN261" s="11">
        <f>'OddsRatio_working_3-way'!AB261+'OddsRatio_working_3-way'!AH261</f>
        <v>-0.21222137503829094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1.0768335279062404</v>
      </c>
      <c r="AS261" s="11">
        <f>IF(('OddsRatio_working_3-way'!X261=0),IF(Q261&gt;0,-Q261^(1/3),(-Q261)^(1/3)),'OddsRatio_working_3-way'!AM261-'OddsRatio_working_3-way'!R261/3)</f>
        <v>-0.86461215286794879</v>
      </c>
      <c r="AT261" s="11">
        <f>IF(('OddsRatio_working_3-way'!X261=0),IF(Q261&gt;0,-Q261^(1/3),(-Q261)^(1/3)),'OddsRatio_working_3-way'!AN261-'OddsRatio_working_3-way'!R261/3)</f>
        <v>-0.21222137503829094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9">
        <f t="shared" si="65"/>
        <v>0.44803523680921142</v>
      </c>
      <c r="E262" s="9">
        <f t="shared" si="66"/>
        <v>0.23108752610251945</v>
      </c>
      <c r="F262" s="9">
        <f t="shared" si="67"/>
        <v>0.32087723708826915</v>
      </c>
      <c r="G262" s="9">
        <f t="shared" si="68"/>
        <v>1.0529635084590798</v>
      </c>
      <c r="H262" s="9">
        <f t="shared" si="69"/>
        <v>2.2319673048971231</v>
      </c>
      <c r="I262" s="9">
        <f t="shared" si="70"/>
        <v>4.327364686730693</v>
      </c>
      <c r="J262" s="9">
        <f t="shared" si="71"/>
        <v>3.1164566520027503</v>
      </c>
      <c r="K262" s="11">
        <f t="shared" si="72"/>
        <v>0.46082949308755761</v>
      </c>
      <c r="L262" s="11">
        <f t="shared" si="73"/>
        <v>0.24038461538461536</v>
      </c>
      <c r="M262" s="11">
        <f t="shared" si="74"/>
        <v>0.33222591362126247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-0.27349503192124558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0.23332952547399011</v>
      </c>
      <c r="Q262" s="11">
        <f>2*'OddsRatio_working_3-way'!K262*'OddsRatio_working_3-way'!L262*'OddsRatio_working_3-way'!M262</f>
        <v>7.3605528540690898E-2</v>
      </c>
      <c r="R262" s="11">
        <f t="shared" si="75"/>
        <v>0</v>
      </c>
      <c r="S262" s="11">
        <f t="shared" si="76"/>
        <v>-0.85313990471745993</v>
      </c>
      <c r="T262" s="11">
        <f t="shared" si="77"/>
        <v>-0.2691293074818486</v>
      </c>
      <c r="U262" s="11">
        <f>'OddsRatio_working_3-way'!S262-'OddsRatio_working_3-way'!R262^2/3</f>
        <v>-0.85313990471745993</v>
      </c>
      <c r="V262" s="11">
        <f>'OddsRatio_working_3-way'!S262*'OddsRatio_working_3-way'!R262/3-2*'OddsRatio_working_3-way'!R262^3/27-'OddsRatio_working_3-way'!T262</f>
        <v>0.2691293074818486</v>
      </c>
      <c r="W262" s="11">
        <f>'OddsRatio_working_3-way'!V262^2+4*'OddsRatio_working_3-way'!U262^3/27</f>
        <v>-1.956288472627965E-2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0.15165212566259914</v>
      </c>
      <c r="Y262" s="11">
        <f>IF('OddsRatio_working_3-way'!W262&gt;=0,IF('OddsRatio_working_3-way'!V262+SQRT('OddsRatio_working_3-way'!W262)&gt;0,0,PI()),ACOS('OddsRatio_working_3-way'!V262/(2*'OddsRatio_working_3-way'!X262)))</f>
        <v>0.47928569587372993</v>
      </c>
      <c r="Z262" s="11">
        <f>'OddsRatio_working_3-way'!X262^(1/3)*COS('OddsRatio_working_3-way'!Y262/3)</f>
        <v>0.52648175422953991</v>
      </c>
      <c r="AA262" s="11">
        <f>'OddsRatio_working_3-way'!X262^(1/3)*COS(('OddsRatio_working_3-way'!Y262+2*PI())/3)</f>
        <v>-0.33670990478565122</v>
      </c>
      <c r="AB262" s="11">
        <f>'OddsRatio_working_3-way'!X262^(1/3)*COS(('OddsRatio_working_3-way'!Y262+4*PI())/3)</f>
        <v>-0.18977184944388878</v>
      </c>
      <c r="AC262" s="11">
        <f>'OddsRatio_working_3-way'!X262^(1/3)*SIN('OddsRatio_working_3-way'!Y262/3)</f>
        <v>8.4834725805766675E-2</v>
      </c>
      <c r="AD262" s="11">
        <f>'OddsRatio_working_3-way'!X262^(1/3)*SIN(('OddsRatio_working_3-way'!Y262+2*PI())/3)</f>
        <v>0.41352921088889355</v>
      </c>
      <c r="AE262" s="11">
        <f>'OddsRatio_working_3-way'!X262^(1/3)*SIN(('OddsRatio_working_3-way'!Y262+4*PI())/3)</f>
        <v>-0.49836393669466023</v>
      </c>
      <c r="AF262" s="11">
        <f>-'OddsRatio_working_3-way'!U262/(3*'OddsRatio_working_3-way'!X262^(1/3))*COS(('OddsRatio_working_3-way'!Y262)/3)</f>
        <v>0.52648175422953991</v>
      </c>
      <c r="AG262" s="11">
        <f>-'OddsRatio_working_3-way'!U262/(3*'OddsRatio_working_3-way'!X262^(1/3))*COS(('OddsRatio_working_3-way'!Y262+2*PI())/3)</f>
        <v>-0.33670990478565122</v>
      </c>
      <c r="AH262" s="11">
        <f>-'OddsRatio_working_3-way'!U262/(3*'OddsRatio_working_3-way'!X262^(1/3))*COS(('OddsRatio_working_3-way'!Y262+4*PI())/3)</f>
        <v>-0.18977184944388878</v>
      </c>
      <c r="AI262" s="11">
        <f>'OddsRatio_working_3-way'!U262/(3*'OddsRatio_working_3-way'!X262^(1/3))*SIN(('OddsRatio_working_3-way'!Y262)/3)</f>
        <v>-8.4834725805766675E-2</v>
      </c>
      <c r="AJ262" s="11">
        <f>'OddsRatio_working_3-way'!U262/(3*'OddsRatio_working_3-way'!X262^(1/3))*SIN(('OddsRatio_working_3-way'!Y262+2*PI())/3)</f>
        <v>-0.41352921088889355</v>
      </c>
      <c r="AK262" s="11">
        <f>'OddsRatio_working_3-way'!U262/(3*'OddsRatio_working_3-way'!X262^(1/3))*SIN(('OddsRatio_working_3-way'!Y262+4*PI())/3)</f>
        <v>0.49836393669466023</v>
      </c>
      <c r="AL262" s="11">
        <f>'OddsRatio_working_3-way'!Z262+'OddsRatio_working_3-way'!AF262</f>
        <v>1.0529635084590798</v>
      </c>
      <c r="AM262" s="11">
        <f>'OddsRatio_working_3-way'!AA262+'OddsRatio_working_3-way'!AG262</f>
        <v>-0.67341980957130243</v>
      </c>
      <c r="AN262" s="11">
        <f>'OddsRatio_working_3-way'!AB262+'OddsRatio_working_3-way'!AH262</f>
        <v>-0.37954369888777756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1.0529635084590798</v>
      </c>
      <c r="AS262" s="11">
        <f>IF(('OddsRatio_working_3-way'!X262=0),IF(Q262&gt;0,-Q262^(1/3),(-Q262)^(1/3)),'OddsRatio_working_3-way'!AM262-'OddsRatio_working_3-way'!R262/3)</f>
        <v>-0.67341980957130243</v>
      </c>
      <c r="AT262" s="11">
        <f>IF(('OddsRatio_working_3-way'!X262=0),IF(Q262&gt;0,-Q262^(1/3),(-Q262)^(1/3)),'OddsRatio_working_3-way'!AN262-'OddsRatio_working_3-way'!R262/3)</f>
        <v>-0.37954369888777756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9">
        <f t="shared" si="65"/>
        <v>0.62523995233112839</v>
      </c>
      <c r="E263" s="9">
        <f t="shared" si="66"/>
        <v>0.20834727352457497</v>
      </c>
      <c r="F263" s="9">
        <f t="shared" si="67"/>
        <v>0.16641277414429648</v>
      </c>
      <c r="G263" s="9">
        <f t="shared" si="68"/>
        <v>1.0703320674601633</v>
      </c>
      <c r="H263" s="9">
        <f t="shared" si="69"/>
        <v>1.5993859577776917</v>
      </c>
      <c r="I263" s="9">
        <f t="shared" si="70"/>
        <v>4.7996788394835797</v>
      </c>
      <c r="J263" s="9">
        <f t="shared" si="71"/>
        <v>6.009154075713564</v>
      </c>
      <c r="K263" s="11">
        <f t="shared" si="72"/>
        <v>0.64102564102564097</v>
      </c>
      <c r="L263" s="11">
        <f t="shared" si="73"/>
        <v>0.21978021978021978</v>
      </c>
      <c r="M263" s="11">
        <f t="shared" si="74"/>
        <v>0.17605633802816903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-0.23076923076923062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0.21802412105770713</v>
      </c>
      <c r="Q263" s="11">
        <f>2*'OddsRatio_working_3-way'!K263*'OddsRatio_working_3-way'!L263*'OddsRatio_working_3-way'!M263</f>
        <v>4.9607308545553397E-2</v>
      </c>
      <c r="R263" s="11">
        <f t="shared" si="75"/>
        <v>0</v>
      </c>
      <c r="S263" s="11">
        <f t="shared" si="76"/>
        <v>-0.94477119125006492</v>
      </c>
      <c r="T263" s="11">
        <f t="shared" si="77"/>
        <v>-0.21496500369739818</v>
      </c>
      <c r="U263" s="11">
        <f>'OddsRatio_working_3-way'!S263-'OddsRatio_working_3-way'!R263^2/3</f>
        <v>-0.94477119125006492</v>
      </c>
      <c r="V263" s="11">
        <f>'OddsRatio_working_3-way'!S263*'OddsRatio_working_3-way'!R263/3-2*'OddsRatio_working_3-way'!R263^3/27-'OddsRatio_working_3-way'!T263</f>
        <v>0.21496500369739818</v>
      </c>
      <c r="W263" s="11">
        <f>'OddsRatio_working_3-way'!V263^2+4*'OddsRatio_working_3-way'!U263^3/27</f>
        <v>-7.8722754979200199E-2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0.17672910611570369</v>
      </c>
      <c r="Y263" s="11">
        <f>IF('OddsRatio_working_3-way'!W263&gt;=0,IF('OddsRatio_working_3-way'!V263+SQRT('OddsRatio_working_3-way'!W263)&gt;0,0,PI()),ACOS('OddsRatio_working_3-way'!V263/(2*'OddsRatio_working_3-way'!X263)))</f>
        <v>0.91703484568221016</v>
      </c>
      <c r="Z263" s="11">
        <f>'OddsRatio_working_3-way'!X263^(1/3)*COS('OddsRatio_working_3-way'!Y263/3)</f>
        <v>0.53516603373008165</v>
      </c>
      <c r="AA263" s="11">
        <f>'OddsRatio_working_3-way'!X263^(1/3)*COS(('OddsRatio_working_3-way'!Y263+2*PI())/3)</f>
        <v>-0.41383890587032512</v>
      </c>
      <c r="AB263" s="11">
        <f>'OddsRatio_working_3-way'!X263^(1/3)*COS(('OddsRatio_working_3-way'!Y263+4*PI())/3)</f>
        <v>-0.12132712785975663</v>
      </c>
      <c r="AC263" s="11">
        <f>'OddsRatio_working_3-way'!X263^(1/3)*SIN('OddsRatio_working_3-way'!Y263/3)</f>
        <v>0.16888175377553791</v>
      </c>
      <c r="AD263" s="11">
        <f>'OddsRatio_working_3-way'!X263^(1/3)*SIN(('OddsRatio_working_3-way'!Y263+2*PI())/3)</f>
        <v>0.37902650356504158</v>
      </c>
      <c r="AE263" s="11">
        <f>'OddsRatio_working_3-way'!X263^(1/3)*SIN(('OddsRatio_working_3-way'!Y263+4*PI())/3)</f>
        <v>-0.54790825734057935</v>
      </c>
      <c r="AF263" s="11">
        <f>-'OddsRatio_working_3-way'!U263/(3*'OddsRatio_working_3-way'!X263^(1/3))*COS(('OddsRatio_working_3-way'!Y263)/3)</f>
        <v>0.53516603373008165</v>
      </c>
      <c r="AG263" s="11">
        <f>-'OddsRatio_working_3-way'!U263/(3*'OddsRatio_working_3-way'!X263^(1/3))*COS(('OddsRatio_working_3-way'!Y263+2*PI())/3)</f>
        <v>-0.41383890587032512</v>
      </c>
      <c r="AH263" s="11">
        <f>-'OddsRatio_working_3-way'!U263/(3*'OddsRatio_working_3-way'!X263^(1/3))*COS(('OddsRatio_working_3-way'!Y263+4*PI())/3)</f>
        <v>-0.12132712785975663</v>
      </c>
      <c r="AI263" s="11">
        <f>'OddsRatio_working_3-way'!U263/(3*'OddsRatio_working_3-way'!X263^(1/3))*SIN(('OddsRatio_working_3-way'!Y263)/3)</f>
        <v>-0.16888175377553791</v>
      </c>
      <c r="AJ263" s="11">
        <f>'OddsRatio_working_3-way'!U263/(3*'OddsRatio_working_3-way'!X263^(1/3))*SIN(('OddsRatio_working_3-way'!Y263+2*PI())/3)</f>
        <v>-0.37902650356504158</v>
      </c>
      <c r="AK263" s="11">
        <f>'OddsRatio_working_3-way'!U263/(3*'OddsRatio_working_3-way'!X263^(1/3))*SIN(('OddsRatio_working_3-way'!Y263+4*PI())/3)</f>
        <v>0.54790825734057935</v>
      </c>
      <c r="AL263" s="11">
        <f>'OddsRatio_working_3-way'!Z263+'OddsRatio_working_3-way'!AF263</f>
        <v>1.0703320674601633</v>
      </c>
      <c r="AM263" s="11">
        <f>'OddsRatio_working_3-way'!AA263+'OddsRatio_working_3-way'!AG263</f>
        <v>-0.82767781174065025</v>
      </c>
      <c r="AN263" s="11">
        <f>'OddsRatio_working_3-way'!AB263+'OddsRatio_working_3-way'!AH263</f>
        <v>-0.24265425571951327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1.0703320674601633</v>
      </c>
      <c r="AS263" s="11">
        <f>IF(('OddsRatio_working_3-way'!X263=0),IF(Q263&gt;0,-Q263^(1/3),(-Q263)^(1/3)),'OddsRatio_working_3-way'!AM263-'OddsRatio_working_3-way'!R263/3)</f>
        <v>-0.82767781174065025</v>
      </c>
      <c r="AT263" s="11">
        <f>IF(('OddsRatio_working_3-way'!X263=0),IF(Q263&gt;0,-Q263^(1/3),(-Q263)^(1/3)),'OddsRatio_working_3-way'!AN263-'OddsRatio_working_3-way'!R263/3)</f>
        <v>-0.24265425571951327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9">
        <f t="shared" si="65"/>
        <v>0.62586121480793122</v>
      </c>
      <c r="E264" s="9">
        <f t="shared" si="66"/>
        <v>0.20246751388518017</v>
      </c>
      <c r="F264" s="9">
        <f t="shared" si="67"/>
        <v>0.17167127130688867</v>
      </c>
      <c r="G264" s="9">
        <f t="shared" si="68"/>
        <v>1.0674970069239684</v>
      </c>
      <c r="H264" s="9">
        <f t="shared" si="69"/>
        <v>1.5977983238774225</v>
      </c>
      <c r="I264" s="9">
        <f t="shared" si="70"/>
        <v>4.939063955549444</v>
      </c>
      <c r="J264" s="9">
        <f t="shared" si="71"/>
        <v>5.8250864712963359</v>
      </c>
      <c r="K264" s="11">
        <f t="shared" si="72"/>
        <v>0.64102564102564097</v>
      </c>
      <c r="L264" s="11">
        <f t="shared" si="73"/>
        <v>0.21321961620469082</v>
      </c>
      <c r="M264" s="11">
        <f t="shared" si="74"/>
        <v>0.1811594202898551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-0.23126840712823848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0.21715162046115971</v>
      </c>
      <c r="Q264" s="11">
        <f>2*'OddsRatio_working_3-way'!K264*'OddsRatio_working_3-way'!L264*'OddsRatio_working_3-way'!M264</f>
        <v>4.9521464187265614E-2</v>
      </c>
      <c r="R264" s="11">
        <f t="shared" si="75"/>
        <v>0</v>
      </c>
      <c r="S264" s="11">
        <f t="shared" si="76"/>
        <v>-0.93895929477625961</v>
      </c>
      <c r="T264" s="11">
        <f t="shared" si="77"/>
        <v>-0.21412982777109685</v>
      </c>
      <c r="U264" s="11">
        <f>'OddsRatio_working_3-way'!S264-'OddsRatio_working_3-way'!R264^2/3</f>
        <v>-0.93895929477625961</v>
      </c>
      <c r="V264" s="11">
        <f>'OddsRatio_working_3-way'!S264*'OddsRatio_working_3-way'!R264/3-2*'OddsRatio_working_3-way'!R264^3/27-'OddsRatio_working_3-way'!T264</f>
        <v>0.21412982777109685</v>
      </c>
      <c r="W264" s="11">
        <f>'OddsRatio_working_3-way'!V264^2+4*'OddsRatio_working_3-way'!U264^3/27</f>
        <v>-7.6789654149937867E-2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0.17510085471751521</v>
      </c>
      <c r="Y264" s="11">
        <f>IF('OddsRatio_working_3-way'!W264&gt;=0,IF('OddsRatio_working_3-way'!V264+SQRT('OddsRatio_working_3-way'!W264)&gt;0,0,PI()),ACOS('OddsRatio_working_3-way'!V264/(2*'OddsRatio_working_3-way'!X264)))</f>
        <v>0.91290819916923449</v>
      </c>
      <c r="Z264" s="11">
        <f>'OddsRatio_working_3-way'!X264^(1/3)*COS('OddsRatio_working_3-way'!Y264/3)</f>
        <v>0.53374850346198421</v>
      </c>
      <c r="AA264" s="11">
        <f>'OddsRatio_working_3-way'!X264^(1/3)*COS(('OddsRatio_working_3-way'!Y264+2*PI())/3)</f>
        <v>-0.41204389381615425</v>
      </c>
      <c r="AB264" s="11">
        <f>'OddsRatio_working_3-way'!X264^(1/3)*COS(('OddsRatio_working_3-way'!Y264+4*PI())/3)</f>
        <v>-0.12170460964583009</v>
      </c>
      <c r="AC264" s="11">
        <f>'OddsRatio_working_3-way'!X264^(1/3)*SIN('OddsRatio_working_3-way'!Y264/3)</f>
        <v>0.16762746387205987</v>
      </c>
      <c r="AD264" s="11">
        <f>'OddsRatio_working_3-way'!X264^(1/3)*SIN(('OddsRatio_working_3-way'!Y264+2*PI())/3)</f>
        <v>0.37842603129397467</v>
      </c>
      <c r="AE264" s="11">
        <f>'OddsRatio_working_3-way'!X264^(1/3)*SIN(('OddsRatio_working_3-way'!Y264+4*PI())/3)</f>
        <v>-0.54605349516603463</v>
      </c>
      <c r="AF264" s="11">
        <f>-'OddsRatio_working_3-way'!U264/(3*'OddsRatio_working_3-way'!X264^(1/3))*COS(('OddsRatio_working_3-way'!Y264)/3)</f>
        <v>0.53374850346198432</v>
      </c>
      <c r="AG264" s="11">
        <f>-'OddsRatio_working_3-way'!U264/(3*'OddsRatio_working_3-way'!X264^(1/3))*COS(('OddsRatio_working_3-way'!Y264+2*PI())/3)</f>
        <v>-0.41204389381615431</v>
      </c>
      <c r="AH264" s="11">
        <f>-'OddsRatio_working_3-way'!U264/(3*'OddsRatio_working_3-way'!X264^(1/3))*COS(('OddsRatio_working_3-way'!Y264+4*PI())/3)</f>
        <v>-0.1217046096458301</v>
      </c>
      <c r="AI264" s="11">
        <f>'OddsRatio_working_3-way'!U264/(3*'OddsRatio_working_3-way'!X264^(1/3))*SIN(('OddsRatio_working_3-way'!Y264)/3)</f>
        <v>-0.1676274638720599</v>
      </c>
      <c r="AJ264" s="11">
        <f>'OddsRatio_working_3-way'!U264/(3*'OddsRatio_working_3-way'!X264^(1/3))*SIN(('OddsRatio_working_3-way'!Y264+2*PI())/3)</f>
        <v>-0.37842603129397479</v>
      </c>
      <c r="AK264" s="11">
        <f>'OddsRatio_working_3-way'!U264/(3*'OddsRatio_working_3-way'!X264^(1/3))*SIN(('OddsRatio_working_3-way'!Y264+4*PI())/3)</f>
        <v>0.54605349516603474</v>
      </c>
      <c r="AL264" s="11">
        <f>'OddsRatio_working_3-way'!Z264+'OddsRatio_working_3-way'!AF264</f>
        <v>1.0674970069239684</v>
      </c>
      <c r="AM264" s="11">
        <f>'OddsRatio_working_3-way'!AA264+'OddsRatio_working_3-way'!AG264</f>
        <v>-0.8240877876323085</v>
      </c>
      <c r="AN264" s="11">
        <f>'OddsRatio_working_3-way'!AB264+'OddsRatio_working_3-way'!AH264</f>
        <v>-0.24340921929166021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1.0674970069239684</v>
      </c>
      <c r="AS264" s="11">
        <f>IF(('OddsRatio_working_3-way'!X264=0),IF(Q264&gt;0,-Q264^(1/3),(-Q264)^(1/3)),'OddsRatio_working_3-way'!AM264-'OddsRatio_working_3-way'!R264/3)</f>
        <v>-0.8240877876323085</v>
      </c>
      <c r="AT264" s="11">
        <f>IF(('OddsRatio_working_3-way'!X264=0),IF(Q264&gt;0,-Q264^(1/3),(-Q264)^(1/3)),'OddsRatio_working_3-way'!AN264-'OddsRatio_working_3-way'!R264/3)</f>
        <v>-0.24340921929166021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9">
        <f t="shared" si="65"/>
        <v>0.50813100357073704</v>
      </c>
      <c r="E265" s="9">
        <f t="shared" si="66"/>
        <v>0.22789490636186222</v>
      </c>
      <c r="F265" s="9">
        <f t="shared" si="67"/>
        <v>0.26397409006740058</v>
      </c>
      <c r="G265" s="9">
        <f t="shared" si="68"/>
        <v>1.0521700304705788</v>
      </c>
      <c r="H265" s="9">
        <f t="shared" si="69"/>
        <v>1.967996428032933</v>
      </c>
      <c r="I265" s="9">
        <f t="shared" si="70"/>
        <v>4.3879874981152636</v>
      </c>
      <c r="J265" s="9">
        <f t="shared" si="71"/>
        <v>3.7882505807470337</v>
      </c>
      <c r="K265" s="11">
        <f t="shared" si="72"/>
        <v>0.52083333333333337</v>
      </c>
      <c r="L265" s="11">
        <f t="shared" si="73"/>
        <v>0.23696682464454977</v>
      </c>
      <c r="M265" s="11">
        <f t="shared" si="74"/>
        <v>0.27397260273972601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-0.26545018286480992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0.22959542513363201</v>
      </c>
      <c r="Q265" s="11">
        <f>2*'OddsRatio_working_3-way'!K265*'OddsRatio_working_3-way'!L265*'OddsRatio_working_3-way'!M265</f>
        <v>6.7627518448787033E-2</v>
      </c>
      <c r="R265" s="11">
        <f t="shared" si="75"/>
        <v>0</v>
      </c>
      <c r="S265" s="11">
        <f t="shared" si="76"/>
        <v>-0.86492848735599392</v>
      </c>
      <c r="T265" s="11">
        <f t="shared" si="77"/>
        <v>-0.254765386555521</v>
      </c>
      <c r="U265" s="11">
        <f>'OddsRatio_working_3-way'!S265-'OddsRatio_working_3-way'!R265^2/3</f>
        <v>-0.86492848735599392</v>
      </c>
      <c r="V265" s="11">
        <f>'OddsRatio_working_3-way'!S265*'OddsRatio_working_3-way'!R265/3-2*'OddsRatio_working_3-way'!R265^3/27-'OddsRatio_working_3-way'!T265</f>
        <v>0.254765386555521</v>
      </c>
      <c r="W265" s="11">
        <f>'OddsRatio_working_3-way'!V265^2+4*'OddsRatio_working_3-way'!U265^3/27</f>
        <v>-3.0954466794909458E-2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0.1548062248277613</v>
      </c>
      <c r="Y265" s="11">
        <f>IF('OddsRatio_working_3-way'!W265&gt;=0,IF('OddsRatio_working_3-way'!V265+SQRT('OddsRatio_working_3-way'!W265)&gt;0,0,PI()),ACOS('OddsRatio_working_3-way'!V265/(2*'OddsRatio_working_3-way'!X265)))</f>
        <v>0.60438359896172922</v>
      </c>
      <c r="Z265" s="11">
        <f>'OddsRatio_working_3-way'!X265^(1/3)*COS('OddsRatio_working_3-way'!Y265/3)</f>
        <v>0.52608501523528939</v>
      </c>
      <c r="AA265" s="11">
        <f>'OddsRatio_working_3-way'!X265^(1/3)*COS(('OddsRatio_working_3-way'!Y265+2*PI())/3)</f>
        <v>-0.3560910938382989</v>
      </c>
      <c r="AB265" s="11">
        <f>'OddsRatio_working_3-way'!X265^(1/3)*COS(('OddsRatio_working_3-way'!Y265+4*PI())/3)</f>
        <v>-0.16999392139699085</v>
      </c>
      <c r="AC265" s="11">
        <f>'OddsRatio_working_3-way'!X265^(1/3)*SIN('OddsRatio_working_3-way'!Y265/3)</f>
        <v>0.10744325260441762</v>
      </c>
      <c r="AD265" s="11">
        <f>'OddsRatio_working_3-way'!X265^(1/3)*SIN(('OddsRatio_working_3-way'!Y265+2*PI())/3)</f>
        <v>0.40188136144187525</v>
      </c>
      <c r="AE265" s="11">
        <f>'OddsRatio_working_3-way'!X265^(1/3)*SIN(('OddsRatio_working_3-way'!Y265+4*PI())/3)</f>
        <v>-0.5093246140462927</v>
      </c>
      <c r="AF265" s="11">
        <f>-'OddsRatio_working_3-way'!U265/(3*'OddsRatio_working_3-way'!X265^(1/3))*COS(('OddsRatio_working_3-way'!Y265)/3)</f>
        <v>0.52608501523528928</v>
      </c>
      <c r="AG265" s="11">
        <f>-'OddsRatio_working_3-way'!U265/(3*'OddsRatio_working_3-way'!X265^(1/3))*COS(('OddsRatio_working_3-way'!Y265+2*PI())/3)</f>
        <v>-0.35609109383829884</v>
      </c>
      <c r="AH265" s="11">
        <f>-'OddsRatio_working_3-way'!U265/(3*'OddsRatio_working_3-way'!X265^(1/3))*COS(('OddsRatio_working_3-way'!Y265+4*PI())/3)</f>
        <v>-0.16999392139699079</v>
      </c>
      <c r="AI265" s="11">
        <f>'OddsRatio_working_3-way'!U265/(3*'OddsRatio_working_3-way'!X265^(1/3))*SIN(('OddsRatio_working_3-way'!Y265)/3)</f>
        <v>-0.10744325260441759</v>
      </c>
      <c r="AJ265" s="11">
        <f>'OddsRatio_working_3-way'!U265/(3*'OddsRatio_working_3-way'!X265^(1/3))*SIN(('OddsRatio_working_3-way'!Y265+2*PI())/3)</f>
        <v>-0.40188136144187514</v>
      </c>
      <c r="AK265" s="11">
        <f>'OddsRatio_working_3-way'!U265/(3*'OddsRatio_working_3-way'!X265^(1/3))*SIN(('OddsRatio_working_3-way'!Y265+4*PI())/3)</f>
        <v>0.50932461404629259</v>
      </c>
      <c r="AL265" s="11">
        <f>'OddsRatio_working_3-way'!Z265+'OddsRatio_working_3-way'!AF265</f>
        <v>1.0521700304705788</v>
      </c>
      <c r="AM265" s="11">
        <f>'OddsRatio_working_3-way'!AA265+'OddsRatio_working_3-way'!AG265</f>
        <v>-0.71218218767659769</v>
      </c>
      <c r="AN265" s="11">
        <f>'OddsRatio_working_3-way'!AB265+'OddsRatio_working_3-way'!AH265</f>
        <v>-0.33998784279398164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1.0521700304705788</v>
      </c>
      <c r="AS265" s="11">
        <f>IF(('OddsRatio_working_3-way'!X265=0),IF(Q265&gt;0,-Q265^(1/3),(-Q265)^(1/3)),'OddsRatio_working_3-way'!AM265-'OddsRatio_working_3-way'!R265/3)</f>
        <v>-0.71218218767659769</v>
      </c>
      <c r="AT265" s="11">
        <f>IF(('OddsRatio_working_3-way'!X265=0),IF(Q265&gt;0,-Q265^(1/3),(-Q265)^(1/3)),'OddsRatio_working_3-way'!AN265-'OddsRatio_working_3-way'!R265/3)</f>
        <v>-0.33998784279398164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9">
        <f t="shared" si="65"/>
        <v>0.8993746710304007</v>
      </c>
      <c r="E266" s="9">
        <f t="shared" si="66"/>
        <v>7.2833879884053349E-2</v>
      </c>
      <c r="F266" s="9">
        <f t="shared" si="67"/>
        <v>2.779144908554599E-2</v>
      </c>
      <c r="G266" s="9">
        <f t="shared" si="68"/>
        <v>1.2431517662070481</v>
      </c>
      <c r="H266" s="9">
        <f t="shared" si="69"/>
        <v>1.1118836589586343</v>
      </c>
      <c r="I266" s="9">
        <f t="shared" si="70"/>
        <v>13.729874085960173</v>
      </c>
      <c r="J266" s="9">
        <f t="shared" si="71"/>
        <v>35.982290701066333</v>
      </c>
      <c r="K266" s="11">
        <f t="shared" si="72"/>
        <v>0.9174311926605504</v>
      </c>
      <c r="L266" s="11">
        <f t="shared" si="73"/>
        <v>8.8967971530249115E-2</v>
      </c>
      <c r="M266" s="11">
        <f t="shared" si="74"/>
        <v>3.4317089910775568E-2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-7.264139948563697E-2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0.10775559509513338</v>
      </c>
      <c r="Q266" s="11">
        <f>2*'OddsRatio_working_3-way'!K266*'OddsRatio_working_3-way'!L266*'OddsRatio_working_3-way'!M266</f>
        <v>5.6020584920786782E-3</v>
      </c>
      <c r="R266" s="11">
        <f t="shared" si="75"/>
        <v>0</v>
      </c>
      <c r="S266" s="11">
        <f t="shared" si="76"/>
        <v>-1.4833909569217396</v>
      </c>
      <c r="T266" s="11">
        <f t="shared" si="77"/>
        <v>-7.7119363499960458E-2</v>
      </c>
      <c r="U266" s="11">
        <f>'OddsRatio_working_3-way'!S266-'OddsRatio_working_3-way'!R266^2/3</f>
        <v>-1.4833909569217396</v>
      </c>
      <c r="V266" s="11">
        <f>'OddsRatio_working_3-way'!S266*'OddsRatio_working_3-way'!R266/3-2*'OddsRatio_working_3-way'!R266^3/27-'OddsRatio_working_3-way'!T266</f>
        <v>7.7119363499960458E-2</v>
      </c>
      <c r="W266" s="11">
        <f>'OddsRatio_working_3-way'!V266^2+4*'OddsRatio_working_3-way'!U266^3/27</f>
        <v>-0.47762678878815024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0.34769749244666304</v>
      </c>
      <c r="Y266" s="11">
        <f>IF('OddsRatio_working_3-way'!W266&gt;=0,IF('OddsRatio_working_3-way'!V266+SQRT('OddsRatio_working_3-way'!W266)&gt;0,0,PI()),ACOS('OddsRatio_working_3-way'!V266/(2*'OddsRatio_working_3-way'!X266)))</f>
        <v>1.4596676500433021</v>
      </c>
      <c r="Z266" s="11">
        <f>'OddsRatio_working_3-way'!X266^(1/3)*COS('OddsRatio_working_3-way'!Y266/3)</f>
        <v>0.62157588310352407</v>
      </c>
      <c r="AA266" s="11">
        <f>'OddsRatio_working_3-way'!X266^(1/3)*COS(('OddsRatio_working_3-way'!Y266+2*PI())/3)</f>
        <v>-0.59553397820282861</v>
      </c>
      <c r="AB266" s="11">
        <f>'OddsRatio_working_3-way'!X266^(1/3)*COS(('OddsRatio_working_3-way'!Y266+4*PI())/3)</f>
        <v>-2.6041904900695679E-2</v>
      </c>
      <c r="AC266" s="11">
        <f>'OddsRatio_working_3-way'!X266^(1/3)*SIN('OddsRatio_working_3-way'!Y266/3)</f>
        <v>0.32879640182234476</v>
      </c>
      <c r="AD266" s="11">
        <f>'OddsRatio_working_3-way'!X266^(1/3)*SIN(('OddsRatio_working_3-way'!Y266+2*PI())/3)</f>
        <v>0.37390230423622617</v>
      </c>
      <c r="AE266" s="11">
        <f>'OddsRatio_working_3-way'!X266^(1/3)*SIN(('OddsRatio_working_3-way'!Y266+4*PI())/3)</f>
        <v>-0.70269870605857077</v>
      </c>
      <c r="AF266" s="11">
        <f>-'OddsRatio_working_3-way'!U266/(3*'OddsRatio_working_3-way'!X266^(1/3))*COS(('OddsRatio_working_3-way'!Y266)/3)</f>
        <v>0.62157588310352407</v>
      </c>
      <c r="AG266" s="11">
        <f>-'OddsRatio_working_3-way'!U266/(3*'OddsRatio_working_3-way'!X266^(1/3))*COS(('OddsRatio_working_3-way'!Y266+2*PI())/3)</f>
        <v>-0.59553397820282861</v>
      </c>
      <c r="AH266" s="11">
        <f>-'OddsRatio_working_3-way'!U266/(3*'OddsRatio_working_3-way'!X266^(1/3))*COS(('OddsRatio_working_3-way'!Y266+4*PI())/3)</f>
        <v>-2.6041904900695679E-2</v>
      </c>
      <c r="AI266" s="11">
        <f>'OddsRatio_working_3-way'!U266/(3*'OddsRatio_working_3-way'!X266^(1/3))*SIN(('OddsRatio_working_3-way'!Y266)/3)</f>
        <v>-0.32879640182234476</v>
      </c>
      <c r="AJ266" s="11">
        <f>'OddsRatio_working_3-way'!U266/(3*'OddsRatio_working_3-way'!X266^(1/3))*SIN(('OddsRatio_working_3-way'!Y266+2*PI())/3)</f>
        <v>-0.37390230423622617</v>
      </c>
      <c r="AK266" s="11">
        <f>'OddsRatio_working_3-way'!U266/(3*'OddsRatio_working_3-way'!X266^(1/3))*SIN(('OddsRatio_working_3-way'!Y266+4*PI())/3)</f>
        <v>0.70269870605857077</v>
      </c>
      <c r="AL266" s="11">
        <f>'OddsRatio_working_3-way'!Z266+'OddsRatio_working_3-way'!AF266</f>
        <v>1.2431517662070481</v>
      </c>
      <c r="AM266" s="11">
        <f>'OddsRatio_working_3-way'!AA266+'OddsRatio_working_3-way'!AG266</f>
        <v>-1.1910679564056572</v>
      </c>
      <c r="AN266" s="11">
        <f>'OddsRatio_working_3-way'!AB266+'OddsRatio_working_3-way'!AH266</f>
        <v>-5.2083809801391358E-2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1.2431517662070481</v>
      </c>
      <c r="AS266" s="11">
        <f>IF(('OddsRatio_working_3-way'!X266=0),IF(Q266&gt;0,-Q266^(1/3),(-Q266)^(1/3)),'OddsRatio_working_3-way'!AM266-'OddsRatio_working_3-way'!R266/3)</f>
        <v>-1.1910679564056572</v>
      </c>
      <c r="AT266" s="11">
        <f>IF(('OddsRatio_working_3-way'!X266=0),IF(Q266&gt;0,-Q266^(1/3),(-Q266)^(1/3)),'OddsRatio_working_3-way'!AN266-'OddsRatio_working_3-way'!R266/3)</f>
        <v>-5.2083809801391358E-2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9">
        <f t="shared" si="65"/>
        <v>0.28841532529492775</v>
      </c>
      <c r="E267" s="9">
        <f t="shared" si="66"/>
        <v>0.27018389503905632</v>
      </c>
      <c r="F267" s="9">
        <f t="shared" si="67"/>
        <v>0.44140077966601571</v>
      </c>
      <c r="G267" s="9">
        <f t="shared" si="68"/>
        <v>1.0634578169062929</v>
      </c>
      <c r="H267" s="9">
        <f t="shared" si="69"/>
        <v>3.4672221352225994</v>
      </c>
      <c r="I267" s="9">
        <f t="shared" si="70"/>
        <v>3.7011828549419845</v>
      </c>
      <c r="J267" s="9">
        <f t="shared" si="71"/>
        <v>2.2655148021184881</v>
      </c>
      <c r="K267" s="11">
        <f t="shared" si="72"/>
        <v>0.30120481927710846</v>
      </c>
      <c r="L267" s="11">
        <f t="shared" si="73"/>
        <v>0.2824858757062147</v>
      </c>
      <c r="M267" s="11">
        <f t="shared" si="74"/>
        <v>0.45662100456621008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-0.27244773537303757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0.23505522748839178</v>
      </c>
      <c r="Q267" s="11">
        <f>2*'OddsRatio_working_3-way'!K267*'OddsRatio_working_3-way'!L267*'OddsRatio_working_3-way'!M267</f>
        <v>7.7704207434179107E-2</v>
      </c>
      <c r="R267" s="11">
        <f t="shared" si="75"/>
        <v>0</v>
      </c>
      <c r="S267" s="11">
        <f t="shared" si="76"/>
        <v>-0.86275346413341381</v>
      </c>
      <c r="T267" s="11">
        <f t="shared" si="77"/>
        <v>-0.28520775673831861</v>
      </c>
      <c r="U267" s="11">
        <f>'OddsRatio_working_3-way'!S267-'OddsRatio_working_3-way'!R267^2/3</f>
        <v>-0.86275346413341381</v>
      </c>
      <c r="V267" s="11">
        <f>'OddsRatio_working_3-way'!S267*'OddsRatio_working_3-way'!R267/3-2*'OddsRatio_working_3-way'!R267^3/27-'OddsRatio_working_3-way'!T267</f>
        <v>0.28520775673831861</v>
      </c>
      <c r="W267" s="11">
        <f>'OddsRatio_working_3-way'!V267^2+4*'OddsRatio_working_3-way'!U267^3/27</f>
        <v>-1.3795049204710738E-2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0.15422265860470588</v>
      </c>
      <c r="Y267" s="11">
        <f>IF('OddsRatio_working_3-way'!W267&gt;=0,IF('OddsRatio_working_3-way'!V267+SQRT('OddsRatio_working_3-way'!W267)&gt;0,0,PI()),ACOS('OddsRatio_working_3-way'!V267/(2*'OddsRatio_working_3-way'!X267)))</f>
        <v>0.39064853208606931</v>
      </c>
      <c r="Z267" s="11">
        <f>'OddsRatio_working_3-way'!X267^(1/3)*COS('OddsRatio_working_3-way'!Y267/3)</f>
        <v>0.53172890845314646</v>
      </c>
      <c r="AA267" s="11">
        <f>'OddsRatio_working_3-way'!X267^(1/3)*COS(('OddsRatio_working_3-way'!Y267+2*PI())/3)</f>
        <v>-0.32616903091667648</v>
      </c>
      <c r="AB267" s="11">
        <f>'OddsRatio_working_3-way'!X267^(1/3)*COS(('OddsRatio_working_3-way'!Y267+4*PI())/3)</f>
        <v>-0.20555987753646981</v>
      </c>
      <c r="AC267" s="11">
        <f>'OddsRatio_working_3-way'!X267^(1/3)*SIN('OddsRatio_working_3-way'!Y267/3)</f>
        <v>6.9633727170795232E-2</v>
      </c>
      <c r="AD267" s="11">
        <f>'OddsRatio_working_3-way'!X267^(1/3)*SIN(('OddsRatio_working_3-way'!Y267+2*PI())/3)</f>
        <v>0.42567387906159743</v>
      </c>
      <c r="AE267" s="11">
        <f>'OddsRatio_working_3-way'!X267^(1/3)*SIN(('OddsRatio_working_3-way'!Y267+4*PI())/3)</f>
        <v>-0.49530760623239256</v>
      </c>
      <c r="AF267" s="11">
        <f>-'OddsRatio_working_3-way'!U267/(3*'OddsRatio_working_3-way'!X267^(1/3))*COS(('OddsRatio_working_3-way'!Y267)/3)</f>
        <v>0.53172890845314635</v>
      </c>
      <c r="AG267" s="11">
        <f>-'OddsRatio_working_3-way'!U267/(3*'OddsRatio_working_3-way'!X267^(1/3))*COS(('OddsRatio_working_3-way'!Y267+2*PI())/3)</f>
        <v>-0.32616903091667643</v>
      </c>
      <c r="AH267" s="11">
        <f>-'OddsRatio_working_3-way'!U267/(3*'OddsRatio_working_3-way'!X267^(1/3))*COS(('OddsRatio_working_3-way'!Y267+4*PI())/3)</f>
        <v>-0.20555987753646976</v>
      </c>
      <c r="AI267" s="11">
        <f>'OddsRatio_working_3-way'!U267/(3*'OddsRatio_working_3-way'!X267^(1/3))*SIN(('OddsRatio_working_3-way'!Y267)/3)</f>
        <v>-6.9633727170795218E-2</v>
      </c>
      <c r="AJ267" s="11">
        <f>'OddsRatio_working_3-way'!U267/(3*'OddsRatio_working_3-way'!X267^(1/3))*SIN(('OddsRatio_working_3-way'!Y267+2*PI())/3)</f>
        <v>-0.42567387906159732</v>
      </c>
      <c r="AK267" s="11">
        <f>'OddsRatio_working_3-way'!U267/(3*'OddsRatio_working_3-way'!X267^(1/3))*SIN(('OddsRatio_working_3-way'!Y267+4*PI())/3)</f>
        <v>0.49530760623239251</v>
      </c>
      <c r="AL267" s="11">
        <f>'OddsRatio_working_3-way'!Z267+'OddsRatio_working_3-way'!AF267</f>
        <v>1.0634578169062929</v>
      </c>
      <c r="AM267" s="11">
        <f>'OddsRatio_working_3-way'!AA267+'OddsRatio_working_3-way'!AG267</f>
        <v>-0.65233806183335297</v>
      </c>
      <c r="AN267" s="11">
        <f>'OddsRatio_working_3-way'!AB267+'OddsRatio_working_3-way'!AH267</f>
        <v>-0.41111975507293957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1.0634578169062929</v>
      </c>
      <c r="AS267" s="11">
        <f>IF(('OddsRatio_working_3-way'!X267=0),IF(Q267&gt;0,-Q267^(1/3),(-Q267)^(1/3)),'OddsRatio_working_3-way'!AM267-'OddsRatio_working_3-way'!R267/3)</f>
        <v>-0.65233806183335297</v>
      </c>
      <c r="AT267" s="11">
        <f>IF(('OddsRatio_working_3-way'!X267=0),IF(Q267&gt;0,-Q267^(1/3),(-Q267)^(1/3)),'OddsRatio_working_3-way'!AN267-'OddsRatio_working_3-way'!R267/3)</f>
        <v>-0.41111975507293957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9">
        <f t="shared" si="65"/>
        <v>0.54309264916157962</v>
      </c>
      <c r="E268" s="9">
        <f t="shared" si="66"/>
        <v>0.27211453873633951</v>
      </c>
      <c r="F268" s="9">
        <f t="shared" si="67"/>
        <v>0.18479281210208057</v>
      </c>
      <c r="G268" s="9">
        <f t="shared" si="68"/>
        <v>1.0785980178987327</v>
      </c>
      <c r="H268" s="9">
        <f t="shared" si="69"/>
        <v>1.8413064539610118</v>
      </c>
      <c r="I268" s="9">
        <f t="shared" si="70"/>
        <v>3.6749230843888574</v>
      </c>
      <c r="J268" s="9">
        <f t="shared" si="71"/>
        <v>5.4114658932058166</v>
      </c>
      <c r="K268" s="11">
        <f t="shared" si="72"/>
        <v>0.5617977528089888</v>
      </c>
      <c r="L268" s="11">
        <f t="shared" si="73"/>
        <v>0.28735632183908044</v>
      </c>
      <c r="M268" s="11">
        <f t="shared" si="74"/>
        <v>0.19646365422396858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-0.25092998632137975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0.23311504884188444</v>
      </c>
      <c r="Q268" s="11">
        <f>2*'OddsRatio_working_3-way'!K268*'OddsRatio_working_3-way'!L268*'OddsRatio_working_3-way'!M268</f>
        <v>6.343266635153319E-2</v>
      </c>
      <c r="R268" s="11">
        <f t="shared" si="75"/>
        <v>0</v>
      </c>
      <c r="S268" s="11">
        <f t="shared" si="76"/>
        <v>-0.9290043500154711</v>
      </c>
      <c r="T268" s="11">
        <f t="shared" si="77"/>
        <v>-0.25279029932393776</v>
      </c>
      <c r="U268" s="11">
        <f>'OddsRatio_working_3-way'!S268-'OddsRatio_working_3-way'!R268^2/3</f>
        <v>-0.9290043500154711</v>
      </c>
      <c r="V268" s="11">
        <f>'OddsRatio_working_3-way'!S268*'OddsRatio_working_3-way'!R268/3-2*'OddsRatio_working_3-way'!R268^3/27-'OddsRatio_working_3-way'!T268</f>
        <v>0.25279029932393776</v>
      </c>
      <c r="W268" s="11">
        <f>'OddsRatio_working_3-way'!V268^2+4*'OddsRatio_working_3-way'!U268^3/27</f>
        <v>-5.4878746312579746E-2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0.17232359222177457</v>
      </c>
      <c r="Y268" s="11">
        <f>IF('OddsRatio_working_3-way'!W268&gt;=0,IF('OddsRatio_working_3-way'!V268+SQRT('OddsRatio_working_3-way'!W268)&gt;0,0,PI()),ACOS('OddsRatio_working_3-way'!V268/(2*'OddsRatio_working_3-way'!X268)))</f>
        <v>0.74737507471528764</v>
      </c>
      <c r="Z268" s="11">
        <f>'OddsRatio_working_3-way'!X268^(1/3)*COS('OddsRatio_working_3-way'!Y268/3)</f>
        <v>0.53929900894936633</v>
      </c>
      <c r="AA268" s="11">
        <f>'OddsRatio_working_3-way'!X268^(1/3)*COS(('OddsRatio_working_3-way'!Y268+2*PI())/3)</f>
        <v>-0.38847089023306131</v>
      </c>
      <c r="AB268" s="11">
        <f>'OddsRatio_working_3-way'!X268^(1/3)*COS(('OddsRatio_working_3-way'!Y268+4*PI())/3)</f>
        <v>-0.15082811871630511</v>
      </c>
      <c r="AC268" s="11">
        <f>'OddsRatio_working_3-way'!X268^(1/3)*SIN('OddsRatio_working_3-way'!Y268/3)</f>
        <v>0.13720311810616803</v>
      </c>
      <c r="AD268" s="11">
        <f>'OddsRatio_working_3-way'!X268^(1/3)*SIN(('OddsRatio_working_3-way'!Y268+2*PI())/3)</f>
        <v>0.39844508293283853</v>
      </c>
      <c r="AE268" s="11">
        <f>'OddsRatio_working_3-way'!X268^(1/3)*SIN(('OddsRatio_working_3-way'!Y268+4*PI())/3)</f>
        <v>-0.53564820103900646</v>
      </c>
      <c r="AF268" s="11">
        <f>-'OddsRatio_working_3-way'!U268/(3*'OddsRatio_working_3-way'!X268^(1/3))*COS(('OddsRatio_working_3-way'!Y268)/3)</f>
        <v>0.53929900894936633</v>
      </c>
      <c r="AG268" s="11">
        <f>-'OddsRatio_working_3-way'!U268/(3*'OddsRatio_working_3-way'!X268^(1/3))*COS(('OddsRatio_working_3-way'!Y268+2*PI())/3)</f>
        <v>-0.38847089023306131</v>
      </c>
      <c r="AH268" s="11">
        <f>-'OddsRatio_working_3-way'!U268/(3*'OddsRatio_working_3-way'!X268^(1/3))*COS(('OddsRatio_working_3-way'!Y268+4*PI())/3)</f>
        <v>-0.15082811871630511</v>
      </c>
      <c r="AI268" s="11">
        <f>'OddsRatio_working_3-way'!U268/(3*'OddsRatio_working_3-way'!X268^(1/3))*SIN(('OddsRatio_working_3-way'!Y268)/3)</f>
        <v>-0.13720311810616803</v>
      </c>
      <c r="AJ268" s="11">
        <f>'OddsRatio_working_3-way'!U268/(3*'OddsRatio_working_3-way'!X268^(1/3))*SIN(('OddsRatio_working_3-way'!Y268+2*PI())/3)</f>
        <v>-0.39844508293283853</v>
      </c>
      <c r="AK268" s="11">
        <f>'OddsRatio_working_3-way'!U268/(3*'OddsRatio_working_3-way'!X268^(1/3))*SIN(('OddsRatio_working_3-way'!Y268+4*PI())/3)</f>
        <v>0.53564820103900646</v>
      </c>
      <c r="AL268" s="11">
        <f>'OddsRatio_working_3-way'!Z268+'OddsRatio_working_3-way'!AF268</f>
        <v>1.0785980178987327</v>
      </c>
      <c r="AM268" s="11">
        <f>'OddsRatio_working_3-way'!AA268+'OddsRatio_working_3-way'!AG268</f>
        <v>-0.77694178046612261</v>
      </c>
      <c r="AN268" s="11">
        <f>'OddsRatio_working_3-way'!AB268+'OddsRatio_working_3-way'!AH268</f>
        <v>-0.30165623743261022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1.0785980178987327</v>
      </c>
      <c r="AS268" s="11">
        <f>IF(('OddsRatio_working_3-way'!X268=0),IF(Q268&gt;0,-Q268^(1/3),(-Q268)^(1/3)),'OddsRatio_working_3-way'!AM268-'OddsRatio_working_3-way'!R268/3)</f>
        <v>-0.77694178046612261</v>
      </c>
      <c r="AT268" s="11">
        <f>IF(('OddsRatio_working_3-way'!X268=0),IF(Q268&gt;0,-Q268^(1/3),(-Q268)^(1/3)),'OddsRatio_working_3-way'!AN268-'OddsRatio_working_3-way'!R268/3)</f>
        <v>-0.30165623743261022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9">
        <f t="shared" si="65"/>
        <v>0.41062147452828723</v>
      </c>
      <c r="E269" s="9">
        <f t="shared" si="66"/>
        <v>0.36167308337265408</v>
      </c>
      <c r="F269" s="9">
        <f t="shared" si="67"/>
        <v>0.22770544209905852</v>
      </c>
      <c r="G269" s="9">
        <f t="shared" si="68"/>
        <v>1.0632095801519674</v>
      </c>
      <c r="H269" s="9">
        <f t="shared" si="69"/>
        <v>2.4353329332051561</v>
      </c>
      <c r="I269" s="9">
        <f t="shared" si="70"/>
        <v>2.7649279030522664</v>
      </c>
      <c r="J269" s="9">
        <f t="shared" si="71"/>
        <v>4.3916385606847763</v>
      </c>
      <c r="K269" s="11">
        <f t="shared" si="72"/>
        <v>0.42553191489361702</v>
      </c>
      <c r="L269" s="11">
        <f t="shared" si="73"/>
        <v>0.37593984962406013</v>
      </c>
      <c r="M269" s="11">
        <f t="shared" si="74"/>
        <v>0.2386634844868735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-0.27294115041831968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0.23671630200265809</v>
      </c>
      <c r="Q269" s="11">
        <f>2*'OddsRatio_working_3-way'!K269*'OddsRatio_working_3-way'!L269*'OddsRatio_working_3-way'!M269</f>
        <v>7.6360097420212283E-2</v>
      </c>
      <c r="R269" s="11">
        <f t="shared" si="75"/>
        <v>0</v>
      </c>
      <c r="S269" s="11">
        <f t="shared" si="76"/>
        <v>-0.86727963753306503</v>
      </c>
      <c r="T269" s="11">
        <f t="shared" si="77"/>
        <v>-0.27976762501066615</v>
      </c>
      <c r="U269" s="11">
        <f>'OddsRatio_working_3-way'!S269-'OddsRatio_working_3-way'!R269^2/3</f>
        <v>-0.86727963753306503</v>
      </c>
      <c r="V269" s="11">
        <f>'OddsRatio_working_3-way'!S269*'OddsRatio_working_3-way'!R269/3-2*'OddsRatio_working_3-way'!R269^3/27-'OddsRatio_working_3-way'!T269</f>
        <v>0.27976762501066615</v>
      </c>
      <c r="W269" s="11">
        <f>'OddsRatio_working_3-way'!V269^2+4*'OddsRatio_working_3-way'!U269^3/27</f>
        <v>-1.8373804556695753E-2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0.15543787228407727</v>
      </c>
      <c r="Y269" s="11">
        <f>IF('OddsRatio_working_3-way'!W269&gt;=0,IF('OddsRatio_working_3-way'!V269+SQRT('OddsRatio_working_3-way'!W269)&gt;0,0,PI()),ACOS('OddsRatio_working_3-way'!V269/(2*'OddsRatio_working_3-way'!X269)))</f>
        <v>0.45117840393315789</v>
      </c>
      <c r="Z269" s="11">
        <f>'OddsRatio_working_3-way'!X269^(1/3)*COS('OddsRatio_working_3-way'!Y269/3)</f>
        <v>0.53160479007598371</v>
      </c>
      <c r="AA269" s="11">
        <f>'OddsRatio_working_3-way'!X269^(1/3)*COS(('OddsRatio_working_3-way'!Y269+2*PI())/3)</f>
        <v>-0.3355674992052492</v>
      </c>
      <c r="AB269" s="11">
        <f>'OddsRatio_working_3-way'!X269^(1/3)*COS(('OddsRatio_working_3-way'!Y269+4*PI())/3)</f>
        <v>-0.19603729087073438</v>
      </c>
      <c r="AC269" s="11">
        <f>'OddsRatio_working_3-way'!X269^(1/3)*SIN('OddsRatio_working_3-way'!Y269/3)</f>
        <v>8.0557803342016718E-2</v>
      </c>
      <c r="AD269" s="11">
        <f>'OddsRatio_working_3-way'!X269^(1/3)*SIN(('OddsRatio_working_3-way'!Y269+2*PI())/3)</f>
        <v>0.42010435130828722</v>
      </c>
      <c r="AE269" s="11">
        <f>'OddsRatio_working_3-way'!X269^(1/3)*SIN(('OddsRatio_working_3-way'!Y269+4*PI())/3)</f>
        <v>-0.50066215465030395</v>
      </c>
      <c r="AF269" s="11">
        <f>-'OddsRatio_working_3-way'!U269/(3*'OddsRatio_working_3-way'!X269^(1/3))*COS(('OddsRatio_working_3-way'!Y269)/3)</f>
        <v>0.5316047900759836</v>
      </c>
      <c r="AG269" s="11">
        <f>-'OddsRatio_working_3-way'!U269/(3*'OddsRatio_working_3-way'!X269^(1/3))*COS(('OddsRatio_working_3-way'!Y269+2*PI())/3)</f>
        <v>-0.33556749920524914</v>
      </c>
      <c r="AH269" s="11">
        <f>-'OddsRatio_working_3-way'!U269/(3*'OddsRatio_working_3-way'!X269^(1/3))*COS(('OddsRatio_working_3-way'!Y269+4*PI())/3)</f>
        <v>-0.19603729087073435</v>
      </c>
      <c r="AI269" s="11">
        <f>'OddsRatio_working_3-way'!U269/(3*'OddsRatio_working_3-way'!X269^(1/3))*SIN(('OddsRatio_working_3-way'!Y269)/3)</f>
        <v>-8.055780334201669E-2</v>
      </c>
      <c r="AJ269" s="11">
        <f>'OddsRatio_working_3-way'!U269/(3*'OddsRatio_working_3-way'!X269^(1/3))*SIN(('OddsRatio_working_3-way'!Y269+2*PI())/3)</f>
        <v>-0.42010435130828716</v>
      </c>
      <c r="AK269" s="11">
        <f>'OddsRatio_working_3-way'!U269/(3*'OddsRatio_working_3-way'!X269^(1/3))*SIN(('OddsRatio_working_3-way'!Y269+4*PI())/3)</f>
        <v>0.50066215465030384</v>
      </c>
      <c r="AL269" s="11">
        <f>'OddsRatio_working_3-way'!Z269+'OddsRatio_working_3-way'!AF269</f>
        <v>1.0632095801519674</v>
      </c>
      <c r="AM269" s="11">
        <f>'OddsRatio_working_3-way'!AA269+'OddsRatio_working_3-way'!AG269</f>
        <v>-0.6711349984104984</v>
      </c>
      <c r="AN269" s="11">
        <f>'OddsRatio_working_3-way'!AB269+'OddsRatio_working_3-way'!AH269</f>
        <v>-0.3920745817414687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1.0632095801519674</v>
      </c>
      <c r="AS269" s="11">
        <f>IF(('OddsRatio_working_3-way'!X269=0),IF(Q269&gt;0,-Q269^(1/3),(-Q269)^(1/3)),'OddsRatio_working_3-way'!AM269-'OddsRatio_working_3-way'!R269/3)</f>
        <v>-0.6711349984104984</v>
      </c>
      <c r="AT269" s="11">
        <f>IF(('OddsRatio_working_3-way'!X269=0),IF(Q269&gt;0,-Q269^(1/3),(-Q269)^(1/3)),'OddsRatio_working_3-way'!AN269-'OddsRatio_working_3-way'!R269/3)</f>
        <v>-0.3920745817414687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9">
        <f t="shared" si="65"/>
        <v>0.5393188921248101</v>
      </c>
      <c r="E270" s="9">
        <f t="shared" si="66"/>
        <v>0.25825007185921472</v>
      </c>
      <c r="F270" s="9">
        <f t="shared" si="67"/>
        <v>0.20243103601597517</v>
      </c>
      <c r="G270" s="9">
        <f t="shared" si="68"/>
        <v>1.0677382032274938</v>
      </c>
      <c r="H270" s="9">
        <f t="shared" si="69"/>
        <v>1.8541905625819952</v>
      </c>
      <c r="I270" s="9">
        <f t="shared" si="70"/>
        <v>3.8722157666819585</v>
      </c>
      <c r="J270" s="9">
        <f t="shared" si="71"/>
        <v>4.9399539699094532</v>
      </c>
      <c r="K270" s="11">
        <f t="shared" si="72"/>
        <v>0.55555555555555558</v>
      </c>
      <c r="L270" s="11">
        <f t="shared" si="73"/>
        <v>0.2710027100271003</v>
      </c>
      <c r="M270" s="11">
        <f t="shared" si="74"/>
        <v>0.21321961620469082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-0.25491589670694148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0.23049034091383319</v>
      </c>
      <c r="Q270" s="11">
        <f>2*'OddsRatio_working_3-way'!K270*'OddsRatio_working_3-way'!L270*'OddsRatio_working_3-way'!M270</f>
        <v>6.4203437580454936E-2</v>
      </c>
      <c r="R270" s="11">
        <f t="shared" si="75"/>
        <v>0</v>
      </c>
      <c r="S270" s="11">
        <f t="shared" si="76"/>
        <v>-0.90418190427257428</v>
      </c>
      <c r="T270" s="11">
        <f t="shared" si="77"/>
        <v>-0.2518612546720263</v>
      </c>
      <c r="U270" s="11">
        <f>'OddsRatio_working_3-way'!S270-'OddsRatio_working_3-way'!R270^2/3</f>
        <v>-0.90418190427257428</v>
      </c>
      <c r="V270" s="11">
        <f>'OddsRatio_working_3-way'!S270*'OddsRatio_working_3-way'!R270/3-2*'OddsRatio_working_3-way'!R270^3/27-'OddsRatio_working_3-way'!T270</f>
        <v>0.2518612546720263</v>
      </c>
      <c r="W270" s="11">
        <f>'OddsRatio_working_3-way'!V270^2+4*'OddsRatio_working_3-way'!U270^3/27</f>
        <v>-4.6078400097237307E-2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0.16546335825659755</v>
      </c>
      <c r="Y270" s="11">
        <f>IF('OddsRatio_working_3-way'!W270&gt;=0,IF('OddsRatio_working_3-way'!V270+SQRT('OddsRatio_working_3-way'!W270)&gt;0,0,PI()),ACOS('OddsRatio_working_3-way'!V270/(2*'OddsRatio_working_3-way'!X270)))</f>
        <v>0.70582195797329261</v>
      </c>
      <c r="Z270" s="11">
        <f>'OddsRatio_working_3-way'!X270^(1/3)*COS('OddsRatio_working_3-way'!Y270/3)</f>
        <v>0.53386910161374701</v>
      </c>
      <c r="AA270" s="11">
        <f>'OddsRatio_working_3-way'!X270^(1/3)*COS(('OddsRatio_working_3-way'!Y270+2*PI())/3)</f>
        <v>-0.37776465874123238</v>
      </c>
      <c r="AB270" s="11">
        <f>'OddsRatio_working_3-way'!X270^(1/3)*COS(('OddsRatio_working_3-way'!Y270+4*PI())/3)</f>
        <v>-0.15610444287251479</v>
      </c>
      <c r="AC270" s="11">
        <f>'OddsRatio_working_3-way'!X270^(1/3)*SIN('OddsRatio_working_3-way'!Y270/3)</f>
        <v>0.1279755853004346</v>
      </c>
      <c r="AD270" s="11">
        <f>'OddsRatio_working_3-way'!X270^(1/3)*SIN(('OddsRatio_working_3-way'!Y270+2*PI())/3)</f>
        <v>0.39835641164286339</v>
      </c>
      <c r="AE270" s="11">
        <f>'OddsRatio_working_3-way'!X270^(1/3)*SIN(('OddsRatio_working_3-way'!Y270+4*PI())/3)</f>
        <v>-0.52633199694329802</v>
      </c>
      <c r="AF270" s="11">
        <f>-'OddsRatio_working_3-way'!U270/(3*'OddsRatio_working_3-way'!X270^(1/3))*COS(('OddsRatio_working_3-way'!Y270)/3)</f>
        <v>0.5338691016137469</v>
      </c>
      <c r="AG270" s="11">
        <f>-'OddsRatio_working_3-way'!U270/(3*'OddsRatio_working_3-way'!X270^(1/3))*COS(('OddsRatio_working_3-way'!Y270+2*PI())/3)</f>
        <v>-0.37776465874123227</v>
      </c>
      <c r="AH270" s="11">
        <f>-'OddsRatio_working_3-way'!U270/(3*'OddsRatio_working_3-way'!X270^(1/3))*COS(('OddsRatio_working_3-way'!Y270+4*PI())/3)</f>
        <v>-0.15610444287251474</v>
      </c>
      <c r="AI270" s="11">
        <f>'OddsRatio_working_3-way'!U270/(3*'OddsRatio_working_3-way'!X270^(1/3))*SIN(('OddsRatio_working_3-way'!Y270)/3)</f>
        <v>-0.1279755853004346</v>
      </c>
      <c r="AJ270" s="11">
        <f>'OddsRatio_working_3-way'!U270/(3*'OddsRatio_working_3-way'!X270^(1/3))*SIN(('OddsRatio_working_3-way'!Y270+2*PI())/3)</f>
        <v>-0.39835641164286334</v>
      </c>
      <c r="AK270" s="11">
        <f>'OddsRatio_working_3-way'!U270/(3*'OddsRatio_working_3-way'!X270^(1/3))*SIN(('OddsRatio_working_3-way'!Y270+4*PI())/3)</f>
        <v>0.52633199694329791</v>
      </c>
      <c r="AL270" s="11">
        <f>'OddsRatio_working_3-way'!Z270+'OddsRatio_working_3-way'!AF270</f>
        <v>1.0677382032274938</v>
      </c>
      <c r="AM270" s="11">
        <f>'OddsRatio_working_3-way'!AA270+'OddsRatio_working_3-way'!AG270</f>
        <v>-0.75552931748246466</v>
      </c>
      <c r="AN270" s="11">
        <f>'OddsRatio_working_3-way'!AB270+'OddsRatio_working_3-way'!AH270</f>
        <v>-0.31220888574502953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1.0677382032274938</v>
      </c>
      <c r="AS270" s="11">
        <f>IF(('OddsRatio_working_3-way'!X270=0),IF(Q270&gt;0,-Q270^(1/3),(-Q270)^(1/3)),'OddsRatio_working_3-way'!AM270-'OddsRatio_working_3-way'!R270/3)</f>
        <v>-0.75552931748246466</v>
      </c>
      <c r="AT270" s="11">
        <f>IF(('OddsRatio_working_3-way'!X270=0),IF(Q270&gt;0,-Q270^(1/3),(-Q270)^(1/3)),'OddsRatio_working_3-way'!AN270-'OddsRatio_working_3-way'!R270/3)</f>
        <v>-0.31220888574502953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9">
        <f t="shared" si="65"/>
        <v>0.24861324931689124</v>
      </c>
      <c r="E271" s="9">
        <f t="shared" si="66"/>
        <v>0.31221879101378736</v>
      </c>
      <c r="F271" s="9">
        <f t="shared" si="67"/>
        <v>0.43916795966932137</v>
      </c>
      <c r="G271" s="9">
        <f t="shared" si="68"/>
        <v>1.0641942867617327</v>
      </c>
      <c r="H271" s="9">
        <f t="shared" si="69"/>
        <v>4.0223117744033212</v>
      </c>
      <c r="I271" s="9">
        <f t="shared" si="70"/>
        <v>3.2028821735967861</v>
      </c>
      <c r="J271" s="9">
        <f t="shared" si="71"/>
        <v>2.2770331441140792</v>
      </c>
      <c r="K271" s="11">
        <f t="shared" si="72"/>
        <v>0.26041666666666669</v>
      </c>
      <c r="L271" s="11">
        <f t="shared" si="73"/>
        <v>0.32573289902280134</v>
      </c>
      <c r="M271" s="11">
        <f t="shared" si="74"/>
        <v>0.45454545454545453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-0.27200547823511989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0.23558570229987169</v>
      </c>
      <c r="Q271" s="11">
        <f>2*'OddsRatio_working_3-way'!K271*'OddsRatio_working_3-way'!L271*'OddsRatio_working_3-way'!M271</f>
        <v>7.7114796170170766E-2</v>
      </c>
      <c r="R271" s="11">
        <f t="shared" si="75"/>
        <v>0</v>
      </c>
      <c r="S271" s="11">
        <f t="shared" si="76"/>
        <v>-0.86610646163616178</v>
      </c>
      <c r="T271" s="11">
        <f t="shared" si="77"/>
        <v>-0.28350457009366997</v>
      </c>
      <c r="U271" s="11">
        <f>'OddsRatio_working_3-way'!S271-'OddsRatio_working_3-way'!R271^2/3</f>
        <v>-0.86610646163616178</v>
      </c>
      <c r="V271" s="11">
        <f>'OddsRatio_working_3-way'!S271*'OddsRatio_working_3-way'!R271/3-2*'OddsRatio_working_3-way'!R271^3/27-'OddsRatio_working_3-way'!T271</f>
        <v>0.28350457009366997</v>
      </c>
      <c r="W271" s="11">
        <f>'OddsRatio_working_3-way'!V271^2+4*'OddsRatio_working_3-way'!U271^3/27</f>
        <v>-1.5877225413866256E-2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0.15512258594242723</v>
      </c>
      <c r="Y271" s="11">
        <f>IF('OddsRatio_working_3-way'!W271&gt;=0,IF('OddsRatio_working_3-way'!V271+SQRT('OddsRatio_working_3-way'!W271)&gt;0,0,PI()),ACOS('OddsRatio_working_3-way'!V271/(2*'OddsRatio_working_3-way'!X271)))</f>
        <v>0.41823266964027406</v>
      </c>
      <c r="Z271" s="11">
        <f>'OddsRatio_working_3-way'!X271^(1/3)*COS('OddsRatio_working_3-way'!Y271/3)</f>
        <v>0.53209714338086633</v>
      </c>
      <c r="AA271" s="11">
        <f>'OddsRatio_working_3-way'!X271^(1/3)*COS(('OddsRatio_working_3-way'!Y271+2*PI())/3)</f>
        <v>-0.33070990413480633</v>
      </c>
      <c r="AB271" s="11">
        <f>'OddsRatio_working_3-way'!X271^(1/3)*COS(('OddsRatio_working_3-way'!Y271+4*PI())/3)</f>
        <v>-0.20138723924606014</v>
      </c>
      <c r="AC271" s="11">
        <f>'OddsRatio_working_3-way'!X271^(1/3)*SIN('OddsRatio_working_3-way'!Y271/3)</f>
        <v>7.4664475385837606E-2</v>
      </c>
      <c r="AD271" s="11">
        <f>'OddsRatio_working_3-way'!X271^(1/3)*SIN(('OddsRatio_working_3-way'!Y271+2*PI())/3)</f>
        <v>0.42347740575604237</v>
      </c>
      <c r="AE271" s="11">
        <f>'OddsRatio_working_3-way'!X271^(1/3)*SIN(('OddsRatio_working_3-way'!Y271+4*PI())/3)</f>
        <v>-0.49814188114187974</v>
      </c>
      <c r="AF271" s="11">
        <f>-'OddsRatio_working_3-way'!U271/(3*'OddsRatio_working_3-way'!X271^(1/3))*COS(('OddsRatio_working_3-way'!Y271)/3)</f>
        <v>0.53209714338086644</v>
      </c>
      <c r="AG271" s="11">
        <f>-'OddsRatio_working_3-way'!U271/(3*'OddsRatio_working_3-way'!X271^(1/3))*COS(('OddsRatio_working_3-way'!Y271+2*PI())/3)</f>
        <v>-0.33070990413480639</v>
      </c>
      <c r="AH271" s="11">
        <f>-'OddsRatio_working_3-way'!U271/(3*'OddsRatio_working_3-way'!X271^(1/3))*COS(('OddsRatio_working_3-way'!Y271+4*PI())/3)</f>
        <v>-0.2013872392460602</v>
      </c>
      <c r="AI271" s="11">
        <f>'OddsRatio_working_3-way'!U271/(3*'OddsRatio_working_3-way'!X271^(1/3))*SIN(('OddsRatio_working_3-way'!Y271)/3)</f>
        <v>-7.4664475385837634E-2</v>
      </c>
      <c r="AJ271" s="11">
        <f>'OddsRatio_working_3-way'!U271/(3*'OddsRatio_working_3-way'!X271^(1/3))*SIN(('OddsRatio_working_3-way'!Y271+2*PI())/3)</f>
        <v>-0.42347740575604248</v>
      </c>
      <c r="AK271" s="11">
        <f>'OddsRatio_working_3-way'!U271/(3*'OddsRatio_working_3-way'!X271^(1/3))*SIN(('OddsRatio_working_3-way'!Y271+4*PI())/3)</f>
        <v>0.49814188114187985</v>
      </c>
      <c r="AL271" s="11">
        <f>'OddsRatio_working_3-way'!Z271+'OddsRatio_working_3-way'!AF271</f>
        <v>1.0641942867617327</v>
      </c>
      <c r="AM271" s="11">
        <f>'OddsRatio_working_3-way'!AA271+'OddsRatio_working_3-way'!AG271</f>
        <v>-0.66141980826961277</v>
      </c>
      <c r="AN271" s="11">
        <f>'OddsRatio_working_3-way'!AB271+'OddsRatio_working_3-way'!AH271</f>
        <v>-0.40277447849212034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1.0641942867617327</v>
      </c>
      <c r="AS271" s="11">
        <f>IF(('OddsRatio_working_3-way'!X271=0),IF(Q271&gt;0,-Q271^(1/3),(-Q271)^(1/3)),'OddsRatio_working_3-way'!AM271-'OddsRatio_working_3-way'!R271/3)</f>
        <v>-0.66141980826961277</v>
      </c>
      <c r="AT271" s="11">
        <f>IF(('OddsRatio_working_3-way'!X271=0),IF(Q271&gt;0,-Q271^(1/3),(-Q271)^(1/3)),'OddsRatio_working_3-way'!AN271-'OddsRatio_working_3-way'!R271/3)</f>
        <v>-0.40277447849212034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9">
        <f t="shared" si="65"/>
        <v>0.46578529391840684</v>
      </c>
      <c r="E272" s="9">
        <f t="shared" si="66"/>
        <v>0.28520784313933278</v>
      </c>
      <c r="F272" s="9">
        <f t="shared" si="67"/>
        <v>0.24900686294226024</v>
      </c>
      <c r="G272" s="9">
        <f t="shared" si="68"/>
        <v>1.0619554821292698</v>
      </c>
      <c r="H272" s="9">
        <f t="shared" si="69"/>
        <v>2.1469119206996119</v>
      </c>
      <c r="I272" s="9">
        <f t="shared" si="70"/>
        <v>3.5062149378250771</v>
      </c>
      <c r="J272" s="9">
        <f t="shared" si="71"/>
        <v>4.0159535692471264</v>
      </c>
      <c r="K272" s="11">
        <f t="shared" si="72"/>
        <v>0.48076923076923073</v>
      </c>
      <c r="L272" s="11">
        <f t="shared" si="73"/>
        <v>0.29761904761904762</v>
      </c>
      <c r="M272" s="11">
        <f t="shared" si="74"/>
        <v>0.26041666666666669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-0.26972441620879117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0.23400536095848601</v>
      </c>
      <c r="Q272" s="11">
        <f>2*'OddsRatio_working_3-way'!K272*'OddsRatio_working_3-way'!L272*'OddsRatio_working_3-way'!M272</f>
        <v>7.4524000305250304E-2</v>
      </c>
      <c r="R272" s="11">
        <f t="shared" si="75"/>
        <v>0</v>
      </c>
      <c r="S272" s="11">
        <f t="shared" si="76"/>
        <v>-0.86757203610867994</v>
      </c>
      <c r="T272" s="11">
        <f t="shared" si="77"/>
        <v>-0.27629682678620376</v>
      </c>
      <c r="U272" s="11">
        <f>'OddsRatio_working_3-way'!S272-'OddsRatio_working_3-way'!R272^2/3</f>
        <v>-0.86757203610867994</v>
      </c>
      <c r="V272" s="11">
        <f>'OddsRatio_working_3-way'!S272*'OddsRatio_working_3-way'!R272/3-2*'OddsRatio_working_3-way'!R272^3/27-'OddsRatio_working_3-way'!T272</f>
        <v>0.27629682678620376</v>
      </c>
      <c r="W272" s="11">
        <f>'OddsRatio_working_3-way'!V272^2+4*'OddsRatio_working_3-way'!U272^3/27</f>
        <v>-2.0401573737757112E-2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0.15551648644909211</v>
      </c>
      <c r="Y272" s="11">
        <f>IF('OddsRatio_working_3-way'!W272&gt;=0,IF('OddsRatio_working_3-way'!V272+SQRT('OddsRatio_working_3-way'!W272)&gt;0,0,PI()),ACOS('OddsRatio_working_3-way'!V272/(2*'OddsRatio_working_3-way'!X272)))</f>
        <v>0.47712242586164511</v>
      </c>
      <c r="Z272" s="11">
        <f>'OddsRatio_working_3-way'!X272^(1/3)*COS('OddsRatio_working_3-way'!Y272/3)</f>
        <v>0.53097774106463491</v>
      </c>
      <c r="AA272" s="11">
        <f>'OddsRatio_working_3-way'!X272^(1/3)*COS(('OddsRatio_working_3-way'!Y272+2*PI())/3)</f>
        <v>-0.33924514414746898</v>
      </c>
      <c r="AB272" s="11">
        <f>'OddsRatio_working_3-way'!X272^(1/3)*COS(('OddsRatio_working_3-way'!Y272+4*PI())/3)</f>
        <v>-0.19173259691716607</v>
      </c>
      <c r="AC272" s="11">
        <f>'OddsRatio_working_3-way'!X272^(1/3)*SIN('OddsRatio_working_3-way'!Y272/3)</f>
        <v>8.5166408852262954E-2</v>
      </c>
      <c r="AD272" s="11">
        <f>'OddsRatio_working_3-way'!X272^(1/3)*SIN(('OddsRatio_working_3-way'!Y272+2*PI())/3)</f>
        <v>0.41725700817991818</v>
      </c>
      <c r="AE272" s="11">
        <f>'OddsRatio_working_3-way'!X272^(1/3)*SIN(('OddsRatio_working_3-way'!Y272+4*PI())/3)</f>
        <v>-0.50242341703218096</v>
      </c>
      <c r="AF272" s="11">
        <f>-'OddsRatio_working_3-way'!U272/(3*'OddsRatio_working_3-way'!X272^(1/3))*COS(('OddsRatio_working_3-way'!Y272)/3)</f>
        <v>0.53097774106463491</v>
      </c>
      <c r="AG272" s="11">
        <f>-'OddsRatio_working_3-way'!U272/(3*'OddsRatio_working_3-way'!X272^(1/3))*COS(('OddsRatio_working_3-way'!Y272+2*PI())/3)</f>
        <v>-0.33924514414746898</v>
      </c>
      <c r="AH272" s="11">
        <f>-'OddsRatio_working_3-way'!U272/(3*'OddsRatio_working_3-way'!X272^(1/3))*COS(('OddsRatio_working_3-way'!Y272+4*PI())/3)</f>
        <v>-0.19173259691716607</v>
      </c>
      <c r="AI272" s="11">
        <f>'OddsRatio_working_3-way'!U272/(3*'OddsRatio_working_3-way'!X272^(1/3))*SIN(('OddsRatio_working_3-way'!Y272)/3)</f>
        <v>-8.5166408852262954E-2</v>
      </c>
      <c r="AJ272" s="11">
        <f>'OddsRatio_working_3-way'!U272/(3*'OddsRatio_working_3-way'!X272^(1/3))*SIN(('OddsRatio_working_3-way'!Y272+2*PI())/3)</f>
        <v>-0.41725700817991818</v>
      </c>
      <c r="AK272" s="11">
        <f>'OddsRatio_working_3-way'!U272/(3*'OddsRatio_working_3-way'!X272^(1/3))*SIN(('OddsRatio_working_3-way'!Y272+4*PI())/3)</f>
        <v>0.50242341703218096</v>
      </c>
      <c r="AL272" s="11">
        <f>'OddsRatio_working_3-way'!Z272+'OddsRatio_working_3-way'!AF272</f>
        <v>1.0619554821292698</v>
      </c>
      <c r="AM272" s="11">
        <f>'OddsRatio_working_3-way'!AA272+'OddsRatio_working_3-way'!AG272</f>
        <v>-0.67849028829493796</v>
      </c>
      <c r="AN272" s="11">
        <f>'OddsRatio_working_3-way'!AB272+'OddsRatio_working_3-way'!AH272</f>
        <v>-0.38346519383433214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1.0619554821292698</v>
      </c>
      <c r="AS272" s="11">
        <f>IF(('OddsRatio_working_3-way'!X272=0),IF(Q272&gt;0,-Q272^(1/3),(-Q272)^(1/3)),'OddsRatio_working_3-way'!AM272-'OddsRatio_working_3-way'!R272/3)</f>
        <v>-0.67849028829493796</v>
      </c>
      <c r="AT272" s="11">
        <f>IF(('OddsRatio_working_3-way'!X272=0),IF(Q272&gt;0,-Q272^(1/3),(-Q272)^(1/3)),'OddsRatio_working_3-way'!AN272-'OddsRatio_working_3-way'!R272/3)</f>
        <v>-0.38346519383433214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9">
        <f t="shared" si="65"/>
        <v>0.67178759576487368</v>
      </c>
      <c r="E273" s="9">
        <f t="shared" si="66"/>
        <v>0.21055034028909961</v>
      </c>
      <c r="F273" s="9">
        <f t="shared" si="67"/>
        <v>0.11766206394602666</v>
      </c>
      <c r="G273" s="9">
        <f t="shared" si="68"/>
        <v>1.1361993966900692</v>
      </c>
      <c r="H273" s="9">
        <f t="shared" si="69"/>
        <v>1.4885657405767299</v>
      </c>
      <c r="I273" s="9">
        <f t="shared" si="70"/>
        <v>4.7494580090772285</v>
      </c>
      <c r="J273" s="9">
        <f t="shared" si="71"/>
        <v>8.498916018154457</v>
      </c>
      <c r="K273" s="11">
        <f t="shared" si="72"/>
        <v>0.69930069930069938</v>
      </c>
      <c r="L273" s="11">
        <f t="shared" si="73"/>
        <v>0.23255813953488372</v>
      </c>
      <c r="M273" s="11">
        <f t="shared" si="74"/>
        <v>0.13157894736842105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-0.20040485829959509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0.22104578408127981</v>
      </c>
      <c r="Q273" s="11">
        <f>2*'OddsRatio_working_3-way'!K273*'OddsRatio_working_3-way'!L273*'OddsRatio_working_3-way'!M273</f>
        <v>4.2796860422319415E-2</v>
      </c>
      <c r="R273" s="11">
        <f t="shared" si="75"/>
        <v>0</v>
      </c>
      <c r="S273" s="11">
        <f t="shared" si="76"/>
        <v>-1.1029961347086086</v>
      </c>
      <c r="T273" s="11">
        <f t="shared" si="77"/>
        <v>-0.21355201059217976</v>
      </c>
      <c r="U273" s="11">
        <f>'OddsRatio_working_3-way'!S273-'OddsRatio_working_3-way'!R273^2/3</f>
        <v>-1.1029961347086086</v>
      </c>
      <c r="V273" s="11">
        <f>'OddsRatio_working_3-way'!S273*'OddsRatio_working_3-way'!R273/3-2*'OddsRatio_working_3-way'!R273^3/27-'OddsRatio_working_3-way'!T273</f>
        <v>0.21355201059217976</v>
      </c>
      <c r="W273" s="11">
        <f>'OddsRatio_working_3-way'!V273^2+4*'OddsRatio_working_3-way'!U273^3/27</f>
        <v>-0.153196371276416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0.22293543488215287</v>
      </c>
      <c r="Y273" s="11">
        <f>IF('OddsRatio_working_3-way'!W273&gt;=0,IF('OddsRatio_working_3-way'!V273+SQRT('OddsRatio_working_3-way'!W273)&gt;0,0,PI()),ACOS('OddsRatio_working_3-way'!V273/(2*'OddsRatio_working_3-way'!X273)))</f>
        <v>1.07133260773289</v>
      </c>
      <c r="Z273" s="11">
        <f>'OddsRatio_working_3-way'!X273^(1/3)*COS('OddsRatio_working_3-way'!Y273/3)</f>
        <v>0.5680996983450346</v>
      </c>
      <c r="AA273" s="11">
        <f>'OddsRatio_working_3-way'!X273^(1/3)*COS(('OddsRatio_working_3-way'!Y273+2*PI())/3)</f>
        <v>-0.4676147783729574</v>
      </c>
      <c r="AB273" s="11">
        <f>'OddsRatio_working_3-way'!X273^(1/3)*COS(('OddsRatio_working_3-way'!Y273+4*PI())/3)</f>
        <v>-0.10048491997207748</v>
      </c>
      <c r="AC273" s="11">
        <f>'OddsRatio_working_3-way'!X273^(1/3)*SIN('OddsRatio_working_3-way'!Y273/3)</f>
        <v>0.21196252257529744</v>
      </c>
      <c r="AD273" s="11">
        <f>'OddsRatio_working_3-way'!X273^(1/3)*SIN(('OddsRatio_working_3-way'!Y273+2*PI())/3)</f>
        <v>0.3860075093614278</v>
      </c>
      <c r="AE273" s="11">
        <f>'OddsRatio_working_3-way'!X273^(1/3)*SIN(('OddsRatio_working_3-way'!Y273+4*PI())/3)</f>
        <v>-0.59797003193672504</v>
      </c>
      <c r="AF273" s="11">
        <f>-'OddsRatio_working_3-way'!U273/(3*'OddsRatio_working_3-way'!X273^(1/3))*COS(('OddsRatio_working_3-way'!Y273)/3)</f>
        <v>0.56809969834503471</v>
      </c>
      <c r="AG273" s="11">
        <f>-'OddsRatio_working_3-way'!U273/(3*'OddsRatio_working_3-way'!X273^(1/3))*COS(('OddsRatio_working_3-way'!Y273+2*PI())/3)</f>
        <v>-0.46761477837295745</v>
      </c>
      <c r="AH273" s="11">
        <f>-'OddsRatio_working_3-way'!U273/(3*'OddsRatio_working_3-way'!X273^(1/3))*COS(('OddsRatio_working_3-way'!Y273+4*PI())/3)</f>
        <v>-0.10048491997207751</v>
      </c>
      <c r="AI273" s="11">
        <f>'OddsRatio_working_3-way'!U273/(3*'OddsRatio_working_3-way'!X273^(1/3))*SIN(('OddsRatio_working_3-way'!Y273)/3)</f>
        <v>-0.21196252257529749</v>
      </c>
      <c r="AJ273" s="11">
        <f>'OddsRatio_working_3-way'!U273/(3*'OddsRatio_working_3-way'!X273^(1/3))*SIN(('OddsRatio_working_3-way'!Y273+2*PI())/3)</f>
        <v>-0.38600750936142786</v>
      </c>
      <c r="AK273" s="11">
        <f>'OddsRatio_working_3-way'!U273/(3*'OddsRatio_working_3-way'!X273^(1/3))*SIN(('OddsRatio_working_3-way'!Y273+4*PI())/3)</f>
        <v>0.59797003193672515</v>
      </c>
      <c r="AL273" s="11">
        <f>'OddsRatio_working_3-way'!Z273+'OddsRatio_working_3-way'!AF273</f>
        <v>1.1361993966900692</v>
      </c>
      <c r="AM273" s="11">
        <f>'OddsRatio_working_3-way'!AA273+'OddsRatio_working_3-way'!AG273</f>
        <v>-0.93522955674591479</v>
      </c>
      <c r="AN273" s="11">
        <f>'OddsRatio_working_3-way'!AB273+'OddsRatio_working_3-way'!AH273</f>
        <v>-0.20096983994415499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1.1361993966900692</v>
      </c>
      <c r="AS273" s="11">
        <f>IF(('OddsRatio_working_3-way'!X273=0),IF(Q273&gt;0,-Q273^(1/3),(-Q273)^(1/3)),'OddsRatio_working_3-way'!AM273-'OddsRatio_working_3-way'!R273/3)</f>
        <v>-0.93522955674591479</v>
      </c>
      <c r="AT273" s="11">
        <f>IF(('OddsRatio_working_3-way'!X273=0),IF(Q273&gt;0,-Q273^(1/3),(-Q273)^(1/3)),'OddsRatio_working_3-way'!AN273-'OddsRatio_working_3-way'!R273/3)</f>
        <v>-0.20096983994415499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9">
        <f t="shared" si="65"/>
        <v>0.51934847930336681</v>
      </c>
      <c r="E274" s="9">
        <f t="shared" si="66"/>
        <v>0.26405386726007246</v>
      </c>
      <c r="F274" s="9">
        <f t="shared" si="67"/>
        <v>0.21659765343656076</v>
      </c>
      <c r="G274" s="9">
        <f t="shared" si="68"/>
        <v>1.063780937678003</v>
      </c>
      <c r="H274" s="9">
        <f t="shared" si="69"/>
        <v>1.925489415779863</v>
      </c>
      <c r="I274" s="9">
        <f t="shared" si="70"/>
        <v>3.7871060567163668</v>
      </c>
      <c r="J274" s="9">
        <f t="shared" si="71"/>
        <v>4.6168551881052107</v>
      </c>
      <c r="K274" s="11">
        <f t="shared" si="72"/>
        <v>0.53475935828876997</v>
      </c>
      <c r="L274" s="11">
        <f t="shared" si="73"/>
        <v>0.27624309392265195</v>
      </c>
      <c r="M274" s="11">
        <f t="shared" si="74"/>
        <v>0.22727272727272727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-0.26019359846582357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0.23132169629643554</v>
      </c>
      <c r="Q274" s="11">
        <f>2*'OddsRatio_working_3-way'!K274*'OddsRatio_working_3-way'!L274*'OddsRatio_working_3-way'!M274</f>
        <v>6.7147081653537166E-2</v>
      </c>
      <c r="R274" s="11">
        <f t="shared" si="75"/>
        <v>0</v>
      </c>
      <c r="S274" s="11">
        <f t="shared" si="76"/>
        <v>-0.88903684664178872</v>
      </c>
      <c r="T274" s="11">
        <f t="shared" si="77"/>
        <v>-0.25806584808179645</v>
      </c>
      <c r="U274" s="11">
        <f>'OddsRatio_working_3-way'!S274-'OddsRatio_working_3-way'!R274^2/3</f>
        <v>-0.88903684664178872</v>
      </c>
      <c r="V274" s="11">
        <f>'OddsRatio_working_3-way'!S274*'OddsRatio_working_3-way'!R274/3-2*'OddsRatio_working_3-way'!R274^3/27-'OddsRatio_working_3-way'!T274</f>
        <v>0.25806584808179645</v>
      </c>
      <c r="W274" s="11">
        <f>'OddsRatio_working_3-way'!V274^2+4*'OddsRatio_working_3-way'!U274^3/27</f>
        <v>-3.7503163927204583E-2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0.16132354592044323</v>
      </c>
      <c r="Y274" s="11">
        <f>IF('OddsRatio_working_3-way'!W274&gt;=0,IF('OddsRatio_working_3-way'!V274+SQRT('OddsRatio_working_3-way'!W274)&gt;0,0,PI()),ACOS('OddsRatio_working_3-way'!V274/(2*'OddsRatio_working_3-way'!X274)))</f>
        <v>0.64376877041033176</v>
      </c>
      <c r="Z274" s="11">
        <f>'OddsRatio_working_3-way'!X274^(1/3)*COS('OddsRatio_working_3-way'!Y274/3)</f>
        <v>0.53189046883900148</v>
      </c>
      <c r="AA274" s="11">
        <f>'OddsRatio_working_3-way'!X274^(1/3)*COS(('OddsRatio_working_3-way'!Y274+2*PI())/3)</f>
        <v>-0.36633750767355938</v>
      </c>
      <c r="AB274" s="11">
        <f>'OddsRatio_working_3-way'!X274^(1/3)*COS(('OddsRatio_working_3-way'!Y274+4*PI())/3)</f>
        <v>-0.16555296116544199</v>
      </c>
      <c r="AC274" s="11">
        <f>'OddsRatio_working_3-way'!X274^(1/3)*SIN('OddsRatio_working_3-way'!Y274/3)</f>
        <v>0.1159230119755785</v>
      </c>
      <c r="AD274" s="11">
        <f>'OddsRatio_working_3-way'!X274^(1/3)*SIN(('OddsRatio_working_3-way'!Y274+2*PI())/3)</f>
        <v>0.4026691520576014</v>
      </c>
      <c r="AE274" s="11">
        <f>'OddsRatio_working_3-way'!X274^(1/3)*SIN(('OddsRatio_working_3-way'!Y274+4*PI())/3)</f>
        <v>-0.51859216403317987</v>
      </c>
      <c r="AF274" s="11">
        <f>-'OddsRatio_working_3-way'!U274/(3*'OddsRatio_working_3-way'!X274^(1/3))*COS(('OddsRatio_working_3-way'!Y274)/3)</f>
        <v>0.53189046883900148</v>
      </c>
      <c r="AG274" s="11">
        <f>-'OddsRatio_working_3-way'!U274/(3*'OddsRatio_working_3-way'!X274^(1/3))*COS(('OddsRatio_working_3-way'!Y274+2*PI())/3)</f>
        <v>-0.36633750767355938</v>
      </c>
      <c r="AH274" s="11">
        <f>-'OddsRatio_working_3-way'!U274/(3*'OddsRatio_working_3-way'!X274^(1/3))*COS(('OddsRatio_working_3-way'!Y274+4*PI())/3)</f>
        <v>-0.16555296116544199</v>
      </c>
      <c r="AI274" s="11">
        <f>'OddsRatio_working_3-way'!U274/(3*'OddsRatio_working_3-way'!X274^(1/3))*SIN(('OddsRatio_working_3-way'!Y274)/3)</f>
        <v>-0.1159230119755785</v>
      </c>
      <c r="AJ274" s="11">
        <f>'OddsRatio_working_3-way'!U274/(3*'OddsRatio_working_3-way'!X274^(1/3))*SIN(('OddsRatio_working_3-way'!Y274+2*PI())/3)</f>
        <v>-0.4026691520576014</v>
      </c>
      <c r="AK274" s="11">
        <f>'OddsRatio_working_3-way'!U274/(3*'OddsRatio_working_3-way'!X274^(1/3))*SIN(('OddsRatio_working_3-way'!Y274+4*PI())/3)</f>
        <v>0.51859216403317987</v>
      </c>
      <c r="AL274" s="11">
        <f>'OddsRatio_working_3-way'!Z274+'OddsRatio_working_3-way'!AF274</f>
        <v>1.063780937678003</v>
      </c>
      <c r="AM274" s="11">
        <f>'OddsRatio_working_3-way'!AA274+'OddsRatio_working_3-way'!AG274</f>
        <v>-0.73267501534711876</v>
      </c>
      <c r="AN274" s="11">
        <f>'OddsRatio_working_3-way'!AB274+'OddsRatio_working_3-way'!AH274</f>
        <v>-0.33110592233088398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1.063780937678003</v>
      </c>
      <c r="AS274" s="11">
        <f>IF(('OddsRatio_working_3-way'!X274=0),IF(Q274&gt;0,-Q274^(1/3),(-Q274)^(1/3)),'OddsRatio_working_3-way'!AM274-'OddsRatio_working_3-way'!R274/3)</f>
        <v>-0.73267501534711876</v>
      </c>
      <c r="AT274" s="11">
        <f>IF(('OddsRatio_working_3-way'!X274=0),IF(Q274&gt;0,-Q274^(1/3),(-Q274)^(1/3)),'OddsRatio_working_3-way'!AN274-'OddsRatio_working_3-way'!R274/3)</f>
        <v>-0.33110592233088398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9">
        <f t="shared" si="65"/>
        <v>0.52537794799676607</v>
      </c>
      <c r="E275" s="9">
        <f t="shared" si="66"/>
        <v>0.23342156285910176</v>
      </c>
      <c r="F275" s="9">
        <f t="shared" si="67"/>
        <v>0.24120048914413239</v>
      </c>
      <c r="G275" s="9">
        <f t="shared" si="68"/>
        <v>1.0628137074248194</v>
      </c>
      <c r="H275" s="9">
        <f t="shared" si="69"/>
        <v>1.9033916513110967</v>
      </c>
      <c r="I275" s="9">
        <f t="shared" si="70"/>
        <v>4.2840943559426909</v>
      </c>
      <c r="J275" s="9">
        <f t="shared" si="71"/>
        <v>4.1459285739774661</v>
      </c>
      <c r="K275" s="11">
        <f t="shared" si="72"/>
        <v>0.54054054054054046</v>
      </c>
      <c r="L275" s="11">
        <f t="shared" si="73"/>
        <v>0.24449877750611249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-0.25946506631103217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0.23028140387553589</v>
      </c>
      <c r="Q275" s="11">
        <f>2*'OddsRatio_working_3-way'!K275*'OddsRatio_working_3-way'!L275*'OddsRatio_working_3-way'!M275</f>
        <v>6.6748233007401708E-2</v>
      </c>
      <c r="R275" s="11">
        <f t="shared" si="75"/>
        <v>0</v>
      </c>
      <c r="S275" s="11">
        <f t="shared" si="76"/>
        <v>-0.88752373161282316</v>
      </c>
      <c r="T275" s="11">
        <f t="shared" si="77"/>
        <v>-0.25725325553994877</v>
      </c>
      <c r="U275" s="11">
        <f>'OddsRatio_working_3-way'!S275-'OddsRatio_working_3-way'!R275^2/3</f>
        <v>-0.88752373161282316</v>
      </c>
      <c r="V275" s="11">
        <f>'OddsRatio_working_3-way'!S275*'OddsRatio_working_3-way'!R275/3-2*'OddsRatio_working_3-way'!R275^3/27-'OddsRatio_working_3-way'!T275</f>
        <v>0.25725325553994877</v>
      </c>
      <c r="W275" s="11">
        <f>'OddsRatio_working_3-way'!V275^2+4*'OddsRatio_working_3-way'!U275^3/27</f>
        <v>-3.7391281096911672E-2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0.16091186918839598</v>
      </c>
      <c r="Y275" s="11">
        <f>IF('OddsRatio_working_3-way'!W275&gt;=0,IF('OddsRatio_working_3-way'!V275+SQRT('OddsRatio_working_3-way'!W275)&gt;0,0,PI()),ACOS('OddsRatio_working_3-way'!V275/(2*'OddsRatio_working_3-way'!X275)))</f>
        <v>0.64456581827687454</v>
      </c>
      <c r="Z275" s="11">
        <f>'OddsRatio_working_3-way'!X275^(1/3)*COS('OddsRatio_working_3-way'!Y275/3)</f>
        <v>0.53140685371240981</v>
      </c>
      <c r="AA275" s="11">
        <f>'OddsRatio_working_3-way'!X275^(1/3)*COS(('OddsRatio_working_3-way'!Y275+2*PI())/3)</f>
        <v>-0.36613250518421669</v>
      </c>
      <c r="AB275" s="11">
        <f>'OddsRatio_working_3-way'!X275^(1/3)*COS(('OddsRatio_working_3-way'!Y275+4*PI())/3)</f>
        <v>-0.16527434852819328</v>
      </c>
      <c r="AC275" s="11">
        <f>'OddsRatio_working_3-way'!X275^(1/3)*SIN('OddsRatio_working_3-way'!Y275/3)</f>
        <v>0.11596551081428712</v>
      </c>
      <c r="AD275" s="11">
        <f>'OddsRatio_working_3-way'!X275^(1/3)*SIN(('OddsRatio_working_3-way'!Y275+2*PI())/3)</f>
        <v>0.40222907965296428</v>
      </c>
      <c r="AE275" s="11">
        <f>'OddsRatio_working_3-way'!X275^(1/3)*SIN(('OddsRatio_working_3-way'!Y275+4*PI())/3)</f>
        <v>-0.51819459046725147</v>
      </c>
      <c r="AF275" s="11">
        <f>-'OddsRatio_working_3-way'!U275/(3*'OddsRatio_working_3-way'!X275^(1/3))*COS(('OddsRatio_working_3-way'!Y275)/3)</f>
        <v>0.5314068537124097</v>
      </c>
      <c r="AG275" s="11">
        <f>-'OddsRatio_working_3-way'!U275/(3*'OddsRatio_working_3-way'!X275^(1/3))*COS(('OddsRatio_working_3-way'!Y275+2*PI())/3)</f>
        <v>-0.36613250518421664</v>
      </c>
      <c r="AH275" s="11">
        <f>-'OddsRatio_working_3-way'!U275/(3*'OddsRatio_working_3-way'!X275^(1/3))*COS(('OddsRatio_working_3-way'!Y275+4*PI())/3)</f>
        <v>-0.16527434852819325</v>
      </c>
      <c r="AI275" s="11">
        <f>'OddsRatio_working_3-way'!U275/(3*'OddsRatio_working_3-way'!X275^(1/3))*SIN(('OddsRatio_working_3-way'!Y275)/3)</f>
        <v>-0.11596551081428709</v>
      </c>
      <c r="AJ275" s="11">
        <f>'OddsRatio_working_3-way'!U275/(3*'OddsRatio_working_3-way'!X275^(1/3))*SIN(('OddsRatio_working_3-way'!Y275+2*PI())/3)</f>
        <v>-0.40222907965296417</v>
      </c>
      <c r="AK275" s="11">
        <f>'OddsRatio_working_3-way'!U275/(3*'OddsRatio_working_3-way'!X275^(1/3))*SIN(('OddsRatio_working_3-way'!Y275+4*PI())/3)</f>
        <v>0.51819459046725136</v>
      </c>
      <c r="AL275" s="11">
        <f>'OddsRatio_working_3-way'!Z275+'OddsRatio_working_3-way'!AF275</f>
        <v>1.0628137074248194</v>
      </c>
      <c r="AM275" s="11">
        <f>'OddsRatio_working_3-way'!AA275+'OddsRatio_working_3-way'!AG275</f>
        <v>-0.73226501036843339</v>
      </c>
      <c r="AN275" s="11">
        <f>'OddsRatio_working_3-way'!AB275+'OddsRatio_working_3-way'!AH275</f>
        <v>-0.33054869705638656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1.0628137074248194</v>
      </c>
      <c r="AS275" s="11">
        <f>IF(('OddsRatio_working_3-way'!X275=0),IF(Q275&gt;0,-Q275^(1/3),(-Q275)^(1/3)),'OddsRatio_working_3-way'!AM275-'OddsRatio_working_3-way'!R275/3)</f>
        <v>-0.73226501036843339</v>
      </c>
      <c r="AT275" s="11">
        <f>IF(('OddsRatio_working_3-way'!X275=0),IF(Q275&gt;0,-Q275^(1/3),(-Q275)^(1/3)),'OddsRatio_working_3-way'!AN275-'OddsRatio_working_3-way'!R275/3)</f>
        <v>-0.33054869705638656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9">
        <f t="shared" si="65"/>
        <v>0.33310914942653053</v>
      </c>
      <c r="E276" s="9">
        <f t="shared" si="66"/>
        <v>0.34403455401479682</v>
      </c>
      <c r="F276" s="9">
        <f t="shared" si="67"/>
        <v>0.32285629655867276</v>
      </c>
      <c r="G276" s="9">
        <f t="shared" si="68"/>
        <v>1.0592693190750935</v>
      </c>
      <c r="H276" s="9">
        <f t="shared" si="69"/>
        <v>3.0020190130519269</v>
      </c>
      <c r="I276" s="9">
        <f t="shared" si="70"/>
        <v>2.9066847743351683</v>
      </c>
      <c r="J276" s="9">
        <f t="shared" si="71"/>
        <v>3.097353251768685</v>
      </c>
      <c r="K276" s="11">
        <f t="shared" si="72"/>
        <v>0.34602076124567471</v>
      </c>
      <c r="L276" s="11">
        <f t="shared" si="73"/>
        <v>0.35714285714285715</v>
      </c>
      <c r="M276" s="11">
        <f t="shared" si="74"/>
        <v>0.33557046979865773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-0.27933629037876506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0.23513155755788298</v>
      </c>
      <c r="Q276" s="11">
        <f>2*'OddsRatio_working_3-way'!K276*'OddsRatio_working_3-way'!L276*'OddsRatio_working_3-way'!M276</f>
        <v>8.2938821008071609E-2</v>
      </c>
      <c r="R276" s="11">
        <f t="shared" si="75"/>
        <v>0</v>
      </c>
      <c r="S276" s="11">
        <f t="shared" si="76"/>
        <v>-0.84175084175084147</v>
      </c>
      <c r="T276" s="11">
        <f t="shared" si="77"/>
        <v>-0.29691387716079071</v>
      </c>
      <c r="U276" s="11">
        <f>'OddsRatio_working_3-way'!S276-'OddsRatio_working_3-way'!R276^2/3</f>
        <v>-0.84175084175084147</v>
      </c>
      <c r="V276" s="11">
        <f>'OddsRatio_working_3-way'!S276*'OddsRatio_working_3-way'!R276/3-2*'OddsRatio_working_3-way'!R276^3/27-'OddsRatio_working_3-way'!T276</f>
        <v>0.29691387716079071</v>
      </c>
      <c r="W276" s="11">
        <f>'OddsRatio_working_3-way'!V276^2+4*'OddsRatio_working_3-way'!U276^3/27</f>
        <v>-2.0035875102414336E-4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0.14862554390285443</v>
      </c>
      <c r="Y276" s="11">
        <f>IF('OddsRatio_working_3-way'!W276&gt;=0,IF('OddsRatio_working_3-way'!V276+SQRT('OddsRatio_working_3-way'!W276)&gt;0,0,PI()),ACOS('OddsRatio_working_3-way'!V276/(2*'OddsRatio_working_3-way'!X276)))</f>
        <v>4.7637062624391824E-2</v>
      </c>
      <c r="Z276" s="11">
        <f>'OddsRatio_working_3-way'!X276^(1/3)*COS('OddsRatio_working_3-way'!Y276/3)</f>
        <v>0.52963465953754674</v>
      </c>
      <c r="AA276" s="11">
        <f>'OddsRatio_working_3-way'!X276^(1/3)*COS(('OddsRatio_working_3-way'!Y276+2*PI())/3)</f>
        <v>-0.27210128474670503</v>
      </c>
      <c r="AB276" s="11">
        <f>'OddsRatio_working_3-way'!X276^(1/3)*COS(('OddsRatio_working_3-way'!Y276+4*PI())/3)</f>
        <v>-0.2575333747908416</v>
      </c>
      <c r="AC276" s="11">
        <f>'OddsRatio_working_3-way'!X276^(1/3)*SIN('OddsRatio_working_3-way'!Y276/3)</f>
        <v>8.4107867345479433E-3</v>
      </c>
      <c r="AD276" s="11">
        <f>'OddsRatio_working_3-way'!X276^(1/3)*SIN(('OddsRatio_working_3-way'!Y276+2*PI())/3)</f>
        <v>0.45447167651696363</v>
      </c>
      <c r="AE276" s="11">
        <f>'OddsRatio_working_3-way'!X276^(1/3)*SIN(('OddsRatio_working_3-way'!Y276+4*PI())/3)</f>
        <v>-0.46288246325151161</v>
      </c>
      <c r="AF276" s="11">
        <f>-'OddsRatio_working_3-way'!U276/(3*'OddsRatio_working_3-way'!X276^(1/3))*COS(('OddsRatio_working_3-way'!Y276)/3)</f>
        <v>0.52963465953754685</v>
      </c>
      <c r="AG276" s="11">
        <f>-'OddsRatio_working_3-way'!U276/(3*'OddsRatio_working_3-way'!X276^(1/3))*COS(('OddsRatio_working_3-way'!Y276+2*PI())/3)</f>
        <v>-0.27210128474670509</v>
      </c>
      <c r="AH276" s="11">
        <f>-'OddsRatio_working_3-way'!U276/(3*'OddsRatio_working_3-way'!X276^(1/3))*COS(('OddsRatio_working_3-way'!Y276+4*PI())/3)</f>
        <v>-0.25753337479084165</v>
      </c>
      <c r="AI276" s="11">
        <f>'OddsRatio_working_3-way'!U276/(3*'OddsRatio_working_3-way'!X276^(1/3))*SIN(('OddsRatio_working_3-way'!Y276)/3)</f>
        <v>-8.410786734547945E-3</v>
      </c>
      <c r="AJ276" s="11">
        <f>'OddsRatio_working_3-way'!U276/(3*'OddsRatio_working_3-way'!X276^(1/3))*SIN(('OddsRatio_working_3-way'!Y276+2*PI())/3)</f>
        <v>-0.45447167651696374</v>
      </c>
      <c r="AK276" s="11">
        <f>'OddsRatio_working_3-way'!U276/(3*'OddsRatio_working_3-way'!X276^(1/3))*SIN(('OddsRatio_working_3-way'!Y276+4*PI())/3)</f>
        <v>0.46288246325151172</v>
      </c>
      <c r="AL276" s="11">
        <f>'OddsRatio_working_3-way'!Z276+'OddsRatio_working_3-way'!AF276</f>
        <v>1.0592693190750935</v>
      </c>
      <c r="AM276" s="11">
        <f>'OddsRatio_working_3-way'!AA276+'OddsRatio_working_3-way'!AG276</f>
        <v>-0.54420256949341006</v>
      </c>
      <c r="AN276" s="11">
        <f>'OddsRatio_working_3-way'!AB276+'OddsRatio_working_3-way'!AH276</f>
        <v>-0.51506674958168319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1.0592693190750935</v>
      </c>
      <c r="AS276" s="11">
        <f>IF(('OddsRatio_working_3-way'!X276=0),IF(Q276&gt;0,-Q276^(1/3),(-Q276)^(1/3)),'OddsRatio_working_3-way'!AM276-'OddsRatio_working_3-way'!R276/3)</f>
        <v>-0.54420256949341006</v>
      </c>
      <c r="AT276" s="11">
        <f>IF(('OddsRatio_working_3-way'!X276=0),IF(Q276&gt;0,-Q276^(1/3),(-Q276)^(1/3)),'OddsRatio_working_3-way'!AN276-'OddsRatio_working_3-way'!R276/3)</f>
        <v>-0.51506674958168319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9">
        <f t="shared" si="65"/>
        <v>0.24250958635554018</v>
      </c>
      <c r="E277" s="9">
        <f t="shared" si="66"/>
        <v>0.28950124776737512</v>
      </c>
      <c r="F277" s="9">
        <f t="shared" si="67"/>
        <v>0.4679891658770845</v>
      </c>
      <c r="G277" s="9">
        <f t="shared" si="68"/>
        <v>1.0624314050068231</v>
      </c>
      <c r="H277" s="9">
        <f t="shared" si="69"/>
        <v>4.1235483307200598</v>
      </c>
      <c r="I277" s="9">
        <f t="shared" si="70"/>
        <v>3.4542165455657612</v>
      </c>
      <c r="J277" s="9">
        <f t="shared" si="71"/>
        <v>2.1368016033573007</v>
      </c>
      <c r="K277" s="11">
        <f t="shared" si="72"/>
        <v>0.25380710659898476</v>
      </c>
      <c r="L277" s="11">
        <f t="shared" si="73"/>
        <v>0.30211480362537763</v>
      </c>
      <c r="M277" s="11">
        <f t="shared" si="74"/>
        <v>0.48309178743961356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-0.26918355658001492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0.23411137581995475</v>
      </c>
      <c r="Q277" s="11">
        <f>2*'OddsRatio_working_3-way'!K277*'OddsRatio_working_3-way'!L277*'OddsRatio_working_3-way'!M277</f>
        <v>7.40858784240363E-2</v>
      </c>
      <c r="R277" s="11">
        <f t="shared" si="75"/>
        <v>0</v>
      </c>
      <c r="S277" s="11">
        <f t="shared" si="76"/>
        <v>-0.86970905204740856</v>
      </c>
      <c r="T277" s="11">
        <f t="shared" si="77"/>
        <v>-0.27522438355930645</v>
      </c>
      <c r="U277" s="11">
        <f>'OddsRatio_working_3-way'!S277-'OddsRatio_working_3-way'!R277^2/3</f>
        <v>-0.86970905204740856</v>
      </c>
      <c r="V277" s="11">
        <f>'OddsRatio_working_3-way'!S277*'OddsRatio_working_3-way'!R277/3-2*'OddsRatio_working_3-way'!R277^3/27-'OddsRatio_working_3-way'!T277</f>
        <v>0.27522438355930645</v>
      </c>
      <c r="W277" s="11">
        <f>'OddsRatio_working_3-way'!V277^2+4*'OddsRatio_working_3-way'!U277^3/27</f>
        <v>-2.1709696531107589E-2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0.15609144582319992</v>
      </c>
      <c r="Y277" s="11">
        <f>IF('OddsRatio_working_3-way'!W277&gt;=0,IF('OddsRatio_working_3-way'!V277+SQRT('OddsRatio_working_3-way'!W277)&gt;0,0,PI()),ACOS('OddsRatio_working_3-way'!V277/(2*'OddsRatio_working_3-way'!X277)))</f>
        <v>0.49152815163786134</v>
      </c>
      <c r="Z277" s="11">
        <f>'OddsRatio_working_3-way'!X277^(1/3)*COS('OddsRatio_working_3-way'!Y277/3)</f>
        <v>0.53121570250341155</v>
      </c>
      <c r="AA277" s="11">
        <f>'OddsRatio_working_3-way'!X277^(1/3)*COS(('OddsRatio_working_3-way'!Y277+2*PI())/3)</f>
        <v>-0.34166487638553117</v>
      </c>
      <c r="AB277" s="11">
        <f>'OddsRatio_working_3-way'!X277^(1/3)*COS(('OddsRatio_working_3-way'!Y277+4*PI())/3)</f>
        <v>-0.18955082611788054</v>
      </c>
      <c r="AC277" s="11">
        <f>'OddsRatio_working_3-way'!X277^(1/3)*SIN('OddsRatio_working_3-way'!Y277/3)</f>
        <v>8.7823087869552424E-2</v>
      </c>
      <c r="AD277" s="11">
        <f>'OddsRatio_working_3-way'!X277^(1/3)*SIN(('OddsRatio_working_3-way'!Y277+2*PI())/3)</f>
        <v>0.41613474932237504</v>
      </c>
      <c r="AE277" s="11">
        <f>'OddsRatio_working_3-way'!X277^(1/3)*SIN(('OddsRatio_working_3-way'!Y277+4*PI())/3)</f>
        <v>-0.50395783719192744</v>
      </c>
      <c r="AF277" s="11">
        <f>-'OddsRatio_working_3-way'!U277/(3*'OddsRatio_working_3-way'!X277^(1/3))*COS(('OddsRatio_working_3-way'!Y277)/3)</f>
        <v>0.53121570250341155</v>
      </c>
      <c r="AG277" s="11">
        <f>-'OddsRatio_working_3-way'!U277/(3*'OddsRatio_working_3-way'!X277^(1/3))*COS(('OddsRatio_working_3-way'!Y277+2*PI())/3)</f>
        <v>-0.34166487638553117</v>
      </c>
      <c r="AH277" s="11">
        <f>-'OddsRatio_working_3-way'!U277/(3*'OddsRatio_working_3-way'!X277^(1/3))*COS(('OddsRatio_working_3-way'!Y277+4*PI())/3)</f>
        <v>-0.18955082611788054</v>
      </c>
      <c r="AI277" s="11">
        <f>'OddsRatio_working_3-way'!U277/(3*'OddsRatio_working_3-way'!X277^(1/3))*SIN(('OddsRatio_working_3-way'!Y277)/3)</f>
        <v>-8.7823087869552424E-2</v>
      </c>
      <c r="AJ277" s="11">
        <f>'OddsRatio_working_3-way'!U277/(3*'OddsRatio_working_3-way'!X277^(1/3))*SIN(('OddsRatio_working_3-way'!Y277+2*PI())/3)</f>
        <v>-0.41613474932237504</v>
      </c>
      <c r="AK277" s="11">
        <f>'OddsRatio_working_3-way'!U277/(3*'OddsRatio_working_3-way'!X277^(1/3))*SIN(('OddsRatio_working_3-way'!Y277+4*PI())/3)</f>
        <v>0.50395783719192744</v>
      </c>
      <c r="AL277" s="11">
        <f>'OddsRatio_working_3-way'!Z277+'OddsRatio_working_3-way'!AF277</f>
        <v>1.0624314050068231</v>
      </c>
      <c r="AM277" s="11">
        <f>'OddsRatio_working_3-way'!AA277+'OddsRatio_working_3-way'!AG277</f>
        <v>-0.68332975277106234</v>
      </c>
      <c r="AN277" s="11">
        <f>'OddsRatio_working_3-way'!AB277+'OddsRatio_working_3-way'!AH277</f>
        <v>-0.37910165223576109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1.0624314050068231</v>
      </c>
      <c r="AS277" s="11">
        <f>IF(('OddsRatio_working_3-way'!X277=0),IF(Q277&gt;0,-Q277^(1/3),(-Q277)^(1/3)),'OddsRatio_working_3-way'!AM277-'OddsRatio_working_3-way'!R277/3)</f>
        <v>-0.68332975277106234</v>
      </c>
      <c r="AT277" s="11">
        <f>IF(('OddsRatio_working_3-way'!X277=0),IF(Q277&gt;0,-Q277^(1/3),(-Q277)^(1/3)),'OddsRatio_working_3-way'!AN277-'OddsRatio_working_3-way'!R277/3)</f>
        <v>-0.37910165223576109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9">
        <f t="shared" si="65"/>
        <v>0.27026693304510563</v>
      </c>
      <c r="E278" s="9">
        <f t="shared" si="66"/>
        <v>0.26419475512600349</v>
      </c>
      <c r="F278" s="9">
        <f t="shared" si="67"/>
        <v>0.46553831182889099</v>
      </c>
      <c r="G278" s="9">
        <f t="shared" si="68"/>
        <v>1.0630101130616678</v>
      </c>
      <c r="H278" s="9">
        <f t="shared" si="69"/>
        <v>3.7000456871766372</v>
      </c>
      <c r="I278" s="9">
        <f t="shared" si="70"/>
        <v>3.7850864962215693</v>
      </c>
      <c r="J278" s="9">
        <f t="shared" si="71"/>
        <v>2.1480509221066018</v>
      </c>
      <c r="K278" s="11">
        <f t="shared" si="72"/>
        <v>0.2824858757062147</v>
      </c>
      <c r="L278" s="11">
        <f t="shared" si="73"/>
        <v>0.27624309392265195</v>
      </c>
      <c r="M278" s="11">
        <f t="shared" si="74"/>
        <v>0.48076923076923073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-0.26963955138409701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0.23410431688360336</v>
      </c>
      <c r="Q278" s="11">
        <f>2*'OddsRatio_working_3-way'!K278*'OddsRatio_working_3-way'!L278*'OddsRatio_working_3-way'!M278</f>
        <v>7.5033434898590809E-2</v>
      </c>
      <c r="R278" s="11">
        <f t="shared" si="75"/>
        <v>0</v>
      </c>
      <c r="S278" s="11">
        <f t="shared" si="76"/>
        <v>-0.86821208417650009</v>
      </c>
      <c r="T278" s="11">
        <f t="shared" si="77"/>
        <v>-0.27827310390272436</v>
      </c>
      <c r="U278" s="11">
        <f>'OddsRatio_working_3-way'!S278-'OddsRatio_working_3-way'!R278^2/3</f>
        <v>-0.86821208417650009</v>
      </c>
      <c r="V278" s="11">
        <f>'OddsRatio_working_3-way'!S278*'OddsRatio_working_3-way'!R278/3-2*'OddsRatio_working_3-way'!R278^3/27-'OddsRatio_working_3-way'!T278</f>
        <v>0.27827310390272436</v>
      </c>
      <c r="W278" s="11">
        <f>'OddsRatio_working_3-way'!V278^2+4*'OddsRatio_working_3-way'!U278^3/27</f>
        <v>-1.9519859949893067E-2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0.15568861575718174</v>
      </c>
      <c r="Y278" s="11">
        <f>IF('OddsRatio_working_3-way'!W278&gt;=0,IF('OddsRatio_working_3-way'!V278+SQRT('OddsRatio_working_3-way'!W278)&gt;0,0,PI()),ACOS('OddsRatio_working_3-way'!V278/(2*'OddsRatio_working_3-way'!X278)))</f>
        <v>0.46530486387029879</v>
      </c>
      <c r="Z278" s="11">
        <f>'OddsRatio_working_3-way'!X278^(1/3)*COS('OddsRatio_working_3-way'!Y278/3)</f>
        <v>0.53150505653083391</v>
      </c>
      <c r="AA278" s="11">
        <f>'OddsRatio_working_3-way'!X278^(1/3)*COS(('OddsRatio_working_3-way'!Y278+2*PI())/3)</f>
        <v>-0.33772337101261085</v>
      </c>
      <c r="AB278" s="11">
        <f>'OddsRatio_working_3-way'!X278^(1/3)*COS(('OddsRatio_working_3-way'!Y278+4*PI())/3)</f>
        <v>-0.19378168551822283</v>
      </c>
      <c r="AC278" s="11">
        <f>'OddsRatio_working_3-way'!X278^(1/3)*SIN('OddsRatio_working_3-way'!Y278/3)</f>
        <v>8.3104770867793332E-2</v>
      </c>
      <c r="AD278" s="11">
        <f>'OddsRatio_working_3-way'!X278^(1/3)*SIN(('OddsRatio_working_3-way'!Y278+2*PI())/3)</f>
        <v>0.41874449576168976</v>
      </c>
      <c r="AE278" s="11">
        <f>'OddsRatio_working_3-way'!X278^(1/3)*SIN(('OddsRatio_working_3-way'!Y278+4*PI())/3)</f>
        <v>-0.50184926662948315</v>
      </c>
      <c r="AF278" s="11">
        <f>-'OddsRatio_working_3-way'!U278/(3*'OddsRatio_working_3-way'!X278^(1/3))*COS(('OddsRatio_working_3-way'!Y278)/3)</f>
        <v>0.5315050565308338</v>
      </c>
      <c r="AG278" s="11">
        <f>-'OddsRatio_working_3-way'!U278/(3*'OddsRatio_working_3-way'!X278^(1/3))*COS(('OddsRatio_working_3-way'!Y278+2*PI())/3)</f>
        <v>-0.3377233710126108</v>
      </c>
      <c r="AH278" s="11">
        <f>-'OddsRatio_working_3-way'!U278/(3*'OddsRatio_working_3-way'!X278^(1/3))*COS(('OddsRatio_working_3-way'!Y278+4*PI())/3)</f>
        <v>-0.19378168551822281</v>
      </c>
      <c r="AI278" s="11">
        <f>'OddsRatio_working_3-way'!U278/(3*'OddsRatio_working_3-way'!X278^(1/3))*SIN(('OddsRatio_working_3-way'!Y278)/3)</f>
        <v>-8.3104770867793318E-2</v>
      </c>
      <c r="AJ278" s="11">
        <f>'OddsRatio_working_3-way'!U278/(3*'OddsRatio_working_3-way'!X278^(1/3))*SIN(('OddsRatio_working_3-way'!Y278+2*PI())/3)</f>
        <v>-0.41874449576168971</v>
      </c>
      <c r="AK278" s="11">
        <f>'OddsRatio_working_3-way'!U278/(3*'OddsRatio_working_3-way'!X278^(1/3))*SIN(('OddsRatio_working_3-way'!Y278+4*PI())/3)</f>
        <v>0.50184926662948304</v>
      </c>
      <c r="AL278" s="11">
        <f>'OddsRatio_working_3-way'!Z278+'OddsRatio_working_3-way'!AF278</f>
        <v>1.0630101130616678</v>
      </c>
      <c r="AM278" s="11">
        <f>'OddsRatio_working_3-way'!AA278+'OddsRatio_working_3-way'!AG278</f>
        <v>-0.6754467420252217</v>
      </c>
      <c r="AN278" s="11">
        <f>'OddsRatio_working_3-way'!AB278+'OddsRatio_working_3-way'!AH278</f>
        <v>-0.38756337103644567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1.0630101130616678</v>
      </c>
      <c r="AS278" s="11">
        <f>IF(('OddsRatio_working_3-way'!X278=0),IF(Q278&gt;0,-Q278^(1/3),(-Q278)^(1/3)),'OddsRatio_working_3-way'!AM278-'OddsRatio_working_3-way'!R278/3)</f>
        <v>-0.6754467420252217</v>
      </c>
      <c r="AT278" s="11">
        <f>IF(('OddsRatio_working_3-way'!X278=0),IF(Q278&gt;0,-Q278^(1/3),(-Q278)^(1/3)),'OddsRatio_working_3-way'!AN278-'OddsRatio_working_3-way'!R278/3)</f>
        <v>-0.38756337103644567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9">
        <f t="shared" si="65"/>
        <v>0.76846819498112606</v>
      </c>
      <c r="E279" s="9">
        <f t="shared" si="66"/>
        <v>0.15198850386850252</v>
      </c>
      <c r="F279" s="9">
        <f t="shared" si="67"/>
        <v>7.9543301150371323E-2</v>
      </c>
      <c r="G279" s="9">
        <f t="shared" si="68"/>
        <v>1.1158889975852126</v>
      </c>
      <c r="H279" s="9">
        <f t="shared" si="69"/>
        <v>1.3012900293480076</v>
      </c>
      <c r="I279" s="9">
        <f t="shared" si="70"/>
        <v>6.5794449879260632</v>
      </c>
      <c r="J279" s="9">
        <f t="shared" si="71"/>
        <v>12.571768904958653</v>
      </c>
      <c r="K279" s="11">
        <f t="shared" si="72"/>
        <v>0.78740157480314954</v>
      </c>
      <c r="L279" s="11">
        <f t="shared" si="73"/>
        <v>0.16666666666666666</v>
      </c>
      <c r="M279" s="11">
        <f t="shared" si="74"/>
        <v>8.7950747581354446E-2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-0.16158352897180728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0.18051833230608705</v>
      </c>
      <c r="Q279" s="11">
        <f>2*'OddsRatio_working_3-way'!K279*'OddsRatio_working_3-way'!L279*'OddsRatio_working_3-way'!M279</f>
        <v>2.3084185716890925E-2</v>
      </c>
      <c r="R279" s="11">
        <f t="shared" si="75"/>
        <v>0</v>
      </c>
      <c r="S279" s="11">
        <f t="shared" si="76"/>
        <v>-1.1171827565270187</v>
      </c>
      <c r="T279" s="11">
        <f t="shared" si="77"/>
        <v>-0.14286224508018142</v>
      </c>
      <c r="U279" s="11">
        <f>'OddsRatio_working_3-way'!S279-'OddsRatio_working_3-way'!R279^2/3</f>
        <v>-1.1171827565270187</v>
      </c>
      <c r="V279" s="11">
        <f>'OddsRatio_working_3-way'!S279*'OddsRatio_working_3-way'!R279/3-2*'OddsRatio_working_3-way'!R279^3/27-'OddsRatio_working_3-way'!T279</f>
        <v>0.14286224508018142</v>
      </c>
      <c r="W279" s="11">
        <f>'OddsRatio_working_3-way'!V279^2+4*'OddsRatio_working_3-way'!U279^3/27</f>
        <v>-0.18616116335356109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0.22725029396180707</v>
      </c>
      <c r="Y279" s="11">
        <f>IF('OddsRatio_working_3-way'!W279&gt;=0,IF('OddsRatio_working_3-way'!V279+SQRT('OddsRatio_working_3-way'!W279)&gt;0,0,PI()),ACOS('OddsRatio_working_3-way'!V279/(2*'OddsRatio_working_3-way'!X279)))</f>
        <v>1.2510476714737204</v>
      </c>
      <c r="Z279" s="11">
        <f>'OddsRatio_working_3-way'!X279^(1/3)*COS('OddsRatio_working_3-way'!Y279/3)</f>
        <v>0.55794449879260632</v>
      </c>
      <c r="AA279" s="11">
        <f>'OddsRatio_working_3-way'!X279^(1/3)*COS(('OddsRatio_working_3-way'!Y279+2*PI())/3)</f>
        <v>-0.49302631110047912</v>
      </c>
      <c r="AB279" s="11">
        <f>'OddsRatio_working_3-way'!X279^(1/3)*COS(('OddsRatio_working_3-way'!Y279+4*PI())/3)</f>
        <v>-6.491818769212708E-2</v>
      </c>
      <c r="AC279" s="11">
        <f>'OddsRatio_working_3-way'!X279^(1/3)*SIN('OddsRatio_working_3-way'!Y279/3)</f>
        <v>0.24716834029207749</v>
      </c>
      <c r="AD279" s="11">
        <f>'OddsRatio_working_3-way'!X279^(1/3)*SIN(('OddsRatio_working_3-way'!Y279+2*PI())/3)</f>
        <v>0.35960993971013439</v>
      </c>
      <c r="AE279" s="11">
        <f>'OddsRatio_working_3-way'!X279^(1/3)*SIN(('OddsRatio_working_3-way'!Y279+4*PI())/3)</f>
        <v>-0.6067782800022119</v>
      </c>
      <c r="AF279" s="11">
        <f>-'OddsRatio_working_3-way'!U279/(3*'OddsRatio_working_3-way'!X279^(1/3))*COS(('OddsRatio_working_3-way'!Y279)/3)</f>
        <v>0.55794449879260632</v>
      </c>
      <c r="AG279" s="11">
        <f>-'OddsRatio_working_3-way'!U279/(3*'OddsRatio_working_3-way'!X279^(1/3))*COS(('OddsRatio_working_3-way'!Y279+2*PI())/3)</f>
        <v>-0.49302631110047912</v>
      </c>
      <c r="AH279" s="11">
        <f>-'OddsRatio_working_3-way'!U279/(3*'OddsRatio_working_3-way'!X279^(1/3))*COS(('OddsRatio_working_3-way'!Y279+4*PI())/3)</f>
        <v>-6.491818769212708E-2</v>
      </c>
      <c r="AI279" s="11">
        <f>'OddsRatio_working_3-way'!U279/(3*'OddsRatio_working_3-way'!X279^(1/3))*SIN(('OddsRatio_working_3-way'!Y279)/3)</f>
        <v>-0.24716834029207749</v>
      </c>
      <c r="AJ279" s="11">
        <f>'OddsRatio_working_3-way'!U279/(3*'OddsRatio_working_3-way'!X279^(1/3))*SIN(('OddsRatio_working_3-way'!Y279+2*PI())/3)</f>
        <v>-0.35960993971013439</v>
      </c>
      <c r="AK279" s="11">
        <f>'OddsRatio_working_3-way'!U279/(3*'OddsRatio_working_3-way'!X279^(1/3))*SIN(('OddsRatio_working_3-way'!Y279+4*PI())/3)</f>
        <v>0.6067782800022119</v>
      </c>
      <c r="AL279" s="11">
        <f>'OddsRatio_working_3-way'!Z279+'OddsRatio_working_3-way'!AF279</f>
        <v>1.1158889975852126</v>
      </c>
      <c r="AM279" s="11">
        <f>'OddsRatio_working_3-way'!AA279+'OddsRatio_working_3-way'!AG279</f>
        <v>-0.98605262220095824</v>
      </c>
      <c r="AN279" s="11">
        <f>'OddsRatio_working_3-way'!AB279+'OddsRatio_working_3-way'!AH279</f>
        <v>-0.12983637538425416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1.1158889975852126</v>
      </c>
      <c r="AS279" s="11">
        <f>IF(('OddsRatio_working_3-way'!X279=0),IF(Q279&gt;0,-Q279^(1/3),(-Q279)^(1/3)),'OddsRatio_working_3-way'!AM279-'OddsRatio_working_3-way'!R279/3)</f>
        <v>-0.98605262220095824</v>
      </c>
      <c r="AT279" s="11">
        <f>IF(('OddsRatio_working_3-way'!X279=0),IF(Q279&gt;0,-Q279^(1/3),(-Q279)^(1/3)),'OddsRatio_working_3-way'!AN279-'OddsRatio_working_3-way'!R279/3)</f>
        <v>-0.12983637538425416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9">
        <f t="shared" si="65"/>
        <v>0.70053233719431929</v>
      </c>
      <c r="E280" s="9">
        <f t="shared" si="66"/>
        <v>0.19036972247094452</v>
      </c>
      <c r="F280" s="9">
        <f t="shared" si="67"/>
        <v>0.10909794033473638</v>
      </c>
      <c r="G280" s="9">
        <f t="shared" si="68"/>
        <v>1.0961175684497371</v>
      </c>
      <c r="H280" s="9">
        <f t="shared" si="69"/>
        <v>1.4274858516953972</v>
      </c>
      <c r="I280" s="9">
        <f t="shared" si="70"/>
        <v>5.2529361655849796</v>
      </c>
      <c r="J280" s="9">
        <f t="shared" si="71"/>
        <v>9.1660758849505406</v>
      </c>
      <c r="K280" s="11">
        <f t="shared" si="72"/>
        <v>0.71942446043165476</v>
      </c>
      <c r="L280" s="11">
        <f t="shared" si="73"/>
        <v>0.20491803278688525</v>
      </c>
      <c r="M280" s="11">
        <f t="shared" si="74"/>
        <v>0.1183431952662722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-0.19668048663213189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0.20447314667424082</v>
      </c>
      <c r="Q280" s="11">
        <f>2*'OddsRatio_working_3-way'!K280*'OddsRatio_working_3-way'!L280*'OddsRatio_working_3-way'!M280</f>
        <v>3.4893028442703214E-2</v>
      </c>
      <c r="R280" s="11">
        <f t="shared" si="75"/>
        <v>0</v>
      </c>
      <c r="S280" s="11">
        <f t="shared" si="76"/>
        <v>-1.0396209109279062</v>
      </c>
      <c r="T280" s="11">
        <f t="shared" si="77"/>
        <v>-0.17740971176244133</v>
      </c>
      <c r="U280" s="11">
        <f>'OddsRatio_working_3-way'!S280-'OddsRatio_working_3-way'!R280^2/3</f>
        <v>-1.0396209109279062</v>
      </c>
      <c r="V280" s="11">
        <f>'OddsRatio_working_3-way'!S280*'OddsRatio_working_3-way'!R280/3-2*'OddsRatio_working_3-way'!R280^3/27-'OddsRatio_working_3-way'!T280</f>
        <v>0.17740971176244133</v>
      </c>
      <c r="W280" s="11">
        <f>'OddsRatio_working_3-way'!V280^2+4*'OddsRatio_working_3-way'!U280^3/27</f>
        <v>-0.13499014677903243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0.20400021605789107</v>
      </c>
      <c r="Y280" s="11">
        <f>IF('OddsRatio_working_3-way'!W280&gt;=0,IF('OddsRatio_working_3-way'!V280+SQRT('OddsRatio_working_3-way'!W280)&gt;0,0,PI()),ACOS('OddsRatio_working_3-way'!V280/(2*'OddsRatio_working_3-way'!X280)))</f>
        <v>1.1209498778523757</v>
      </c>
      <c r="Z280" s="11">
        <f>'OddsRatio_working_3-way'!X280^(1/3)*COS('OddsRatio_working_3-way'!Y280/3)</f>
        <v>0.54805878422486853</v>
      </c>
      <c r="AA280" s="11">
        <f>'OddsRatio_working_3-way'!X280^(1/3)*COS(('OddsRatio_working_3-way'!Y280+2*PI())/3)</f>
        <v>-0.46011782406736734</v>
      </c>
      <c r="AB280" s="11">
        <f>'OddsRatio_working_3-way'!X280^(1/3)*COS(('OddsRatio_working_3-way'!Y280+4*PI())/3)</f>
        <v>-8.7940960157501399E-2</v>
      </c>
      <c r="AC280" s="11">
        <f>'OddsRatio_working_3-way'!X280^(1/3)*SIN('OddsRatio_working_3-way'!Y280/3)</f>
        <v>0.2148764125645119</v>
      </c>
      <c r="AD280" s="11">
        <f>'OddsRatio_working_3-way'!X280^(1/3)*SIN(('OddsRatio_working_3-way'!Y280+2*PI())/3)</f>
        <v>0.36719462362369437</v>
      </c>
      <c r="AE280" s="11">
        <f>'OddsRatio_working_3-way'!X280^(1/3)*SIN(('OddsRatio_working_3-way'!Y280+4*PI())/3)</f>
        <v>-0.58207103618820621</v>
      </c>
      <c r="AF280" s="11">
        <f>-'OddsRatio_working_3-way'!U280/(3*'OddsRatio_working_3-way'!X280^(1/3))*COS(('OddsRatio_working_3-way'!Y280)/3)</f>
        <v>0.54805878422486864</v>
      </c>
      <c r="AG280" s="11">
        <f>-'OddsRatio_working_3-way'!U280/(3*'OddsRatio_working_3-way'!X280^(1/3))*COS(('OddsRatio_working_3-way'!Y280+2*PI())/3)</f>
        <v>-0.4601178240673674</v>
      </c>
      <c r="AH280" s="11">
        <f>-'OddsRatio_working_3-way'!U280/(3*'OddsRatio_working_3-way'!X280^(1/3))*COS(('OddsRatio_working_3-way'!Y280+4*PI())/3)</f>
        <v>-8.7940960157501413E-2</v>
      </c>
      <c r="AI280" s="11">
        <f>'OddsRatio_working_3-way'!U280/(3*'OddsRatio_working_3-way'!X280^(1/3))*SIN(('OddsRatio_working_3-way'!Y280)/3)</f>
        <v>-0.21487641256451195</v>
      </c>
      <c r="AJ280" s="11">
        <f>'OddsRatio_working_3-way'!U280/(3*'OddsRatio_working_3-way'!X280^(1/3))*SIN(('OddsRatio_working_3-way'!Y280+2*PI())/3)</f>
        <v>-0.36719462362369448</v>
      </c>
      <c r="AK280" s="11">
        <f>'OddsRatio_working_3-way'!U280/(3*'OddsRatio_working_3-way'!X280^(1/3))*SIN(('OddsRatio_working_3-way'!Y280+4*PI())/3)</f>
        <v>0.58207103618820633</v>
      </c>
      <c r="AL280" s="11">
        <f>'OddsRatio_working_3-way'!Z280+'OddsRatio_working_3-way'!AF280</f>
        <v>1.0961175684497371</v>
      </c>
      <c r="AM280" s="11">
        <f>'OddsRatio_working_3-way'!AA280+'OddsRatio_working_3-way'!AG280</f>
        <v>-0.92023564813473469</v>
      </c>
      <c r="AN280" s="11">
        <f>'OddsRatio_working_3-way'!AB280+'OddsRatio_working_3-way'!AH280</f>
        <v>-0.17588192031500283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1.0961175684497371</v>
      </c>
      <c r="AS280" s="11">
        <f>IF(('OddsRatio_working_3-way'!X280=0),IF(Q280&gt;0,-Q280^(1/3),(-Q280)^(1/3)),'OddsRatio_working_3-way'!AM280-'OddsRatio_working_3-way'!R280/3)</f>
        <v>-0.92023564813473469</v>
      </c>
      <c r="AT280" s="11">
        <f>IF(('OddsRatio_working_3-way'!X280=0),IF(Q280&gt;0,-Q280^(1/3),(-Q280)^(1/3)),'OddsRatio_working_3-way'!AN280-'OddsRatio_working_3-way'!R280/3)</f>
        <v>-0.17588192031500283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9">
        <f t="shared" si="65"/>
        <v>0.69602470794152171</v>
      </c>
      <c r="E281" s="9">
        <f t="shared" si="66"/>
        <v>0.18480943630902225</v>
      </c>
      <c r="F281" s="9">
        <f t="shared" si="67"/>
        <v>0.11916585574945583</v>
      </c>
      <c r="G281" s="9">
        <f t="shared" si="68"/>
        <v>1.0918265134490648</v>
      </c>
      <c r="H281" s="9">
        <f t="shared" si="69"/>
        <v>1.4367306053796263</v>
      </c>
      <c r="I281" s="9">
        <f t="shared" si="70"/>
        <v>5.4109791143342223</v>
      </c>
      <c r="J281" s="9">
        <f t="shared" si="71"/>
        <v>8.3916654960501678</v>
      </c>
      <c r="K281" s="11">
        <f t="shared" si="72"/>
        <v>0.7142857142857143</v>
      </c>
      <c r="L281" s="11">
        <f t="shared" si="73"/>
        <v>0.1984126984126984</v>
      </c>
      <c r="M281" s="11">
        <f t="shared" si="74"/>
        <v>0.1287001287001287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-0.19954940363103624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0.20446831671321469</v>
      </c>
      <c r="Q281" s="11">
        <f>2*'OddsRatio_working_3-way'!K281*'OddsRatio_working_3-way'!L281*'OddsRatio_working_3-way'!M281</f>
        <v>3.6479628316363012E-2</v>
      </c>
      <c r="R281" s="11">
        <f t="shared" si="75"/>
        <v>0</v>
      </c>
      <c r="S281" s="11">
        <f t="shared" si="76"/>
        <v>-1.0246501016423655</v>
      </c>
      <c r="T281" s="11">
        <f t="shared" si="77"/>
        <v>-0.18281000921362453</v>
      </c>
      <c r="U281" s="11">
        <f>'OddsRatio_working_3-way'!S281-'OddsRatio_working_3-way'!R281^2/3</f>
        <v>-1.0246501016423655</v>
      </c>
      <c r="V281" s="11">
        <f>'OddsRatio_working_3-way'!S281*'OddsRatio_working_3-way'!R281/3-2*'OddsRatio_working_3-way'!R281^3/27-'OddsRatio_working_3-way'!T281</f>
        <v>0.18281000921362453</v>
      </c>
      <c r="W281" s="11">
        <f>'OddsRatio_working_3-way'!V281^2+4*'OddsRatio_working_3-way'!U281^3/27</f>
        <v>-0.12595652505575006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0.19960963436444865</v>
      </c>
      <c r="Y281" s="11">
        <f>IF('OddsRatio_working_3-way'!W281&gt;=0,IF('OddsRatio_working_3-way'!V281+SQRT('OddsRatio_working_3-way'!W281)&gt;0,0,PI()),ACOS('OddsRatio_working_3-way'!V281/(2*'OddsRatio_working_3-way'!X281)))</f>
        <v>1.0951436146749731</v>
      </c>
      <c r="Z281" s="11">
        <f>'OddsRatio_working_3-way'!X281^(1/3)*COS('OddsRatio_working_3-way'!Y281/3)</f>
        <v>0.54591325672453239</v>
      </c>
      <c r="AA281" s="11">
        <f>'OddsRatio_working_3-way'!X281^(1/3)*COS(('OddsRatio_working_3-way'!Y281+2*PI())/3)</f>
        <v>-0.45364022615105964</v>
      </c>
      <c r="AB281" s="11">
        <f>'OddsRatio_working_3-way'!X281^(1/3)*COS(('OddsRatio_working_3-way'!Y281+4*PI())/3)</f>
        <v>-9.2273030573472872E-2</v>
      </c>
      <c r="AC281" s="11">
        <f>'OddsRatio_working_3-way'!X281^(1/3)*SIN('OddsRatio_working_3-way'!Y281/3)</f>
        <v>0.20863544764301983</v>
      </c>
      <c r="AD281" s="11">
        <f>'OddsRatio_working_3-way'!X281^(1/3)*SIN(('OddsRatio_working_3-way'!Y281+2*PI())/3)</f>
        <v>0.36845702476463105</v>
      </c>
      <c r="AE281" s="11">
        <f>'OddsRatio_working_3-way'!X281^(1/3)*SIN(('OddsRatio_working_3-way'!Y281+4*PI())/3)</f>
        <v>-0.57709247240765105</v>
      </c>
      <c r="AF281" s="11">
        <f>-'OddsRatio_working_3-way'!U281/(3*'OddsRatio_working_3-way'!X281^(1/3))*COS(('OddsRatio_working_3-way'!Y281)/3)</f>
        <v>0.54591325672453239</v>
      </c>
      <c r="AG281" s="11">
        <f>-'OddsRatio_working_3-way'!U281/(3*'OddsRatio_working_3-way'!X281^(1/3))*COS(('OddsRatio_working_3-way'!Y281+2*PI())/3)</f>
        <v>-0.45364022615105964</v>
      </c>
      <c r="AH281" s="11">
        <f>-'OddsRatio_working_3-way'!U281/(3*'OddsRatio_working_3-way'!X281^(1/3))*COS(('OddsRatio_working_3-way'!Y281+4*PI())/3)</f>
        <v>-9.2273030573472872E-2</v>
      </c>
      <c r="AI281" s="11">
        <f>'OddsRatio_working_3-way'!U281/(3*'OddsRatio_working_3-way'!X281^(1/3))*SIN(('OddsRatio_working_3-way'!Y281)/3)</f>
        <v>-0.20863544764301983</v>
      </c>
      <c r="AJ281" s="11">
        <f>'OddsRatio_working_3-way'!U281/(3*'OddsRatio_working_3-way'!X281^(1/3))*SIN(('OddsRatio_working_3-way'!Y281+2*PI())/3)</f>
        <v>-0.36845702476463105</v>
      </c>
      <c r="AK281" s="11">
        <f>'OddsRatio_working_3-way'!U281/(3*'OddsRatio_working_3-way'!X281^(1/3))*SIN(('OddsRatio_working_3-way'!Y281+4*PI())/3)</f>
        <v>0.57709247240765105</v>
      </c>
      <c r="AL281" s="11">
        <f>'OddsRatio_working_3-way'!Z281+'OddsRatio_working_3-way'!AF281</f>
        <v>1.0918265134490648</v>
      </c>
      <c r="AM281" s="11">
        <f>'OddsRatio_working_3-way'!AA281+'OddsRatio_working_3-way'!AG281</f>
        <v>-0.90728045230211929</v>
      </c>
      <c r="AN281" s="11">
        <f>'OddsRatio_working_3-way'!AB281+'OddsRatio_working_3-way'!AH281</f>
        <v>-0.18454606114694574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1.0918265134490648</v>
      </c>
      <c r="AS281" s="11">
        <f>IF(('OddsRatio_working_3-way'!X281=0),IF(Q281&gt;0,-Q281^(1/3),(-Q281)^(1/3)),'OddsRatio_working_3-way'!AM281-'OddsRatio_working_3-way'!R281/3)</f>
        <v>-0.90728045230211929</v>
      </c>
      <c r="AT281" s="11">
        <f>IF(('OddsRatio_working_3-way'!X281=0),IF(Q281&gt;0,-Q281^(1/3),(-Q281)^(1/3)),'OddsRatio_working_3-way'!AN281-'OddsRatio_working_3-way'!R281/3)</f>
        <v>-0.18454606114694574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9">
        <f t="shared" si="65"/>
        <v>0.21673091719935866</v>
      </c>
      <c r="E282" s="9">
        <f t="shared" si="66"/>
        <v>0.23725228421057018</v>
      </c>
      <c r="F282" s="9">
        <f t="shared" si="67"/>
        <v>0.54601679859007113</v>
      </c>
      <c r="G282" s="9">
        <f t="shared" si="68"/>
        <v>1.1085939787498791</v>
      </c>
      <c r="H282" s="9">
        <f t="shared" si="69"/>
        <v>4.614016370724606</v>
      </c>
      <c r="I282" s="9">
        <f t="shared" si="70"/>
        <v>4.2149225383746485</v>
      </c>
      <c r="J282" s="9">
        <f t="shared" si="71"/>
        <v>1.8314454840624095</v>
      </c>
      <c r="K282" s="11">
        <f t="shared" si="72"/>
        <v>0.23474178403755869</v>
      </c>
      <c r="L282" s="11">
        <f t="shared" si="73"/>
        <v>0.25641025641025644</v>
      </c>
      <c r="M282" s="11">
        <f t="shared" si="74"/>
        <v>0.5714285714285714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-0.24387349739462416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0.23766530808784334</v>
      </c>
      <c r="Q282" s="11">
        <f>2*'OddsRatio_working_3-way'!K282*'OddsRatio_working_3-way'!L282*'OddsRatio_working_3-way'!M282</f>
        <v>6.8788801183167381E-2</v>
      </c>
      <c r="R282" s="11">
        <f t="shared" si="75"/>
        <v>0</v>
      </c>
      <c r="S282" s="11">
        <f t="shared" si="76"/>
        <v>-0.97454340314505339</v>
      </c>
      <c r="T282" s="11">
        <f t="shared" si="77"/>
        <v>-0.28206755517946547</v>
      </c>
      <c r="U282" s="11">
        <f>'OddsRatio_working_3-way'!S282-'OddsRatio_working_3-way'!R282^2/3</f>
        <v>-0.97454340314505339</v>
      </c>
      <c r="V282" s="11">
        <f>'OddsRatio_working_3-way'!S282*'OddsRatio_working_3-way'!R282/3-2*'OddsRatio_working_3-way'!R282^3/27-'OddsRatio_working_3-way'!T282</f>
        <v>0.28206755517946547</v>
      </c>
      <c r="W282" s="11">
        <f>'OddsRatio_working_3-way'!V282^2+4*'OddsRatio_working_3-way'!U282^3/27</f>
        <v>-5.7557572471393245E-2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0.18514837168897411</v>
      </c>
      <c r="Y282" s="11">
        <f>IF('OddsRatio_working_3-way'!W282&gt;=0,IF('OddsRatio_working_3-way'!V282+SQRT('OddsRatio_working_3-way'!W282)&gt;0,0,PI()),ACOS('OddsRatio_working_3-way'!V282/(2*'OddsRatio_working_3-way'!X282)))</f>
        <v>0.70481129373356133</v>
      </c>
      <c r="Z282" s="11">
        <f>'OddsRatio_working_3-way'!X282^(1/3)*COS('OddsRatio_working_3-way'!Y282/3)</f>
        <v>0.55429698937493965</v>
      </c>
      <c r="AA282" s="11">
        <f>'OddsRatio_working_3-way'!X282^(1/3)*COS(('OddsRatio_working_3-way'!Y282+2*PI())/3)</f>
        <v>-0.39204839226650129</v>
      </c>
      <c r="AB282" s="11">
        <f>'OddsRatio_working_3-way'!X282^(1/3)*COS(('OddsRatio_working_3-way'!Y282+4*PI())/3)</f>
        <v>-0.16224859710843856</v>
      </c>
      <c r="AC282" s="11">
        <f>'OddsRatio_working_3-way'!X282^(1/3)*SIN('OddsRatio_working_3-way'!Y282/3)</f>
        <v>0.13267497359422858</v>
      </c>
      <c r="AD282" s="11">
        <f>'OddsRatio_working_3-way'!X282^(1/3)*SIN(('OddsRatio_working_3-way'!Y282+2*PI())/3)</f>
        <v>0.41369778724281664</v>
      </c>
      <c r="AE282" s="11">
        <f>'OddsRatio_working_3-way'!X282^(1/3)*SIN(('OddsRatio_working_3-way'!Y282+4*PI())/3)</f>
        <v>-0.546372760837045</v>
      </c>
      <c r="AF282" s="11">
        <f>-'OddsRatio_working_3-way'!U282/(3*'OddsRatio_working_3-way'!X282^(1/3))*COS(('OddsRatio_working_3-way'!Y282)/3)</f>
        <v>0.55429698937493943</v>
      </c>
      <c r="AG282" s="11">
        <f>-'OddsRatio_working_3-way'!U282/(3*'OddsRatio_working_3-way'!X282^(1/3))*COS(('OddsRatio_working_3-way'!Y282+2*PI())/3)</f>
        <v>-0.39204839226650112</v>
      </c>
      <c r="AH282" s="11">
        <f>-'OddsRatio_working_3-way'!U282/(3*'OddsRatio_working_3-way'!X282^(1/3))*COS(('OddsRatio_working_3-way'!Y282+4*PI())/3)</f>
        <v>-0.1622485971084385</v>
      </c>
      <c r="AI282" s="11">
        <f>'OddsRatio_working_3-way'!U282/(3*'OddsRatio_working_3-way'!X282^(1/3))*SIN(('OddsRatio_working_3-way'!Y282)/3)</f>
        <v>-0.13267497359422853</v>
      </c>
      <c r="AJ282" s="11">
        <f>'OddsRatio_working_3-way'!U282/(3*'OddsRatio_working_3-way'!X282^(1/3))*SIN(('OddsRatio_working_3-way'!Y282+2*PI())/3)</f>
        <v>-0.41369778724281647</v>
      </c>
      <c r="AK282" s="11">
        <f>'OddsRatio_working_3-way'!U282/(3*'OddsRatio_working_3-way'!X282^(1/3))*SIN(('OddsRatio_working_3-way'!Y282+4*PI())/3)</f>
        <v>0.54637276083704478</v>
      </c>
      <c r="AL282" s="11">
        <f>'OddsRatio_working_3-way'!Z282+'OddsRatio_working_3-way'!AF282</f>
        <v>1.1085939787498791</v>
      </c>
      <c r="AM282" s="11">
        <f>'OddsRatio_working_3-way'!AA282+'OddsRatio_working_3-way'!AG282</f>
        <v>-0.78409678453300247</v>
      </c>
      <c r="AN282" s="11">
        <f>'OddsRatio_working_3-way'!AB282+'OddsRatio_working_3-way'!AH282</f>
        <v>-0.32449719421687706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1.1085939787498791</v>
      </c>
      <c r="AS282" s="11">
        <f>IF(('OddsRatio_working_3-way'!X282=0),IF(Q282&gt;0,-Q282^(1/3),(-Q282)^(1/3)),'OddsRatio_working_3-way'!AM282-'OddsRatio_working_3-way'!R282/3)</f>
        <v>-0.78409678453300247</v>
      </c>
      <c r="AT282" s="11">
        <f>IF(('OddsRatio_working_3-way'!X282=0),IF(Q282&gt;0,-Q282^(1/3),(-Q282)^(1/3)),'OddsRatio_working_3-way'!AN282-'OddsRatio_working_3-way'!R282/3)</f>
        <v>-0.32449719421687706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9">
        <f t="shared" si="65"/>
        <v>0.42354420341465426</v>
      </c>
      <c r="E283" s="9">
        <f t="shared" si="66"/>
        <v>0.25552888095547205</v>
      </c>
      <c r="F283" s="9">
        <f t="shared" si="67"/>
        <v>0.3209269156298738</v>
      </c>
      <c r="G283" s="9">
        <f t="shared" si="68"/>
        <v>1.0633036350196443</v>
      </c>
      <c r="H283" s="9">
        <f t="shared" si="69"/>
        <v>2.3610286528251443</v>
      </c>
      <c r="I283" s="9">
        <f t="shared" si="70"/>
        <v>3.913451959953826</v>
      </c>
      <c r="J283" s="9">
        <f t="shared" si="71"/>
        <v>3.1159742336890925</v>
      </c>
      <c r="K283" s="11">
        <f t="shared" si="72"/>
        <v>0.43859649122807021</v>
      </c>
      <c r="L283" s="11">
        <f t="shared" si="73"/>
        <v>0.26737967914438499</v>
      </c>
      <c r="M283" s="11">
        <f t="shared" si="74"/>
        <v>0.33444816053511706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-0.27373855560690941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0.2357202182212278</v>
      </c>
      <c r="Q283" s="11">
        <f>2*'OddsRatio_working_3-way'!K283*'OddsRatio_working_3-way'!L283*'OddsRatio_working_3-way'!M283</f>
        <v>7.8442668293253831E-2</v>
      </c>
      <c r="R283" s="11">
        <f t="shared" si="75"/>
        <v>0</v>
      </c>
      <c r="S283" s="11">
        <f t="shared" si="76"/>
        <v>-0.86111442247735015</v>
      </c>
      <c r="T283" s="11">
        <f t="shared" si="77"/>
        <v>-0.28656053992590685</v>
      </c>
      <c r="U283" s="11">
        <f>'OddsRatio_working_3-way'!S283-'OddsRatio_working_3-way'!R283^2/3</f>
        <v>-0.86111442247735015</v>
      </c>
      <c r="V283" s="11">
        <f>'OddsRatio_working_3-way'!S283*'OddsRatio_working_3-way'!R283/3-2*'OddsRatio_working_3-way'!R283^3/27-'OddsRatio_working_3-way'!T283</f>
        <v>0.28656053992590685</v>
      </c>
      <c r="W283" s="11">
        <f>'OddsRatio_working_3-way'!V283^2+4*'OddsRatio_working_3-way'!U283^3/27</f>
        <v>-1.2480373427806696E-2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0.15378338375002837</v>
      </c>
      <c r="Y283" s="11">
        <f>IF('OddsRatio_working_3-way'!W283&gt;=0,IF('OddsRatio_working_3-way'!V283+SQRT('OddsRatio_working_3-way'!W283)&gt;0,0,PI()),ACOS('OddsRatio_working_3-way'!V283/(2*'OddsRatio_working_3-way'!X283)))</f>
        <v>0.37172576480336628</v>
      </c>
      <c r="Z283" s="11">
        <f>'OddsRatio_working_3-way'!X283^(1/3)*COS('OddsRatio_working_3-way'!Y283/3)</f>
        <v>0.53165181750982227</v>
      </c>
      <c r="AA283" s="11">
        <f>'OddsRatio_working_3-way'!X283^(1/3)*COS(('OddsRatio_working_3-way'!Y283+2*PI())/3)</f>
        <v>-0.323170170222076</v>
      </c>
      <c r="AB283" s="11">
        <f>'OddsRatio_working_3-way'!X283^(1/3)*COS(('OddsRatio_working_3-way'!Y283+4*PI())/3)</f>
        <v>-0.20848164728774615</v>
      </c>
      <c r="AC283" s="11">
        <f>'OddsRatio_working_3-way'!X283^(1/3)*SIN('OddsRatio_working_3-way'!Y283/3)</f>
        <v>6.621544958909592E-2</v>
      </c>
      <c r="AD283" s="11">
        <f>'OddsRatio_working_3-way'!X283^(1/3)*SIN(('OddsRatio_working_3-way'!Y283+2*PI())/3)</f>
        <v>0.42731625513712657</v>
      </c>
      <c r="AE283" s="11">
        <f>'OddsRatio_working_3-way'!X283^(1/3)*SIN(('OddsRatio_working_3-way'!Y283+4*PI())/3)</f>
        <v>-0.49353170472622243</v>
      </c>
      <c r="AF283" s="11">
        <f>-'OddsRatio_working_3-way'!U283/(3*'OddsRatio_working_3-way'!X283^(1/3))*COS(('OddsRatio_working_3-way'!Y283)/3)</f>
        <v>0.53165181750982216</v>
      </c>
      <c r="AG283" s="11">
        <f>-'OddsRatio_working_3-way'!U283/(3*'OddsRatio_working_3-way'!X283^(1/3))*COS(('OddsRatio_working_3-way'!Y283+2*PI())/3)</f>
        <v>-0.32317017022207595</v>
      </c>
      <c r="AH283" s="11">
        <f>-'OddsRatio_working_3-way'!U283/(3*'OddsRatio_working_3-way'!X283^(1/3))*COS(('OddsRatio_working_3-way'!Y283+4*PI())/3)</f>
        <v>-0.20848164728774612</v>
      </c>
      <c r="AI283" s="11">
        <f>'OddsRatio_working_3-way'!U283/(3*'OddsRatio_working_3-way'!X283^(1/3))*SIN(('OddsRatio_working_3-way'!Y283)/3)</f>
        <v>-6.6215449589095907E-2</v>
      </c>
      <c r="AJ283" s="11">
        <f>'OddsRatio_working_3-way'!U283/(3*'OddsRatio_working_3-way'!X283^(1/3))*SIN(('OddsRatio_working_3-way'!Y283+2*PI())/3)</f>
        <v>-0.42731625513712646</v>
      </c>
      <c r="AK283" s="11">
        <f>'OddsRatio_working_3-way'!U283/(3*'OddsRatio_working_3-way'!X283^(1/3))*SIN(('OddsRatio_working_3-way'!Y283+4*PI())/3)</f>
        <v>0.49353170472622232</v>
      </c>
      <c r="AL283" s="11">
        <f>'OddsRatio_working_3-way'!Z283+'OddsRatio_working_3-way'!AF283</f>
        <v>1.0633036350196443</v>
      </c>
      <c r="AM283" s="11">
        <f>'OddsRatio_working_3-way'!AA283+'OddsRatio_working_3-way'!AG283</f>
        <v>-0.6463403404441519</v>
      </c>
      <c r="AN283" s="11">
        <f>'OddsRatio_working_3-way'!AB283+'OddsRatio_working_3-way'!AH283</f>
        <v>-0.4169632945754923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1.0633036350196443</v>
      </c>
      <c r="AS283" s="11">
        <f>IF(('OddsRatio_working_3-way'!X283=0),IF(Q283&gt;0,-Q283^(1/3),(-Q283)^(1/3)),'OddsRatio_working_3-way'!AM283-'OddsRatio_working_3-way'!R283/3)</f>
        <v>-0.6463403404441519</v>
      </c>
      <c r="AT283" s="11">
        <f>IF(('OddsRatio_working_3-way'!X283=0),IF(Q283&gt;0,-Q283^(1/3),(-Q283)^(1/3)),'OddsRatio_working_3-way'!AN283-'OddsRatio_working_3-way'!R283/3)</f>
        <v>-0.4169632945754923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9">
        <f t="shared" si="65"/>
        <v>0.11194530359909262</v>
      </c>
      <c r="E284" s="9">
        <f t="shared" si="66"/>
        <v>0.21153311363974411</v>
      </c>
      <c r="F284" s="9">
        <f t="shared" si="67"/>
        <v>0.67652158276116303</v>
      </c>
      <c r="G284" s="9">
        <f t="shared" si="68"/>
        <v>1.0867032770732774</v>
      </c>
      <c r="H284" s="9">
        <f t="shared" si="69"/>
        <v>8.9329339226349251</v>
      </c>
      <c r="I284" s="9">
        <f t="shared" si="70"/>
        <v>4.7273922403613406</v>
      </c>
      <c r="J284" s="9">
        <f t="shared" si="71"/>
        <v>1.4781494419122423</v>
      </c>
      <c r="K284" s="11">
        <f t="shared" si="72"/>
        <v>0.12048192771084336</v>
      </c>
      <c r="L284" s="11">
        <f t="shared" si="73"/>
        <v>0.22573363431151244</v>
      </c>
      <c r="M284" s="11">
        <f t="shared" si="74"/>
        <v>0.69444444444444442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-0.20807760764653782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0.21096424826469157</v>
      </c>
      <c r="Q284" s="11">
        <f>2*'OddsRatio_working_3-way'!K284*'OddsRatio_working_3-way'!L284*'OddsRatio_working_3-way'!M284</f>
        <v>3.7773365848646656E-2</v>
      </c>
      <c r="R284" s="11">
        <f t="shared" si="75"/>
        <v>0</v>
      </c>
      <c r="S284" s="11">
        <f t="shared" si="76"/>
        <v>-1.0138729037247356</v>
      </c>
      <c r="T284" s="11">
        <f t="shared" si="77"/>
        <v>-0.18153498723809056</v>
      </c>
      <c r="U284" s="11">
        <f>'OddsRatio_working_3-way'!S284-'OddsRatio_working_3-way'!R284^2/3</f>
        <v>-1.0138729037247356</v>
      </c>
      <c r="V284" s="11">
        <f>'OddsRatio_working_3-way'!S284*'OddsRatio_working_3-way'!R284/3-2*'OddsRatio_working_3-way'!R284^3/27-'OddsRatio_working_3-way'!T284</f>
        <v>0.18153498723809056</v>
      </c>
      <c r="W284" s="11">
        <f>'OddsRatio_working_3-way'!V284^2+4*'OddsRatio_working_3-way'!U284^3/27</f>
        <v>-0.12144486374050434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0.19646870955195259</v>
      </c>
      <c r="Y284" s="11">
        <f>IF('OddsRatio_working_3-way'!W284&gt;=0,IF('OddsRatio_working_3-way'!V284+SQRT('OddsRatio_working_3-way'!W284)&gt;0,0,PI()),ACOS('OddsRatio_working_3-way'!V284/(2*'OddsRatio_working_3-way'!X284)))</f>
        <v>1.0905533798137386</v>
      </c>
      <c r="Z284" s="11">
        <f>'OddsRatio_working_3-way'!X284^(1/3)*COS('OddsRatio_working_3-way'!Y284/3)</f>
        <v>0.54335163853663881</v>
      </c>
      <c r="AA284" s="11">
        <f>'OddsRatio_working_3-way'!X284^(1/3)*COS(('OddsRatio_working_3-way'!Y284+2*PI())/3)</f>
        <v>-0.45068691838188363</v>
      </c>
      <c r="AB284" s="11">
        <f>'OddsRatio_working_3-way'!X284^(1/3)*COS(('OddsRatio_working_3-way'!Y284+4*PI())/3)</f>
        <v>-9.2664720154755575E-2</v>
      </c>
      <c r="AC284" s="11">
        <f>'OddsRatio_working_3-way'!X284^(1/3)*SIN('OddsRatio_working_3-way'!Y284/3)</f>
        <v>0.20670421252229421</v>
      </c>
      <c r="AD284" s="11">
        <f>'OddsRatio_working_3-way'!X284^(1/3)*SIN(('OddsRatio_working_3-way'!Y284+2*PI())/3)</f>
        <v>0.36720421589948188</v>
      </c>
      <c r="AE284" s="11">
        <f>'OddsRatio_working_3-way'!X284^(1/3)*SIN(('OddsRatio_working_3-way'!Y284+4*PI())/3)</f>
        <v>-0.57390842842177603</v>
      </c>
      <c r="AF284" s="11">
        <f>-'OddsRatio_working_3-way'!U284/(3*'OddsRatio_working_3-way'!X284^(1/3))*COS(('OddsRatio_working_3-way'!Y284)/3)</f>
        <v>0.54335163853663859</v>
      </c>
      <c r="AG284" s="11">
        <f>-'OddsRatio_working_3-way'!U284/(3*'OddsRatio_working_3-way'!X284^(1/3))*COS(('OddsRatio_working_3-way'!Y284+2*PI())/3)</f>
        <v>-0.45068691838188346</v>
      </c>
      <c r="AH284" s="11">
        <f>-'OddsRatio_working_3-way'!U284/(3*'OddsRatio_working_3-way'!X284^(1/3))*COS(('OddsRatio_working_3-way'!Y284+4*PI())/3)</f>
        <v>-9.2664720154755534E-2</v>
      </c>
      <c r="AI284" s="11">
        <f>'OddsRatio_working_3-way'!U284/(3*'OddsRatio_working_3-way'!X284^(1/3))*SIN(('OddsRatio_working_3-way'!Y284)/3)</f>
        <v>-0.20670421252229415</v>
      </c>
      <c r="AJ284" s="11">
        <f>'OddsRatio_working_3-way'!U284/(3*'OddsRatio_working_3-way'!X284^(1/3))*SIN(('OddsRatio_working_3-way'!Y284+2*PI())/3)</f>
        <v>-0.36720421589948177</v>
      </c>
      <c r="AK284" s="11">
        <f>'OddsRatio_working_3-way'!U284/(3*'OddsRatio_working_3-way'!X284^(1/3))*SIN(('OddsRatio_working_3-way'!Y284+4*PI())/3)</f>
        <v>0.57390842842177581</v>
      </c>
      <c r="AL284" s="11">
        <f>'OddsRatio_working_3-way'!Z284+'OddsRatio_working_3-way'!AF284</f>
        <v>1.0867032770732774</v>
      </c>
      <c r="AM284" s="11">
        <f>'OddsRatio_working_3-way'!AA284+'OddsRatio_working_3-way'!AG284</f>
        <v>-0.90137383676376714</v>
      </c>
      <c r="AN284" s="11">
        <f>'OddsRatio_working_3-way'!AB284+'OddsRatio_working_3-way'!AH284</f>
        <v>-0.1853294403095111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1.0867032770732774</v>
      </c>
      <c r="AS284" s="11">
        <f>IF(('OddsRatio_working_3-way'!X284=0),IF(Q284&gt;0,-Q284^(1/3),(-Q284)^(1/3)),'OddsRatio_working_3-way'!AM284-'OddsRatio_working_3-way'!R284/3)</f>
        <v>-0.90137383676376714</v>
      </c>
      <c r="AT284" s="11">
        <f>IF(('OddsRatio_working_3-way'!X284=0),IF(Q284&gt;0,-Q284^(1/3),(-Q284)^(1/3)),'OddsRatio_working_3-way'!AN284-'OddsRatio_working_3-way'!R284/3)</f>
        <v>-0.1853294403095111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9">
        <f t="shared" si="65"/>
        <v>0.67173757348476271</v>
      </c>
      <c r="E285" s="9">
        <f t="shared" si="66"/>
        <v>0.19672784955776695</v>
      </c>
      <c r="F285" s="9">
        <f t="shared" si="67"/>
        <v>0.13153457695747006</v>
      </c>
      <c r="G285" s="9">
        <f t="shared" si="68"/>
        <v>1.0859479768840061</v>
      </c>
      <c r="H285" s="9">
        <f t="shared" si="69"/>
        <v>1.4886765895978029</v>
      </c>
      <c r="I285" s="9">
        <f t="shared" si="70"/>
        <v>5.0831643930838633</v>
      </c>
      <c r="J285" s="9">
        <f t="shared" si="71"/>
        <v>7.6025636994547572</v>
      </c>
      <c r="K285" s="11">
        <f t="shared" si="72"/>
        <v>0.68965517241379315</v>
      </c>
      <c r="L285" s="11">
        <f t="shared" si="73"/>
        <v>0.21008403361344538</v>
      </c>
      <c r="M285" s="11">
        <f t="shared" si="74"/>
        <v>0.14124293785310735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-0.21052114592184024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0.21057517103860834</v>
      </c>
      <c r="Q285" s="11">
        <f>2*'OddsRatio_working_3-way'!K285*'OddsRatio_working_3-way'!L285*'OddsRatio_working_3-way'!M285</f>
        <v>4.0928118763577909E-2</v>
      </c>
      <c r="R285" s="11">
        <f t="shared" si="75"/>
        <v>0</v>
      </c>
      <c r="S285" s="11">
        <f t="shared" si="76"/>
        <v>-1.0002566256065706</v>
      </c>
      <c r="T285" s="11">
        <f t="shared" si="77"/>
        <v>-0.19441333831031496</v>
      </c>
      <c r="U285" s="11">
        <f>'OddsRatio_working_3-way'!S285-'OddsRatio_working_3-way'!R285^2/3</f>
        <v>-1.0002566256065706</v>
      </c>
      <c r="V285" s="11">
        <f>'OddsRatio_working_3-way'!S285*'OddsRatio_working_3-way'!R285/3-2*'OddsRatio_working_3-way'!R285^3/27-'OddsRatio_working_3-way'!T285</f>
        <v>0.19441333831031496</v>
      </c>
      <c r="W285" s="11">
        <f>'OddsRatio_working_3-way'!V285^2+4*'OddsRatio_working_3-way'!U285^3/27</f>
        <v>-0.11046568713247873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0.19252417591398729</v>
      </c>
      <c r="Y285" s="11">
        <f>IF('OddsRatio_working_3-way'!W285&gt;=0,IF('OddsRatio_working_3-way'!V285+SQRT('OddsRatio_working_3-way'!W285)&gt;0,0,PI()),ACOS('OddsRatio_working_3-way'!V285/(2*'OddsRatio_working_3-way'!X285)))</f>
        <v>1.0415229187523725</v>
      </c>
      <c r="Z285" s="11">
        <f>'OddsRatio_working_3-way'!X285^(1/3)*COS('OddsRatio_working_3-way'!Y285/3)</f>
        <v>0.54297398844200306</v>
      </c>
      <c r="AA285" s="11">
        <f>'OddsRatio_working_3-way'!X285^(1/3)*COS(('OddsRatio_working_3-way'!Y285+2*PI())/3)</f>
        <v>-0.44162985274929917</v>
      </c>
      <c r="AB285" s="11">
        <f>'OddsRatio_working_3-way'!X285^(1/3)*COS(('OddsRatio_working_3-way'!Y285+4*PI())/3)</f>
        <v>-0.10134413569270412</v>
      </c>
      <c r="AC285" s="11">
        <f>'OddsRatio_working_3-way'!X285^(1/3)*SIN('OddsRatio_working_3-way'!Y285/3)</f>
        <v>0.19646405034401021</v>
      </c>
      <c r="AD285" s="11">
        <f>'OddsRatio_working_3-way'!X285^(1/3)*SIN(('OddsRatio_working_3-way'!Y285+2*PI())/3)</f>
        <v>0.37199724241292786</v>
      </c>
      <c r="AE285" s="11">
        <f>'OddsRatio_working_3-way'!X285^(1/3)*SIN(('OddsRatio_working_3-way'!Y285+4*PI())/3)</f>
        <v>-0.56846129275693791</v>
      </c>
      <c r="AF285" s="11">
        <f>-'OddsRatio_working_3-way'!U285/(3*'OddsRatio_working_3-way'!X285^(1/3))*COS(('OddsRatio_working_3-way'!Y285)/3)</f>
        <v>0.54297398844200306</v>
      </c>
      <c r="AG285" s="11">
        <f>-'OddsRatio_working_3-way'!U285/(3*'OddsRatio_working_3-way'!X285^(1/3))*COS(('OddsRatio_working_3-way'!Y285+2*PI())/3)</f>
        <v>-0.44162985274929906</v>
      </c>
      <c r="AH285" s="11">
        <f>-'OddsRatio_working_3-way'!U285/(3*'OddsRatio_working_3-way'!X285^(1/3))*COS(('OddsRatio_working_3-way'!Y285+4*PI())/3)</f>
        <v>-0.10134413569270409</v>
      </c>
      <c r="AI285" s="11">
        <f>'OddsRatio_working_3-way'!U285/(3*'OddsRatio_working_3-way'!X285^(1/3))*SIN(('OddsRatio_working_3-way'!Y285)/3)</f>
        <v>-0.19646405034401015</v>
      </c>
      <c r="AJ285" s="11">
        <f>'OddsRatio_working_3-way'!U285/(3*'OddsRatio_working_3-way'!X285^(1/3))*SIN(('OddsRatio_working_3-way'!Y285+2*PI())/3)</f>
        <v>-0.37199724241292775</v>
      </c>
      <c r="AK285" s="11">
        <f>'OddsRatio_working_3-way'!U285/(3*'OddsRatio_working_3-way'!X285^(1/3))*SIN(('OddsRatio_working_3-way'!Y285+4*PI())/3)</f>
        <v>0.5684612927569378</v>
      </c>
      <c r="AL285" s="11">
        <f>'OddsRatio_working_3-way'!Z285+'OddsRatio_working_3-way'!AF285</f>
        <v>1.0859479768840061</v>
      </c>
      <c r="AM285" s="11">
        <f>'OddsRatio_working_3-way'!AA285+'OddsRatio_working_3-way'!AG285</f>
        <v>-0.88325970549859822</v>
      </c>
      <c r="AN285" s="11">
        <f>'OddsRatio_working_3-way'!AB285+'OddsRatio_working_3-way'!AH285</f>
        <v>-0.20268827138540821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1.0859479768840061</v>
      </c>
      <c r="AS285" s="11">
        <f>IF(('OddsRatio_working_3-way'!X285=0),IF(Q285&gt;0,-Q285^(1/3),(-Q285)^(1/3)),'OddsRatio_working_3-way'!AM285-'OddsRatio_working_3-way'!R285/3)</f>
        <v>-0.88325970549859822</v>
      </c>
      <c r="AT285" s="11">
        <f>IF(('OddsRatio_working_3-way'!X285=0),IF(Q285&gt;0,-Q285^(1/3),(-Q285)^(1/3)),'OddsRatio_working_3-way'!AN285-'OddsRatio_working_3-way'!R285/3)</f>
        <v>-0.20268827138540821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9">
        <f t="shared" si="65"/>
        <v>0.16124109663104755</v>
      </c>
      <c r="E286" s="9">
        <f t="shared" si="66"/>
        <v>0.22060678204275033</v>
      </c>
      <c r="F286" s="9">
        <f t="shared" si="67"/>
        <v>0.61815212132620212</v>
      </c>
      <c r="G286" s="9">
        <f t="shared" si="68"/>
        <v>1.083727671498719</v>
      </c>
      <c r="H286" s="9">
        <f t="shared" si="69"/>
        <v>6.2018928231938508</v>
      </c>
      <c r="I286" s="9">
        <f t="shared" si="70"/>
        <v>4.5329522090858241</v>
      </c>
      <c r="J286" s="9">
        <f t="shared" si="71"/>
        <v>1.6177247727542696</v>
      </c>
      <c r="K286" s="11">
        <f t="shared" si="72"/>
        <v>0.17241379310344829</v>
      </c>
      <c r="L286" s="11">
        <f t="shared" si="73"/>
        <v>0.23474178403755869</v>
      </c>
      <c r="M286" s="11">
        <f t="shared" si="74"/>
        <v>0.63694267515923564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-0.22993042816530196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0.22247107360467072</v>
      </c>
      <c r="Q286" s="11">
        <f>2*'OddsRatio_working_3-way'!K286*'OddsRatio_working_3-way'!L286*'OddsRatio_working_3-way'!M286</f>
        <v>5.1557606860873864E-2</v>
      </c>
      <c r="R286" s="11">
        <f t="shared" si="75"/>
        <v>0</v>
      </c>
      <c r="S286" s="11">
        <f t="shared" si="76"/>
        <v>-0.9675582104545617</v>
      </c>
      <c r="T286" s="11">
        <f t="shared" si="77"/>
        <v>-0.22423133498367595</v>
      </c>
      <c r="U286" s="11">
        <f>'OddsRatio_working_3-way'!S286-'OddsRatio_working_3-way'!R286^2/3</f>
        <v>-0.9675582104545617</v>
      </c>
      <c r="V286" s="11">
        <f>'OddsRatio_working_3-way'!S286*'OddsRatio_working_3-way'!R286/3-2*'OddsRatio_working_3-way'!R286^3/27-'OddsRatio_working_3-way'!T286</f>
        <v>0.22423133498367595</v>
      </c>
      <c r="W286" s="11">
        <f>'OddsRatio_working_3-way'!V286^2+4*'OddsRatio_working_3-way'!U286^3/27</f>
        <v>-8.3912589372863278E-2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0.18316132299248167</v>
      </c>
      <c r="Y286" s="11">
        <f>IF('OddsRatio_working_3-way'!W286&gt;=0,IF('OddsRatio_working_3-way'!V286+SQRT('OddsRatio_working_3-way'!W286)&gt;0,0,PI()),ACOS('OddsRatio_working_3-way'!V286/(2*'OddsRatio_working_3-way'!X286)))</f>
        <v>0.91206475125979669</v>
      </c>
      <c r="Z286" s="11">
        <f>'OddsRatio_working_3-way'!X286^(1/3)*COS('OddsRatio_working_3-way'!Y286/3)</f>
        <v>0.54186383574935948</v>
      </c>
      <c r="AA286" s="11">
        <f>'OddsRatio_working_3-way'!X286^(1/3)*COS(('OddsRatio_working_3-way'!Y286+2*PI())/3)</f>
        <v>-0.41816384458856837</v>
      </c>
      <c r="AB286" s="11">
        <f>'OddsRatio_working_3-way'!X286^(1/3)*COS(('OddsRatio_working_3-way'!Y286+4*PI())/3)</f>
        <v>-0.12369999116079117</v>
      </c>
      <c r="AC286" s="11">
        <f>'OddsRatio_working_3-way'!X286^(1/3)*SIN('OddsRatio_working_3-way'!Y286/3)</f>
        <v>0.17000878504314171</v>
      </c>
      <c r="AD286" s="11">
        <f>'OddsRatio_working_3-way'!X286^(1/3)*SIN(('OddsRatio_working_3-way'!Y286+2*PI())/3)</f>
        <v>0.38426345462945288</v>
      </c>
      <c r="AE286" s="11">
        <f>'OddsRatio_working_3-way'!X286^(1/3)*SIN(('OddsRatio_working_3-way'!Y286+4*PI())/3)</f>
        <v>-0.55427223967259465</v>
      </c>
      <c r="AF286" s="11">
        <f>-'OddsRatio_working_3-way'!U286/(3*'OddsRatio_working_3-way'!X286^(1/3))*COS(('OddsRatio_working_3-way'!Y286)/3)</f>
        <v>0.54186383574935937</v>
      </c>
      <c r="AG286" s="11">
        <f>-'OddsRatio_working_3-way'!U286/(3*'OddsRatio_working_3-way'!X286^(1/3))*COS(('OddsRatio_working_3-way'!Y286+2*PI())/3)</f>
        <v>-0.41816384458856831</v>
      </c>
      <c r="AH286" s="11">
        <f>-'OddsRatio_working_3-way'!U286/(3*'OddsRatio_working_3-way'!X286^(1/3))*COS(('OddsRatio_working_3-way'!Y286+4*PI())/3)</f>
        <v>-0.12369999116079114</v>
      </c>
      <c r="AI286" s="11">
        <f>'OddsRatio_working_3-way'!U286/(3*'OddsRatio_working_3-way'!X286^(1/3))*SIN(('OddsRatio_working_3-way'!Y286)/3)</f>
        <v>-0.17000878504314168</v>
      </c>
      <c r="AJ286" s="11">
        <f>'OddsRatio_working_3-way'!U286/(3*'OddsRatio_working_3-way'!X286^(1/3))*SIN(('OddsRatio_working_3-way'!Y286+2*PI())/3)</f>
        <v>-0.38426345462945283</v>
      </c>
      <c r="AK286" s="11">
        <f>'OddsRatio_working_3-way'!U286/(3*'OddsRatio_working_3-way'!X286^(1/3))*SIN(('OddsRatio_working_3-way'!Y286+4*PI())/3)</f>
        <v>0.55427223967259454</v>
      </c>
      <c r="AL286" s="11">
        <f>'OddsRatio_working_3-way'!Z286+'OddsRatio_working_3-way'!AF286</f>
        <v>1.083727671498719</v>
      </c>
      <c r="AM286" s="11">
        <f>'OddsRatio_working_3-way'!AA286+'OddsRatio_working_3-way'!AG286</f>
        <v>-0.83632768917713673</v>
      </c>
      <c r="AN286" s="11">
        <f>'OddsRatio_working_3-way'!AB286+'OddsRatio_working_3-way'!AH286</f>
        <v>-0.24739998232158231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1.083727671498719</v>
      </c>
      <c r="AS286" s="11">
        <f>IF(('OddsRatio_working_3-way'!X286=0),IF(Q286&gt;0,-Q286^(1/3),(-Q286)^(1/3)),'OddsRatio_working_3-way'!AM286-'OddsRatio_working_3-way'!R286/3)</f>
        <v>-0.83632768917713673</v>
      </c>
      <c r="AT286" s="11">
        <f>IF(('OddsRatio_working_3-way'!X286=0),IF(Q286&gt;0,-Q286^(1/3),(-Q286)^(1/3)),'OddsRatio_working_3-way'!AN286-'OddsRatio_working_3-way'!R286/3)</f>
        <v>-0.24739998232158231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9">
        <f t="shared" si="65"/>
        <v>0.34744773321825451</v>
      </c>
      <c r="E287" s="9">
        <f t="shared" si="66"/>
        <v>0.29990405010200161</v>
      </c>
      <c r="F287" s="9">
        <f t="shared" si="67"/>
        <v>0.35264821667974389</v>
      </c>
      <c r="G287" s="9">
        <f t="shared" si="68"/>
        <v>1.0610908110896951</v>
      </c>
      <c r="H287" s="9">
        <f t="shared" si="69"/>
        <v>2.8781307356287602</v>
      </c>
      <c r="I287" s="9">
        <f t="shared" si="70"/>
        <v>3.3343997843973292</v>
      </c>
      <c r="J287" s="9">
        <f t="shared" si="71"/>
        <v>2.8356871031851725</v>
      </c>
      <c r="K287" s="11">
        <f t="shared" si="72"/>
        <v>0.36101083032490977</v>
      </c>
      <c r="L287" s="11">
        <f t="shared" si="73"/>
        <v>0.3125</v>
      </c>
      <c r="M287" s="11">
        <f t="shared" si="74"/>
        <v>0.36630036630036628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-0.27838745189828218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0.23554964890704963</v>
      </c>
      <c r="Q287" s="11">
        <f>2*'OddsRatio_working_3-way'!K287*'OddsRatio_working_3-way'!L287*'OddsRatio_working_3-way'!M287</f>
        <v>8.2648999616508637E-2</v>
      </c>
      <c r="R287" s="11">
        <f t="shared" si="75"/>
        <v>0</v>
      </c>
      <c r="S287" s="11">
        <f t="shared" si="76"/>
        <v>-0.84612164557300262</v>
      </c>
      <c r="T287" s="11">
        <f t="shared" si="77"/>
        <v>-0.29688478792035178</v>
      </c>
      <c r="U287" s="11">
        <f>'OddsRatio_working_3-way'!S287-'OddsRatio_working_3-way'!R287^2/3</f>
        <v>-0.84612164557300262</v>
      </c>
      <c r="V287" s="11">
        <f>'OddsRatio_working_3-way'!S287*'OddsRatio_working_3-way'!R287/3-2*'OddsRatio_working_3-way'!R287^3/27-'OddsRatio_working_3-way'!T287</f>
        <v>0.29688478792035178</v>
      </c>
      <c r="W287" s="11">
        <f>'OddsRatio_working_3-way'!V287^2+4*'OddsRatio_working_3-way'!U287^3/27</f>
        <v>-1.6011952358589571E-3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0.14978465586832584</v>
      </c>
      <c r="Y287" s="11">
        <f>IF('OddsRatio_working_3-way'!W287&gt;=0,IF('OddsRatio_working_3-way'!V287+SQRT('OddsRatio_working_3-way'!W287)&gt;0,0,PI()),ACOS('OddsRatio_working_3-way'!V287/(2*'OddsRatio_working_3-way'!X287)))</f>
        <v>0.13397532561979841</v>
      </c>
      <c r="Z287" s="11">
        <f>'OddsRatio_working_3-way'!X287^(1/3)*COS('OddsRatio_working_3-way'!Y287/3)</f>
        <v>0.53054540554484753</v>
      </c>
      <c r="AA287" s="11">
        <f>'OddsRatio_working_3-way'!X287^(1/3)*COS(('OddsRatio_working_3-way'!Y287+2*PI())/3)</f>
        <v>-0.2858053812311776</v>
      </c>
      <c r="AB287" s="11">
        <f>'OddsRatio_working_3-way'!X287^(1/3)*COS(('OddsRatio_working_3-way'!Y287+4*PI())/3)</f>
        <v>-0.24474002431366965</v>
      </c>
      <c r="AC287" s="11">
        <f>'OddsRatio_working_3-way'!X287^(1/3)*SIN('OddsRatio_working_3-way'!Y287/3)</f>
        <v>2.3709094870691248E-2</v>
      </c>
      <c r="AD287" s="11">
        <f>'OddsRatio_working_3-way'!X287^(1/3)*SIN(('OddsRatio_working_3-way'!Y287+2*PI())/3)</f>
        <v>0.44761125162760979</v>
      </c>
      <c r="AE287" s="11">
        <f>'OddsRatio_working_3-way'!X287^(1/3)*SIN(('OddsRatio_working_3-way'!Y287+4*PI())/3)</f>
        <v>-0.47132034649830107</v>
      </c>
      <c r="AF287" s="11">
        <f>-'OddsRatio_working_3-way'!U287/(3*'OddsRatio_working_3-way'!X287^(1/3))*COS(('OddsRatio_working_3-way'!Y287)/3)</f>
        <v>0.53054540554484764</v>
      </c>
      <c r="AG287" s="11">
        <f>-'OddsRatio_working_3-way'!U287/(3*'OddsRatio_working_3-way'!X287^(1/3))*COS(('OddsRatio_working_3-way'!Y287+2*PI())/3)</f>
        <v>-0.28580538123117766</v>
      </c>
      <c r="AH287" s="11">
        <f>-'OddsRatio_working_3-way'!U287/(3*'OddsRatio_working_3-way'!X287^(1/3))*COS(('OddsRatio_working_3-way'!Y287+4*PI())/3)</f>
        <v>-0.2447400243136697</v>
      </c>
      <c r="AI287" s="11">
        <f>'OddsRatio_working_3-way'!U287/(3*'OddsRatio_working_3-way'!X287^(1/3))*SIN(('OddsRatio_working_3-way'!Y287)/3)</f>
        <v>-2.3709094870691255E-2</v>
      </c>
      <c r="AJ287" s="11">
        <f>'OddsRatio_working_3-way'!U287/(3*'OddsRatio_working_3-way'!X287^(1/3))*SIN(('OddsRatio_working_3-way'!Y287+2*PI())/3)</f>
        <v>-0.4476112516276099</v>
      </c>
      <c r="AK287" s="11">
        <f>'OddsRatio_working_3-way'!U287/(3*'OddsRatio_working_3-way'!X287^(1/3))*SIN(('OddsRatio_working_3-way'!Y287+4*PI())/3)</f>
        <v>0.47132034649830118</v>
      </c>
      <c r="AL287" s="11">
        <f>'OddsRatio_working_3-way'!Z287+'OddsRatio_working_3-way'!AF287</f>
        <v>1.0610908110896951</v>
      </c>
      <c r="AM287" s="11">
        <f>'OddsRatio_working_3-way'!AA287+'OddsRatio_working_3-way'!AG287</f>
        <v>-0.5716107624623552</v>
      </c>
      <c r="AN287" s="11">
        <f>'OddsRatio_working_3-way'!AB287+'OddsRatio_working_3-way'!AH287</f>
        <v>-0.48948004862733935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1.0610908110896951</v>
      </c>
      <c r="AS287" s="11">
        <f>IF(('OddsRatio_working_3-way'!X287=0),IF(Q287&gt;0,-Q287^(1/3),(-Q287)^(1/3)),'OddsRatio_working_3-way'!AM287-'OddsRatio_working_3-way'!R287/3)</f>
        <v>-0.5716107624623552</v>
      </c>
      <c r="AT287" s="11">
        <f>IF(('OddsRatio_working_3-way'!X287=0),IF(Q287&gt;0,-Q287^(1/3),(-Q287)^(1/3)),'OddsRatio_working_3-way'!AN287-'OddsRatio_working_3-way'!R287/3)</f>
        <v>-0.48948004862733935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9">
        <f t="shared" si="65"/>
        <v>0.40568115609403493</v>
      </c>
      <c r="E288" s="9">
        <f t="shared" si="66"/>
        <v>0.28966482576034963</v>
      </c>
      <c r="F288" s="9">
        <f t="shared" si="67"/>
        <v>0.30465401814561544</v>
      </c>
      <c r="G288" s="9">
        <f t="shared" si="68"/>
        <v>1.0615869690963404</v>
      </c>
      <c r="H288" s="9">
        <f t="shared" si="69"/>
        <v>2.46499001735295</v>
      </c>
      <c r="I288" s="9">
        <f t="shared" si="70"/>
        <v>3.4522658986125458</v>
      </c>
      <c r="J288" s="9">
        <f t="shared" si="71"/>
        <v>3.2824119835571319</v>
      </c>
      <c r="K288" s="11">
        <f t="shared" si="72"/>
        <v>0.42016806722689076</v>
      </c>
      <c r="L288" s="11">
        <f t="shared" si="73"/>
        <v>0.30211480362537763</v>
      </c>
      <c r="M288" s="11">
        <f t="shared" si="74"/>
        <v>0.31746031746031744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-0.27619386123029266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0.23534086343500132</v>
      </c>
      <c r="Q288" s="11">
        <f>2*'OddsRatio_working_3-way'!K288*'OddsRatio_working_3-way'!L288*'OddsRatio_working_3-way'!M288</f>
        <v>8.059618610787718E-2</v>
      </c>
      <c r="R288" s="11">
        <f t="shared" si="75"/>
        <v>0</v>
      </c>
      <c r="S288" s="11">
        <f t="shared" si="76"/>
        <v>-0.85208578636283383</v>
      </c>
      <c r="T288" s="11">
        <f t="shared" si="77"/>
        <v>-0.29181020080918973</v>
      </c>
      <c r="U288" s="11">
        <f>'OddsRatio_working_3-way'!S288-'OddsRatio_working_3-way'!R288^2/3</f>
        <v>-0.85208578636283383</v>
      </c>
      <c r="V288" s="11">
        <f>'OddsRatio_working_3-way'!S288*'OddsRatio_working_3-way'!R288/3-2*'OddsRatio_working_3-way'!R288^3/27-'OddsRatio_working_3-way'!T288</f>
        <v>0.29181020080918973</v>
      </c>
      <c r="W288" s="11">
        <f>'OddsRatio_working_3-way'!V288^2+4*'OddsRatio_working_3-way'!U288^3/27</f>
        <v>-6.499702230038415E-3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0.15137114613288927</v>
      </c>
      <c r="Y288" s="11">
        <f>IF('OddsRatio_working_3-way'!W288&gt;=0,IF('OddsRatio_working_3-way'!V288+SQRT('OddsRatio_working_3-way'!W288)&gt;0,0,PI()),ACOS('OddsRatio_working_3-way'!V288/(2*'OddsRatio_working_3-way'!X288)))</f>
        <v>0.26955394357032603</v>
      </c>
      <c r="Z288" s="11">
        <f>'OddsRatio_working_3-way'!X288^(1/3)*COS('OddsRatio_working_3-way'!Y288/3)</f>
        <v>0.53079348454817021</v>
      </c>
      <c r="AA288" s="11">
        <f>'OddsRatio_working_3-way'!X288^(1/3)*COS(('OddsRatio_working_3-way'!Y288+2*PI())/3)</f>
        <v>-0.306811162004621</v>
      </c>
      <c r="AB288" s="11">
        <f>'OddsRatio_working_3-way'!X288^(1/3)*COS(('OddsRatio_working_3-way'!Y288+4*PI())/3)</f>
        <v>-0.22398232254354933</v>
      </c>
      <c r="AC288" s="11">
        <f>'OddsRatio_working_3-way'!X288^(1/3)*SIN('OddsRatio_working_3-way'!Y288/3)</f>
        <v>4.7821252759514071E-2</v>
      </c>
      <c r="AD288" s="11">
        <f>'OddsRatio_working_3-way'!X288^(1/3)*SIN(('OddsRatio_working_3-way'!Y288+2*PI())/3)</f>
        <v>0.43577001540222127</v>
      </c>
      <c r="AE288" s="11">
        <f>'OddsRatio_working_3-way'!X288^(1/3)*SIN(('OddsRatio_working_3-way'!Y288+4*PI())/3)</f>
        <v>-0.48359126816173531</v>
      </c>
      <c r="AF288" s="11">
        <f>-'OddsRatio_working_3-way'!U288/(3*'OddsRatio_working_3-way'!X288^(1/3))*COS(('OddsRatio_working_3-way'!Y288)/3)</f>
        <v>0.53079348454817021</v>
      </c>
      <c r="AG288" s="11">
        <f>-'OddsRatio_working_3-way'!U288/(3*'OddsRatio_working_3-way'!X288^(1/3))*COS(('OddsRatio_working_3-way'!Y288+2*PI())/3)</f>
        <v>-0.306811162004621</v>
      </c>
      <c r="AH288" s="11">
        <f>-'OddsRatio_working_3-way'!U288/(3*'OddsRatio_working_3-way'!X288^(1/3))*COS(('OddsRatio_working_3-way'!Y288+4*PI())/3)</f>
        <v>-0.22398232254354933</v>
      </c>
      <c r="AI288" s="11">
        <f>'OddsRatio_working_3-way'!U288/(3*'OddsRatio_working_3-way'!X288^(1/3))*SIN(('OddsRatio_working_3-way'!Y288)/3)</f>
        <v>-4.7821252759514071E-2</v>
      </c>
      <c r="AJ288" s="11">
        <f>'OddsRatio_working_3-way'!U288/(3*'OddsRatio_working_3-way'!X288^(1/3))*SIN(('OddsRatio_working_3-way'!Y288+2*PI())/3)</f>
        <v>-0.43577001540222127</v>
      </c>
      <c r="AK288" s="11">
        <f>'OddsRatio_working_3-way'!U288/(3*'OddsRatio_working_3-way'!X288^(1/3))*SIN(('OddsRatio_working_3-way'!Y288+4*PI())/3)</f>
        <v>0.48359126816173531</v>
      </c>
      <c r="AL288" s="11">
        <f>'OddsRatio_working_3-way'!Z288+'OddsRatio_working_3-way'!AF288</f>
        <v>1.0615869690963404</v>
      </c>
      <c r="AM288" s="11">
        <f>'OddsRatio_working_3-way'!AA288+'OddsRatio_working_3-way'!AG288</f>
        <v>-0.61362232400924199</v>
      </c>
      <c r="AN288" s="11">
        <f>'OddsRatio_working_3-way'!AB288+'OddsRatio_working_3-way'!AH288</f>
        <v>-0.44796464508709866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1.0615869690963404</v>
      </c>
      <c r="AS288" s="11">
        <f>IF(('OddsRatio_working_3-way'!X288=0),IF(Q288&gt;0,-Q288^(1/3),(-Q288)^(1/3)),'OddsRatio_working_3-way'!AM288-'OddsRatio_working_3-way'!R288/3)</f>
        <v>-0.61362232400924199</v>
      </c>
      <c r="AT288" s="11">
        <f>IF(('OddsRatio_working_3-way'!X288=0),IF(Q288&gt;0,-Q288^(1/3),(-Q288)^(1/3)),'OddsRatio_working_3-way'!AN288-'OddsRatio_working_3-way'!R288/3)</f>
        <v>-0.44796464508709866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9">
        <f t="shared" si="65"/>
        <v>0.36328409392997796</v>
      </c>
      <c r="E289" s="9">
        <f t="shared" si="66"/>
        <v>0.27758929622695477</v>
      </c>
      <c r="F289" s="9">
        <f t="shared" si="67"/>
        <v>0.35912660984306727</v>
      </c>
      <c r="G289" s="9">
        <f t="shared" si="68"/>
        <v>1.0622221957111189</v>
      </c>
      <c r="H289" s="9">
        <f t="shared" si="69"/>
        <v>2.7526666229233459</v>
      </c>
      <c r="I289" s="9">
        <f t="shared" si="70"/>
        <v>3.6024443794922409</v>
      </c>
      <c r="J289" s="9">
        <f t="shared" si="71"/>
        <v>2.7845332887946799</v>
      </c>
      <c r="K289" s="11">
        <f t="shared" si="72"/>
        <v>0.37735849056603776</v>
      </c>
      <c r="L289" s="11">
        <f t="shared" si="73"/>
        <v>0.28985507246376813</v>
      </c>
      <c r="M289" s="11">
        <f t="shared" si="74"/>
        <v>0.37313432835820892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-0.27717850452413895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0.23590007305555899</v>
      </c>
      <c r="Q289" s="11">
        <f>2*'OddsRatio_working_3-way'!K289*'OddsRatio_working_3-way'!L289*'OddsRatio_working_3-way'!M289</f>
        <v>8.1626322856594796E-2</v>
      </c>
      <c r="R289" s="11">
        <f t="shared" si="75"/>
        <v>0</v>
      </c>
      <c r="S289" s="11">
        <f t="shared" si="76"/>
        <v>-0.85107636128044306</v>
      </c>
      <c r="T289" s="11">
        <f t="shared" si="77"/>
        <v>-0.29449009040845775</v>
      </c>
      <c r="U289" s="11">
        <f>'OddsRatio_working_3-way'!S289-'OddsRatio_working_3-way'!R289^2/3</f>
        <v>-0.85107636128044306</v>
      </c>
      <c r="V289" s="11">
        <f>'OddsRatio_working_3-way'!S289*'OddsRatio_working_3-way'!R289/3-2*'OddsRatio_working_3-way'!R289^3/27-'OddsRatio_working_3-way'!T289</f>
        <v>0.29449009040845775</v>
      </c>
      <c r="W289" s="11">
        <f>'OddsRatio_working_3-way'!V289^2+4*'OddsRatio_working_3-way'!U289^3/27</f>
        <v>-4.6031375599706881E-3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0.15110224262792421</v>
      </c>
      <c r="Y289" s="11">
        <f>IF('OddsRatio_working_3-way'!W289&gt;=0,IF('OddsRatio_working_3-way'!V289+SQRT('OddsRatio_working_3-way'!W289)&gt;0,0,PI()),ACOS('OddsRatio_working_3-way'!V289/(2*'OddsRatio_working_3-way'!X289)))</f>
        <v>0.22643506779605715</v>
      </c>
      <c r="Z289" s="11">
        <f>'OddsRatio_working_3-way'!X289^(1/3)*COS('OddsRatio_working_3-way'!Y289/3)</f>
        <v>0.53111109785555954</v>
      </c>
      <c r="AA289" s="11">
        <f>'OddsRatio_working_3-way'!X289^(1/3)*COS(('OddsRatio_working_3-way'!Y289+2*PI())/3)</f>
        <v>-0.3003383265786162</v>
      </c>
      <c r="AB289" s="11">
        <f>'OddsRatio_working_3-way'!X289^(1/3)*COS(('OddsRatio_working_3-way'!Y289+4*PI())/3)</f>
        <v>-0.23077277127694348</v>
      </c>
      <c r="AC289" s="11">
        <f>'OddsRatio_working_3-way'!X289^(1/3)*SIN('OddsRatio_working_3-way'!Y289/3)</f>
        <v>4.0163692079746585E-2</v>
      </c>
      <c r="AD289" s="11">
        <f>'OddsRatio_working_3-way'!X289^(1/3)*SIN(('OddsRatio_working_3-way'!Y289+2*PI())/3)</f>
        <v>0.43987385693488418</v>
      </c>
      <c r="AE289" s="11">
        <f>'OddsRatio_working_3-way'!X289^(1/3)*SIN(('OddsRatio_working_3-way'!Y289+4*PI())/3)</f>
        <v>-0.48003754901463075</v>
      </c>
      <c r="AF289" s="11">
        <f>-'OddsRatio_working_3-way'!U289/(3*'OddsRatio_working_3-way'!X289^(1/3))*COS(('OddsRatio_working_3-way'!Y289)/3)</f>
        <v>0.53111109785555932</v>
      </c>
      <c r="AG289" s="11">
        <f>-'OddsRatio_working_3-way'!U289/(3*'OddsRatio_working_3-way'!X289^(1/3))*COS(('OddsRatio_working_3-way'!Y289+2*PI())/3)</f>
        <v>-0.30033832657861609</v>
      </c>
      <c r="AH289" s="11">
        <f>-'OddsRatio_working_3-way'!U289/(3*'OddsRatio_working_3-way'!X289^(1/3))*COS(('OddsRatio_working_3-way'!Y289+4*PI())/3)</f>
        <v>-0.23077277127694337</v>
      </c>
      <c r="AI289" s="11">
        <f>'OddsRatio_working_3-way'!U289/(3*'OddsRatio_working_3-way'!X289^(1/3))*SIN(('OddsRatio_working_3-way'!Y289)/3)</f>
        <v>-4.0163692079746571E-2</v>
      </c>
      <c r="AJ289" s="11">
        <f>'OddsRatio_working_3-way'!U289/(3*'OddsRatio_working_3-way'!X289^(1/3))*SIN(('OddsRatio_working_3-way'!Y289+2*PI())/3)</f>
        <v>-0.43987385693488401</v>
      </c>
      <c r="AK289" s="11">
        <f>'OddsRatio_working_3-way'!U289/(3*'OddsRatio_working_3-way'!X289^(1/3))*SIN(('OddsRatio_working_3-way'!Y289+4*PI())/3)</f>
        <v>0.48003754901463053</v>
      </c>
      <c r="AL289" s="11">
        <f>'OddsRatio_working_3-way'!Z289+'OddsRatio_working_3-way'!AF289</f>
        <v>1.0622221957111189</v>
      </c>
      <c r="AM289" s="11">
        <f>'OddsRatio_working_3-way'!AA289+'OddsRatio_working_3-way'!AG289</f>
        <v>-0.60067665315723229</v>
      </c>
      <c r="AN289" s="11">
        <f>'OddsRatio_working_3-way'!AB289+'OddsRatio_working_3-way'!AH289</f>
        <v>-0.46154554255388686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1.0622221957111189</v>
      </c>
      <c r="AS289" s="11">
        <f>IF(('OddsRatio_working_3-way'!X289=0),IF(Q289&gt;0,-Q289^(1/3),(-Q289)^(1/3)),'OddsRatio_working_3-way'!AM289-'OddsRatio_working_3-way'!R289/3)</f>
        <v>-0.60067665315723229</v>
      </c>
      <c r="AT289" s="11">
        <f>IF(('OddsRatio_working_3-way'!X289=0),IF(Q289&gt;0,-Q289^(1/3),(-Q289)^(1/3)),'OddsRatio_working_3-way'!AN289-'OddsRatio_working_3-way'!R289/3)</f>
        <v>-0.46154554255388686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9">
        <f t="shared" si="65"/>
        <v>0.47263267106305229</v>
      </c>
      <c r="E290" s="9">
        <f t="shared" si="66"/>
        <v>0.27032924918411816</v>
      </c>
      <c r="F290" s="9">
        <f t="shared" si="67"/>
        <v>0.25703807975282938</v>
      </c>
      <c r="G290" s="9">
        <f t="shared" si="68"/>
        <v>1.0626743129244343</v>
      </c>
      <c r="H290" s="9">
        <f t="shared" si="69"/>
        <v>2.115808028570656</v>
      </c>
      <c r="I290" s="9">
        <f t="shared" si="70"/>
        <v>3.6991927548280632</v>
      </c>
      <c r="J290" s="9">
        <f t="shared" si="71"/>
        <v>3.8904741311544613</v>
      </c>
      <c r="K290" s="11">
        <f t="shared" si="72"/>
        <v>0.48780487804878053</v>
      </c>
      <c r="L290" s="11">
        <f t="shared" si="73"/>
        <v>0.2824858757062147</v>
      </c>
      <c r="M290" s="11">
        <f t="shared" si="74"/>
        <v>0.26881720430107525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-0.26871496708406117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0.23373798527487735</v>
      </c>
      <c r="Q290" s="11">
        <f>2*'OddsRatio_working_3-way'!K290*'OddsRatio_working_3-way'!L290*'OddsRatio_working_3-way'!M290</f>
        <v>7.4084939865254315E-2</v>
      </c>
      <c r="R290" s="11">
        <f t="shared" si="75"/>
        <v>0</v>
      </c>
      <c r="S290" s="11">
        <f t="shared" si="76"/>
        <v>-0.86983612342574834</v>
      </c>
      <c r="T290" s="11">
        <f t="shared" si="77"/>
        <v>-0.27570083151370789</v>
      </c>
      <c r="U290" s="11">
        <f>'OddsRatio_working_3-way'!S290-'OddsRatio_working_3-way'!R290^2/3</f>
        <v>-0.86983612342574834</v>
      </c>
      <c r="V290" s="11">
        <f>'OddsRatio_working_3-way'!S290*'OddsRatio_working_3-way'!R290/3-2*'OddsRatio_working_3-way'!R290^3/27-'OddsRatio_working_3-way'!T290</f>
        <v>0.27570083151370789</v>
      </c>
      <c r="W290" s="11">
        <f>'OddsRatio_working_3-way'!V290^2+4*'OddsRatio_working_3-way'!U290^3/27</f>
        <v>-2.1489933806558684E-2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0.15612565636684175</v>
      </c>
      <c r="Y290" s="11">
        <f>IF('OddsRatio_working_3-way'!W290&gt;=0,IF('OddsRatio_working_3-way'!V290+SQRT('OddsRatio_working_3-way'!W290)&gt;0,0,PI()),ACOS('OddsRatio_working_3-way'!V290/(2*'OddsRatio_working_3-way'!X290)))</f>
        <v>0.48869705728280555</v>
      </c>
      <c r="Z290" s="11">
        <f>'OddsRatio_working_3-way'!X290^(1/3)*COS('OddsRatio_working_3-way'!Y290/3)</f>
        <v>0.53133715646221713</v>
      </c>
      <c r="AA290" s="11">
        <f>'OddsRatio_working_3-way'!X290^(1/3)*COS(('OddsRatio_working_3-way'!Y290+2*PI())/3)</f>
        <v>-0.34129694908769387</v>
      </c>
      <c r="AB290" s="11">
        <f>'OddsRatio_working_3-way'!X290^(1/3)*COS(('OddsRatio_working_3-way'!Y290+4*PI())/3)</f>
        <v>-0.19004020737452335</v>
      </c>
      <c r="AC290" s="11">
        <f>'OddsRatio_working_3-way'!X290^(1/3)*SIN('OddsRatio_working_3-way'!Y290/3)</f>
        <v>8.7328120544844762E-2</v>
      </c>
      <c r="AD290" s="11">
        <f>'OddsRatio_working_3-way'!X290^(1/3)*SIN(('OddsRatio_working_3-way'!Y290+2*PI())/3)</f>
        <v>0.41648741519844462</v>
      </c>
      <c r="AE290" s="11">
        <f>'OddsRatio_working_3-way'!X290^(1/3)*SIN(('OddsRatio_working_3-way'!Y290+4*PI())/3)</f>
        <v>-0.5038155357432893</v>
      </c>
      <c r="AF290" s="11">
        <f>-'OddsRatio_working_3-way'!U290/(3*'OddsRatio_working_3-way'!X290^(1/3))*COS(('OddsRatio_working_3-way'!Y290)/3)</f>
        <v>0.53133715646221702</v>
      </c>
      <c r="AG290" s="11">
        <f>-'OddsRatio_working_3-way'!U290/(3*'OddsRatio_working_3-way'!X290^(1/3))*COS(('OddsRatio_working_3-way'!Y290+2*PI())/3)</f>
        <v>-0.34129694908769381</v>
      </c>
      <c r="AH290" s="11">
        <f>-'OddsRatio_working_3-way'!U290/(3*'OddsRatio_working_3-way'!X290^(1/3))*COS(('OddsRatio_working_3-way'!Y290+4*PI())/3)</f>
        <v>-0.19004020737452332</v>
      </c>
      <c r="AI290" s="11">
        <f>'OddsRatio_working_3-way'!U290/(3*'OddsRatio_working_3-way'!X290^(1/3))*SIN(('OddsRatio_working_3-way'!Y290)/3)</f>
        <v>-8.7328120544844734E-2</v>
      </c>
      <c r="AJ290" s="11">
        <f>'OddsRatio_working_3-way'!U290/(3*'OddsRatio_working_3-way'!X290^(1/3))*SIN(('OddsRatio_working_3-way'!Y290+2*PI())/3)</f>
        <v>-0.41648741519844451</v>
      </c>
      <c r="AK290" s="11">
        <f>'OddsRatio_working_3-way'!U290/(3*'OddsRatio_working_3-way'!X290^(1/3))*SIN(('OddsRatio_working_3-way'!Y290+4*PI())/3)</f>
        <v>0.50381553574328919</v>
      </c>
      <c r="AL290" s="11">
        <f>'OddsRatio_working_3-way'!Z290+'OddsRatio_working_3-way'!AF290</f>
        <v>1.0626743129244343</v>
      </c>
      <c r="AM290" s="11">
        <f>'OddsRatio_working_3-way'!AA290+'OddsRatio_working_3-way'!AG290</f>
        <v>-0.68259389817538763</v>
      </c>
      <c r="AN290" s="11">
        <f>'OddsRatio_working_3-way'!AB290+'OddsRatio_working_3-way'!AH290</f>
        <v>-0.38008041474904664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1.0626743129244343</v>
      </c>
      <c r="AS290" s="11">
        <f>IF(('OddsRatio_working_3-way'!X290=0),IF(Q290&gt;0,-Q290^(1/3),(-Q290)^(1/3)),'OddsRatio_working_3-way'!AM290-'OddsRatio_working_3-way'!R290/3)</f>
        <v>-0.68259389817538763</v>
      </c>
      <c r="AT290" s="11">
        <f>IF(('OddsRatio_working_3-way'!X290=0),IF(Q290&gt;0,-Q290^(1/3),(-Q290)^(1/3)),'OddsRatio_working_3-way'!AN290-'OddsRatio_working_3-way'!R290/3)</f>
        <v>-0.38008041474904664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9">
        <f t="shared" si="65"/>
        <v>0.10759300191250815</v>
      </c>
      <c r="E291" s="9">
        <f t="shared" si="66"/>
        <v>0.19123743475314295</v>
      </c>
      <c r="F291" s="9">
        <f t="shared" si="67"/>
        <v>0.70116956333434877</v>
      </c>
      <c r="G291" s="9">
        <f t="shared" si="68"/>
        <v>1.0927911434753927</v>
      </c>
      <c r="H291" s="9">
        <f t="shared" si="69"/>
        <v>9.2942847789782288</v>
      </c>
      <c r="I291" s="9">
        <f t="shared" si="70"/>
        <v>5.2291017252497696</v>
      </c>
      <c r="J291" s="9">
        <f t="shared" si="71"/>
        <v>1.4261885459554033</v>
      </c>
      <c r="K291" s="11">
        <f t="shared" si="72"/>
        <v>0.11641443538998836</v>
      </c>
      <c r="L291" s="11">
        <f t="shared" si="73"/>
        <v>0.20533880903490759</v>
      </c>
      <c r="M291" s="11">
        <f t="shared" si="74"/>
        <v>0.71942446043165476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-0.19700643975978172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0.20378932228906416</v>
      </c>
      <c r="Q291" s="11">
        <f>2*'OddsRatio_working_3-way'!K291*'OddsRatio_working_3-way'!L291*'OddsRatio_working_3-way'!M291</f>
        <v>3.4394822327268218E-2</v>
      </c>
      <c r="R291" s="11">
        <f t="shared" si="75"/>
        <v>0</v>
      </c>
      <c r="S291" s="11">
        <f t="shared" si="76"/>
        <v>-1.0344297503043713</v>
      </c>
      <c r="T291" s="11">
        <f t="shared" si="77"/>
        <v>-0.17458729962942979</v>
      </c>
      <c r="U291" s="11">
        <f>'OddsRatio_working_3-way'!S291-'OddsRatio_working_3-way'!R291^2/3</f>
        <v>-1.0344297503043713</v>
      </c>
      <c r="V291" s="11">
        <f>'OddsRatio_working_3-way'!S291*'OddsRatio_working_3-way'!R291/3-2*'OddsRatio_working_3-way'!R291^3/27-'OddsRatio_working_3-way'!T291</f>
        <v>0.17458729962942979</v>
      </c>
      <c r="W291" s="11">
        <f>'OddsRatio_working_3-way'!V291^2+4*'OddsRatio_working_3-way'!U291^3/27</f>
        <v>-0.13350242848551191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0.20247416728894591</v>
      </c>
      <c r="Y291" s="11">
        <f>IF('OddsRatio_working_3-way'!W291&gt;=0,IF('OddsRatio_working_3-way'!V291+SQRT('OddsRatio_working_3-way'!W291)&gt;0,0,PI()),ACOS('OddsRatio_working_3-way'!V291/(2*'OddsRatio_working_3-way'!X291)))</f>
        <v>1.125046288662964</v>
      </c>
      <c r="Z291" s="11">
        <f>'OddsRatio_working_3-way'!X291^(1/3)*COS('OddsRatio_working_3-way'!Y291/3)</f>
        <v>0.54639557173769637</v>
      </c>
      <c r="AA291" s="11">
        <f>'OddsRatio_working_3-way'!X291^(1/3)*COS(('OddsRatio_working_3-way'!Y291+2*PI())/3)</f>
        <v>-0.45946734045351384</v>
      </c>
      <c r="AB291" s="11">
        <f>'OddsRatio_working_3-way'!X291^(1/3)*COS(('OddsRatio_working_3-way'!Y291+4*PI())/3)</f>
        <v>-8.6928231284182186E-2</v>
      </c>
      <c r="AC291" s="11">
        <f>'OddsRatio_working_3-way'!X291^(1/3)*SIN('OddsRatio_working_3-way'!Y291/3)</f>
        <v>0.21508555496257692</v>
      </c>
      <c r="AD291" s="11">
        <f>'OddsRatio_working_3-way'!X291^(1/3)*SIN(('OddsRatio_working_3-way'!Y291+2*PI())/3)</f>
        <v>0.36564966815887934</v>
      </c>
      <c r="AE291" s="11">
        <f>'OddsRatio_working_3-way'!X291^(1/3)*SIN(('OddsRatio_working_3-way'!Y291+4*PI())/3)</f>
        <v>-0.5807352231214562</v>
      </c>
      <c r="AF291" s="11">
        <f>-'OddsRatio_working_3-way'!U291/(3*'OddsRatio_working_3-way'!X291^(1/3))*COS(('OddsRatio_working_3-way'!Y291)/3)</f>
        <v>0.54639557173769637</v>
      </c>
      <c r="AG291" s="11">
        <f>-'OddsRatio_working_3-way'!U291/(3*'OddsRatio_working_3-way'!X291^(1/3))*COS(('OddsRatio_working_3-way'!Y291+2*PI())/3)</f>
        <v>-0.45946734045351384</v>
      </c>
      <c r="AH291" s="11">
        <f>-'OddsRatio_working_3-way'!U291/(3*'OddsRatio_working_3-way'!X291^(1/3))*COS(('OddsRatio_working_3-way'!Y291+4*PI())/3)</f>
        <v>-8.6928231284182186E-2</v>
      </c>
      <c r="AI291" s="11">
        <f>'OddsRatio_working_3-way'!U291/(3*'OddsRatio_working_3-way'!X291^(1/3))*SIN(('OddsRatio_working_3-way'!Y291)/3)</f>
        <v>-0.21508555496257692</v>
      </c>
      <c r="AJ291" s="11">
        <f>'OddsRatio_working_3-way'!U291/(3*'OddsRatio_working_3-way'!X291^(1/3))*SIN(('OddsRatio_working_3-way'!Y291+2*PI())/3)</f>
        <v>-0.36564966815887934</v>
      </c>
      <c r="AK291" s="11">
        <f>'OddsRatio_working_3-way'!U291/(3*'OddsRatio_working_3-way'!X291^(1/3))*SIN(('OddsRatio_working_3-way'!Y291+4*PI())/3)</f>
        <v>0.5807352231214562</v>
      </c>
      <c r="AL291" s="11">
        <f>'OddsRatio_working_3-way'!Z291+'OddsRatio_working_3-way'!AF291</f>
        <v>1.0927911434753927</v>
      </c>
      <c r="AM291" s="11">
        <f>'OddsRatio_working_3-way'!AA291+'OddsRatio_working_3-way'!AG291</f>
        <v>-0.91893468090702768</v>
      </c>
      <c r="AN291" s="11">
        <f>'OddsRatio_working_3-way'!AB291+'OddsRatio_working_3-way'!AH291</f>
        <v>-0.17385646256836437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1.0927911434753927</v>
      </c>
      <c r="AS291" s="11">
        <f>IF(('OddsRatio_working_3-way'!X291=0),IF(Q291&gt;0,-Q291^(1/3),(-Q291)^(1/3)),'OddsRatio_working_3-way'!AM291-'OddsRatio_working_3-way'!R291/3)</f>
        <v>-0.91893468090702768</v>
      </c>
      <c r="AT291" s="11">
        <f>IF(('OddsRatio_working_3-way'!X291=0),IF(Q291&gt;0,-Q291^(1/3),(-Q291)^(1/3)),'OddsRatio_working_3-way'!AN291-'OddsRatio_working_3-way'!R291/3)</f>
        <v>-0.17385646256836437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9">
        <f t="shared" si="65"/>
        <v>0.40691846793234404</v>
      </c>
      <c r="E292" s="9">
        <f t="shared" si="66"/>
        <v>0.27975527643584158</v>
      </c>
      <c r="F292" s="9">
        <f t="shared" si="67"/>
        <v>0.31332625563181443</v>
      </c>
      <c r="G292" s="9">
        <f t="shared" si="68"/>
        <v>1.0638647834941395</v>
      </c>
      <c r="H292" s="9">
        <f t="shared" si="69"/>
        <v>2.4574947533869711</v>
      </c>
      <c r="I292" s="9">
        <f t="shared" si="70"/>
        <v>3.5745527760558171</v>
      </c>
      <c r="J292" s="9">
        <f t="shared" si="71"/>
        <v>3.1915614539979273</v>
      </c>
      <c r="K292" s="11">
        <f t="shared" si="72"/>
        <v>0.42194092827004215</v>
      </c>
      <c r="L292" s="11">
        <f t="shared" si="73"/>
        <v>0.29239766081871343</v>
      </c>
      <c r="M292" s="11">
        <f t="shared" si="74"/>
        <v>0.32679738562091504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-0.27536407181785216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0.23586309199821753</v>
      </c>
      <c r="Q292" s="11">
        <f>2*'OddsRatio_working_3-way'!K292*'OddsRatio_working_3-way'!L292*'OddsRatio_working_3-way'!M292</f>
        <v>8.0636954529305152E-2</v>
      </c>
      <c r="R292" s="11">
        <f t="shared" si="75"/>
        <v>0</v>
      </c>
      <c r="S292" s="11">
        <f t="shared" si="76"/>
        <v>-0.8565499865001861</v>
      </c>
      <c r="T292" s="11">
        <f t="shared" si="77"/>
        <v>-0.29283760222228589</v>
      </c>
      <c r="U292" s="11">
        <f>'OddsRatio_working_3-way'!S292-'OddsRatio_working_3-way'!R292^2/3</f>
        <v>-0.8565499865001861</v>
      </c>
      <c r="V292" s="11">
        <f>'OddsRatio_working_3-way'!S292*'OddsRatio_working_3-way'!R292/3-2*'OddsRatio_working_3-way'!R292^3/27-'OddsRatio_working_3-way'!T292</f>
        <v>0.29283760222228589</v>
      </c>
      <c r="W292" s="11">
        <f>'OddsRatio_working_3-way'!V292^2+4*'OddsRatio_working_3-way'!U292^3/27</f>
        <v>-7.3471428243807868E-3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0.15256228572265043</v>
      </c>
      <c r="Y292" s="11">
        <f>IF('OddsRatio_working_3-way'!W292&gt;=0,IF('OddsRatio_working_3-way'!V292+SQRT('OddsRatio_working_3-way'!W292)&gt;0,0,PI()),ACOS('OddsRatio_working_3-way'!V292/(2*'OddsRatio_working_3-way'!X292)))</f>
        <v>0.28475217159101773</v>
      </c>
      <c r="Z292" s="11">
        <f>'OddsRatio_working_3-way'!X292^(1/3)*COS('OddsRatio_working_3-way'!Y292/3)</f>
        <v>0.53193239174706974</v>
      </c>
      <c r="AA292" s="11">
        <f>'OddsRatio_working_3-way'!X292^(1/3)*COS(('OddsRatio_working_3-way'!Y292+2*PI())/3)</f>
        <v>-0.30982328860353708</v>
      </c>
      <c r="AB292" s="11">
        <f>'OddsRatio_working_3-way'!X292^(1/3)*COS(('OddsRatio_working_3-way'!Y292+4*PI())/3)</f>
        <v>-0.22210910314353274</v>
      </c>
      <c r="AC292" s="11">
        <f>'OddsRatio_working_3-way'!X292^(1/3)*SIN('OddsRatio_working_3-way'!Y292/3)</f>
        <v>5.0641808587082421E-2</v>
      </c>
      <c r="AD292" s="11">
        <f>'OddsRatio_working_3-way'!X292^(1/3)*SIN(('OddsRatio_working_3-way'!Y292+2*PI())/3)</f>
        <v>0.43534606005523707</v>
      </c>
      <c r="AE292" s="11">
        <f>'OddsRatio_working_3-way'!X292^(1/3)*SIN(('OddsRatio_working_3-way'!Y292+4*PI())/3)</f>
        <v>-0.48598786864231935</v>
      </c>
      <c r="AF292" s="11">
        <f>-'OddsRatio_working_3-way'!U292/(3*'OddsRatio_working_3-way'!X292^(1/3))*COS(('OddsRatio_working_3-way'!Y292)/3)</f>
        <v>0.53193239174706974</v>
      </c>
      <c r="AG292" s="11">
        <f>-'OddsRatio_working_3-way'!U292/(3*'OddsRatio_working_3-way'!X292^(1/3))*COS(('OddsRatio_working_3-way'!Y292+2*PI())/3)</f>
        <v>-0.30982328860353708</v>
      </c>
      <c r="AH292" s="11">
        <f>-'OddsRatio_working_3-way'!U292/(3*'OddsRatio_working_3-way'!X292^(1/3))*COS(('OddsRatio_working_3-way'!Y292+4*PI())/3)</f>
        <v>-0.22210910314353274</v>
      </c>
      <c r="AI292" s="11">
        <f>'OddsRatio_working_3-way'!U292/(3*'OddsRatio_working_3-way'!X292^(1/3))*SIN(('OddsRatio_working_3-way'!Y292)/3)</f>
        <v>-5.0641808587082421E-2</v>
      </c>
      <c r="AJ292" s="11">
        <f>'OddsRatio_working_3-way'!U292/(3*'OddsRatio_working_3-way'!X292^(1/3))*SIN(('OddsRatio_working_3-way'!Y292+2*PI())/3)</f>
        <v>-0.43534606005523707</v>
      </c>
      <c r="AK292" s="11">
        <f>'OddsRatio_working_3-way'!U292/(3*'OddsRatio_working_3-way'!X292^(1/3))*SIN(('OddsRatio_working_3-way'!Y292+4*PI())/3)</f>
        <v>0.48598786864231935</v>
      </c>
      <c r="AL292" s="11">
        <f>'OddsRatio_working_3-way'!Z292+'OddsRatio_working_3-way'!AF292</f>
        <v>1.0638647834941395</v>
      </c>
      <c r="AM292" s="11">
        <f>'OddsRatio_working_3-way'!AA292+'OddsRatio_working_3-way'!AG292</f>
        <v>-0.61964657720707417</v>
      </c>
      <c r="AN292" s="11">
        <f>'OddsRatio_working_3-way'!AB292+'OddsRatio_working_3-way'!AH292</f>
        <v>-0.44421820628706549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1.0638647834941395</v>
      </c>
      <c r="AS292" s="11">
        <f>IF(('OddsRatio_working_3-way'!X292=0),IF(Q292&gt;0,-Q292^(1/3),(-Q292)^(1/3)),'OddsRatio_working_3-way'!AM292-'OddsRatio_working_3-way'!R292/3)</f>
        <v>-0.61964657720707417</v>
      </c>
      <c r="AT292" s="11">
        <f>IF(('OddsRatio_working_3-way'!X292=0),IF(Q292&gt;0,-Q292^(1/3),(-Q292)^(1/3)),'OddsRatio_working_3-way'!AN292-'OddsRatio_working_3-way'!R292/3)</f>
        <v>-0.44421820628706549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9">
        <f t="shared" si="65"/>
        <v>0.39117249008512989</v>
      </c>
      <c r="E293" s="9">
        <f t="shared" si="66"/>
        <v>0.31899807076139963</v>
      </c>
      <c r="F293" s="9">
        <f t="shared" si="67"/>
        <v>0.28982943915347043</v>
      </c>
      <c r="G293" s="9">
        <f t="shared" si="68"/>
        <v>1.0516331019140521</v>
      </c>
      <c r="H293" s="9">
        <f t="shared" si="69"/>
        <v>2.5564169908327972</v>
      </c>
      <c r="I293" s="9">
        <f t="shared" si="70"/>
        <v>3.1348151968855262</v>
      </c>
      <c r="J293" s="9">
        <f t="shared" si="71"/>
        <v>3.4503051274597407</v>
      </c>
      <c r="K293" s="11">
        <f t="shared" si="72"/>
        <v>0.40322580645161293</v>
      </c>
      <c r="L293" s="11">
        <f t="shared" si="73"/>
        <v>0.33003300330033003</v>
      </c>
      <c r="M293" s="11">
        <f t="shared" si="74"/>
        <v>0.3003003003003003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-0.2797532441416184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0.23338573322603981</v>
      </c>
      <c r="Q293" s="11">
        <f>2*'OddsRatio_working_3-way'!K293*'OddsRatio_working_3-way'!L293*'OddsRatio_working_3-way'!M293</f>
        <v>7.9926620967821882E-2</v>
      </c>
      <c r="R293" s="11">
        <f t="shared" si="75"/>
        <v>0</v>
      </c>
      <c r="S293" s="11">
        <f t="shared" si="76"/>
        <v>-0.83425568108119541</v>
      </c>
      <c r="T293" s="11">
        <f t="shared" si="77"/>
        <v>-0.28570400037027255</v>
      </c>
      <c r="U293" s="11">
        <f>'OddsRatio_working_3-way'!S293-'OddsRatio_working_3-way'!R293^2/3</f>
        <v>-0.83425568108119541</v>
      </c>
      <c r="V293" s="11">
        <f>'OddsRatio_working_3-way'!S293*'OddsRatio_working_3-way'!R293/3-2*'OddsRatio_working_3-way'!R293^3/27-'OddsRatio_working_3-way'!T293</f>
        <v>0.28570400037027255</v>
      </c>
      <c r="W293" s="11">
        <f>'OddsRatio_working_3-way'!V293^2+4*'OddsRatio_working_3-way'!U293^3/27</f>
        <v>-4.3920966331394973E-3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0.14664487074282226</v>
      </c>
      <c r="Y293" s="11">
        <f>IF('OddsRatio_working_3-way'!W293&gt;=0,IF('OddsRatio_working_3-way'!V293+SQRT('OddsRatio_working_3-way'!W293)&gt;0,0,PI()),ACOS('OddsRatio_working_3-way'!V293/(2*'OddsRatio_working_3-way'!X293)))</f>
        <v>0.22793242007498482</v>
      </c>
      <c r="Z293" s="11">
        <f>'OddsRatio_working_3-way'!X293^(1/3)*COS('OddsRatio_working_3-way'!Y293/3)</f>
        <v>0.52581655095702617</v>
      </c>
      <c r="AA293" s="11">
        <f>'OddsRatio_working_3-way'!X293^(1/3)*COS(('OddsRatio_working_3-way'!Y293+2*PI())/3)</f>
        <v>-0.29757290190144953</v>
      </c>
      <c r="AB293" s="11">
        <f>'OddsRatio_working_3-way'!X293^(1/3)*COS(('OddsRatio_working_3-way'!Y293+4*PI())/3)</f>
        <v>-0.2282436490555767</v>
      </c>
      <c r="AC293" s="11">
        <f>'OddsRatio_working_3-way'!X293^(1/3)*SIN('OddsRatio_working_3-way'!Y293/3)</f>
        <v>4.0027262793280394E-2</v>
      </c>
      <c r="AD293" s="11">
        <f>'OddsRatio_working_3-way'!X293^(1/3)*SIN(('OddsRatio_working_3-way'!Y293+2*PI())/3)</f>
        <v>0.43535685946245922</v>
      </c>
      <c r="AE293" s="11">
        <f>'OddsRatio_working_3-way'!X293^(1/3)*SIN(('OddsRatio_working_3-way'!Y293+4*PI())/3)</f>
        <v>-0.47538412225573956</v>
      </c>
      <c r="AF293" s="11">
        <f>-'OddsRatio_working_3-way'!U293/(3*'OddsRatio_working_3-way'!X293^(1/3))*COS(('OddsRatio_working_3-way'!Y293)/3)</f>
        <v>0.52581655095702606</v>
      </c>
      <c r="AG293" s="11">
        <f>-'OddsRatio_working_3-way'!U293/(3*'OddsRatio_working_3-way'!X293^(1/3))*COS(('OddsRatio_working_3-way'!Y293+2*PI())/3)</f>
        <v>-0.29757290190144947</v>
      </c>
      <c r="AH293" s="11">
        <f>-'OddsRatio_working_3-way'!U293/(3*'OddsRatio_working_3-way'!X293^(1/3))*COS(('OddsRatio_working_3-way'!Y293+4*PI())/3)</f>
        <v>-0.22824364905557665</v>
      </c>
      <c r="AI293" s="11">
        <f>'OddsRatio_working_3-way'!U293/(3*'OddsRatio_working_3-way'!X293^(1/3))*SIN(('OddsRatio_working_3-way'!Y293)/3)</f>
        <v>-4.0027262793280387E-2</v>
      </c>
      <c r="AJ293" s="11">
        <f>'OddsRatio_working_3-way'!U293/(3*'OddsRatio_working_3-way'!X293^(1/3))*SIN(('OddsRatio_working_3-way'!Y293+2*PI())/3)</f>
        <v>-0.43535685946245911</v>
      </c>
      <c r="AK293" s="11">
        <f>'OddsRatio_working_3-way'!U293/(3*'OddsRatio_working_3-way'!X293^(1/3))*SIN(('OddsRatio_working_3-way'!Y293+4*PI())/3)</f>
        <v>0.47538412225573945</v>
      </c>
      <c r="AL293" s="11">
        <f>'OddsRatio_working_3-way'!Z293+'OddsRatio_working_3-way'!AF293</f>
        <v>1.0516331019140521</v>
      </c>
      <c r="AM293" s="11">
        <f>'OddsRatio_working_3-way'!AA293+'OddsRatio_working_3-way'!AG293</f>
        <v>-0.59514580380289894</v>
      </c>
      <c r="AN293" s="11">
        <f>'OddsRatio_working_3-way'!AB293+'OddsRatio_working_3-way'!AH293</f>
        <v>-0.45648729811115335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1.0516331019140521</v>
      </c>
      <c r="AS293" s="11">
        <f>IF(('OddsRatio_working_3-way'!X293=0),IF(Q293&gt;0,-Q293^(1/3),(-Q293)^(1/3)),'OddsRatio_working_3-way'!AM293-'OddsRatio_working_3-way'!R293/3)</f>
        <v>-0.59514580380289894</v>
      </c>
      <c r="AT293" s="11">
        <f>IF(('OddsRatio_working_3-way'!X293=0),IF(Q293&gt;0,-Q293^(1/3),(-Q293)^(1/3)),'OddsRatio_working_3-way'!AN293-'OddsRatio_working_3-way'!R293/3)</f>
        <v>-0.45648729811115335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9">
        <f t="shared" si="65"/>
        <v>0.55493975874199897</v>
      </c>
      <c r="E294" s="9">
        <f t="shared" si="66"/>
        <v>0.23885713631890518</v>
      </c>
      <c r="F294" s="9">
        <f t="shared" si="67"/>
        <v>0.20620310493909591</v>
      </c>
      <c r="G294" s="9">
        <f t="shared" si="68"/>
        <v>1.0693298608769464</v>
      </c>
      <c r="H294" s="9">
        <f t="shared" si="69"/>
        <v>1.80199739565771</v>
      </c>
      <c r="I294" s="9">
        <f t="shared" si="70"/>
        <v>4.1866029854133</v>
      </c>
      <c r="J294" s="9">
        <f t="shared" si="71"/>
        <v>4.8495874991570069</v>
      </c>
      <c r="K294" s="11">
        <f t="shared" si="72"/>
        <v>0.5714285714285714</v>
      </c>
      <c r="L294" s="11">
        <f t="shared" si="73"/>
        <v>0.25125628140703515</v>
      </c>
      <c r="M294" s="11">
        <f t="shared" si="74"/>
        <v>0.21739130434782611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-0.25113143356534229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0.22878366990230656</v>
      </c>
      <c r="Q294" s="11">
        <f>2*'OddsRatio_working_3-way'!K294*'OddsRatio_working_3-way'!L294*'OddsRatio_working_3-way'!M294</f>
        <v>6.2423920846468361E-2</v>
      </c>
      <c r="R294" s="11">
        <f t="shared" si="75"/>
        <v>0</v>
      </c>
      <c r="S294" s="11">
        <f t="shared" si="76"/>
        <v>-0.91101168282376321</v>
      </c>
      <c r="T294" s="11">
        <f t="shared" si="77"/>
        <v>-0.24857071836937603</v>
      </c>
      <c r="U294" s="11">
        <f>'OddsRatio_working_3-way'!S294-'OddsRatio_working_3-way'!R294^2/3</f>
        <v>-0.91101168282376321</v>
      </c>
      <c r="V294" s="11">
        <f>'OddsRatio_working_3-way'!S294*'OddsRatio_working_3-way'!R294/3-2*'OddsRatio_working_3-way'!R294^3/27-'OddsRatio_working_3-way'!T294</f>
        <v>0.24857071836937603</v>
      </c>
      <c r="W294" s="11">
        <f>'OddsRatio_working_3-way'!V294^2+4*'OddsRatio_working_3-way'!U294^3/27</f>
        <v>-5.0225504463460566E-2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0.16734164641096386</v>
      </c>
      <c r="Y294" s="11">
        <f>IF('OddsRatio_working_3-way'!W294&gt;=0,IF('OddsRatio_working_3-way'!V294+SQRT('OddsRatio_working_3-way'!W294)&gt;0,0,PI()),ACOS('OddsRatio_working_3-way'!V294/(2*'OddsRatio_working_3-way'!X294)))</f>
        <v>0.73369641084471315</v>
      </c>
      <c r="Z294" s="11">
        <f>'OddsRatio_working_3-way'!X294^(1/3)*COS('OddsRatio_working_3-way'!Y294/3)</f>
        <v>0.5346649304384733</v>
      </c>
      <c r="AA294" s="11">
        <f>'OddsRatio_working_3-way'!X294^(1/3)*COS(('OddsRatio_working_3-way'!Y294+2*PI())/3)</f>
        <v>-0.38288755954812259</v>
      </c>
      <c r="AB294" s="11">
        <f>'OddsRatio_working_3-way'!X294^(1/3)*COS(('OddsRatio_working_3-way'!Y294+4*PI())/3)</f>
        <v>-0.15177737089035057</v>
      </c>
      <c r="AC294" s="11">
        <f>'OddsRatio_working_3-way'!X294^(1/3)*SIN('OddsRatio_working_3-way'!Y294/3)</f>
        <v>0.13343152963402985</v>
      </c>
      <c r="AD294" s="11">
        <f>'OddsRatio_working_3-way'!X294^(1/3)*SIN(('OddsRatio_working_3-way'!Y294+2*PI())/3)</f>
        <v>0.39631764745534276</v>
      </c>
      <c r="AE294" s="11">
        <f>'OddsRatio_working_3-way'!X294^(1/3)*SIN(('OddsRatio_working_3-way'!Y294+4*PI())/3)</f>
        <v>-0.52974917708937252</v>
      </c>
      <c r="AF294" s="11">
        <f>-'OddsRatio_working_3-way'!U294/(3*'OddsRatio_working_3-way'!X294^(1/3))*COS(('OddsRatio_working_3-way'!Y294)/3)</f>
        <v>0.53466493043847318</v>
      </c>
      <c r="AG294" s="11">
        <f>-'OddsRatio_working_3-way'!U294/(3*'OddsRatio_working_3-way'!X294^(1/3))*COS(('OddsRatio_working_3-way'!Y294+2*PI())/3)</f>
        <v>-0.38288755954812254</v>
      </c>
      <c r="AH294" s="11">
        <f>-'OddsRatio_working_3-way'!U294/(3*'OddsRatio_working_3-way'!X294^(1/3))*COS(('OddsRatio_working_3-way'!Y294+4*PI())/3)</f>
        <v>-0.15177737089035054</v>
      </c>
      <c r="AI294" s="11">
        <f>'OddsRatio_working_3-way'!U294/(3*'OddsRatio_working_3-way'!X294^(1/3))*SIN(('OddsRatio_working_3-way'!Y294)/3)</f>
        <v>-0.13343152963402982</v>
      </c>
      <c r="AJ294" s="11">
        <f>'OddsRatio_working_3-way'!U294/(3*'OddsRatio_working_3-way'!X294^(1/3))*SIN(('OddsRatio_working_3-way'!Y294+2*PI())/3)</f>
        <v>-0.39631764745534265</v>
      </c>
      <c r="AK294" s="11">
        <f>'OddsRatio_working_3-way'!U294/(3*'OddsRatio_working_3-way'!X294^(1/3))*SIN(('OddsRatio_working_3-way'!Y294+4*PI())/3)</f>
        <v>0.52974917708937241</v>
      </c>
      <c r="AL294" s="11">
        <f>'OddsRatio_working_3-way'!Z294+'OddsRatio_working_3-way'!AF294</f>
        <v>1.0693298608769464</v>
      </c>
      <c r="AM294" s="11">
        <f>'OddsRatio_working_3-way'!AA294+'OddsRatio_working_3-way'!AG294</f>
        <v>-0.76577511909624518</v>
      </c>
      <c r="AN294" s="11">
        <f>'OddsRatio_working_3-way'!AB294+'OddsRatio_working_3-way'!AH294</f>
        <v>-0.30355474178070108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1.0693298608769464</v>
      </c>
      <c r="AS294" s="11">
        <f>IF(('OddsRatio_working_3-way'!X294=0),IF(Q294&gt;0,-Q294^(1/3),(-Q294)^(1/3)),'OddsRatio_working_3-way'!AM294-'OddsRatio_working_3-way'!R294/3)</f>
        <v>-0.76577511909624518</v>
      </c>
      <c r="AT294" s="11">
        <f>IF(('OddsRatio_working_3-way'!X294=0),IF(Q294&gt;0,-Q294^(1/3),(-Q294)^(1/3)),'OddsRatio_working_3-way'!AN294-'OddsRatio_working_3-way'!R294/3)</f>
        <v>-0.30355474178070108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9">
        <f t="shared" si="65"/>
        <v>0.53587193111279696</v>
      </c>
      <c r="E295" s="9">
        <f t="shared" si="66"/>
        <v>0.25037640997786492</v>
      </c>
      <c r="F295" s="9">
        <f t="shared" si="67"/>
        <v>0.21375165890933806</v>
      </c>
      <c r="G295" s="9">
        <f t="shared" si="68"/>
        <v>1.0692808909028599</v>
      </c>
      <c r="H295" s="9">
        <f t="shared" si="69"/>
        <v>1.8661175216313162</v>
      </c>
      <c r="I295" s="9">
        <f t="shared" si="70"/>
        <v>3.9939864945280075</v>
      </c>
      <c r="J295" s="9">
        <f t="shared" si="71"/>
        <v>4.6783262647058388</v>
      </c>
      <c r="K295" s="11">
        <f t="shared" si="72"/>
        <v>0.5524861878453039</v>
      </c>
      <c r="L295" s="11">
        <f t="shared" si="73"/>
        <v>0.26315789473684209</v>
      </c>
      <c r="M295" s="11">
        <f t="shared" si="74"/>
        <v>0.2252252252252252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-0.25547967275213557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0.23085749314304127</v>
      </c>
      <c r="Q295" s="11">
        <f>2*'OddsRatio_working_3-way'!K295*'OddsRatio_working_3-way'!L295*'OddsRatio_working_3-way'!M295</f>
        <v>6.5491487416465613E-2</v>
      </c>
      <c r="R295" s="11">
        <f t="shared" si="75"/>
        <v>0</v>
      </c>
      <c r="S295" s="11">
        <f t="shared" si="76"/>
        <v>-0.9036237233911657</v>
      </c>
      <c r="T295" s="11">
        <f t="shared" si="77"/>
        <v>-0.25634715557196192</v>
      </c>
      <c r="U295" s="11">
        <f>'OddsRatio_working_3-way'!S295-'OddsRatio_working_3-way'!R295^2/3</f>
        <v>-0.9036237233911657</v>
      </c>
      <c r="V295" s="11">
        <f>'OddsRatio_working_3-way'!S295*'OddsRatio_working_3-way'!R295/3-2*'OddsRatio_working_3-way'!R295^3/27-'OddsRatio_working_3-way'!T295</f>
        <v>0.25634715557196192</v>
      </c>
      <c r="W295" s="11">
        <f>'OddsRatio_working_3-way'!V295^2+4*'OddsRatio_working_3-way'!U295^3/27</f>
        <v>-4.3595935849019468E-2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0.1653101630412171</v>
      </c>
      <c r="Y295" s="11">
        <f>IF('OddsRatio_working_3-way'!W295&gt;=0,IF('OddsRatio_working_3-way'!V295+SQRT('OddsRatio_working_3-way'!W295)&gt;0,0,PI()),ACOS('OddsRatio_working_3-way'!V295/(2*'OddsRatio_working_3-way'!X295)))</f>
        <v>0.68352392785695326</v>
      </c>
      <c r="Z295" s="11">
        <f>'OddsRatio_working_3-way'!X295^(1/3)*COS('OddsRatio_working_3-way'!Y295/3)</f>
        <v>0.53464044545142997</v>
      </c>
      <c r="AA295" s="11">
        <f>'OddsRatio_working_3-way'!X295^(1/3)*COS(('OddsRatio_working_3-way'!Y295+2*PI())/3)</f>
        <v>-0.37467769295212183</v>
      </c>
      <c r="AB295" s="11">
        <f>'OddsRatio_working_3-way'!X295^(1/3)*COS(('OddsRatio_working_3-way'!Y295+4*PI())/3)</f>
        <v>-0.15996275249930825</v>
      </c>
      <c r="AC295" s="11">
        <f>'OddsRatio_working_3-way'!X295^(1/3)*SIN('OddsRatio_working_3-way'!Y295/3)</f>
        <v>0.1239657286694666</v>
      </c>
      <c r="AD295" s="11">
        <f>'OddsRatio_working_3-way'!X295^(1/3)*SIN(('OddsRatio_working_3-way'!Y295+2*PI())/3)</f>
        <v>0.40102934331683354</v>
      </c>
      <c r="AE295" s="11">
        <f>'OddsRatio_working_3-way'!X295^(1/3)*SIN(('OddsRatio_working_3-way'!Y295+4*PI())/3)</f>
        <v>-0.52499507198630002</v>
      </c>
      <c r="AF295" s="11">
        <f>-'OddsRatio_working_3-way'!U295/(3*'OddsRatio_working_3-way'!X295^(1/3))*COS(('OddsRatio_working_3-way'!Y295)/3)</f>
        <v>0.53464044545142997</v>
      </c>
      <c r="AG295" s="11">
        <f>-'OddsRatio_working_3-way'!U295/(3*'OddsRatio_working_3-way'!X295^(1/3))*COS(('OddsRatio_working_3-way'!Y295+2*PI())/3)</f>
        <v>-0.37467769295212183</v>
      </c>
      <c r="AH295" s="11">
        <f>-'OddsRatio_working_3-way'!U295/(3*'OddsRatio_working_3-way'!X295^(1/3))*COS(('OddsRatio_working_3-way'!Y295+4*PI())/3)</f>
        <v>-0.15996275249930825</v>
      </c>
      <c r="AI295" s="11">
        <f>'OddsRatio_working_3-way'!U295/(3*'OddsRatio_working_3-way'!X295^(1/3))*SIN(('OddsRatio_working_3-way'!Y295)/3)</f>
        <v>-0.1239657286694666</v>
      </c>
      <c r="AJ295" s="11">
        <f>'OddsRatio_working_3-way'!U295/(3*'OddsRatio_working_3-way'!X295^(1/3))*SIN(('OddsRatio_working_3-way'!Y295+2*PI())/3)</f>
        <v>-0.40102934331683354</v>
      </c>
      <c r="AK295" s="11">
        <f>'OddsRatio_working_3-way'!U295/(3*'OddsRatio_working_3-way'!X295^(1/3))*SIN(('OddsRatio_working_3-way'!Y295+4*PI())/3)</f>
        <v>0.52499507198630002</v>
      </c>
      <c r="AL295" s="11">
        <f>'OddsRatio_working_3-way'!Z295+'OddsRatio_working_3-way'!AF295</f>
        <v>1.0692808909028599</v>
      </c>
      <c r="AM295" s="11">
        <f>'OddsRatio_working_3-way'!AA295+'OddsRatio_working_3-way'!AG295</f>
        <v>-0.74935538590424366</v>
      </c>
      <c r="AN295" s="11">
        <f>'OddsRatio_working_3-way'!AB295+'OddsRatio_working_3-way'!AH295</f>
        <v>-0.31992550499861649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1.0692808909028599</v>
      </c>
      <c r="AS295" s="11">
        <f>IF(('OddsRatio_working_3-way'!X295=0),IF(Q295&gt;0,-Q295^(1/3),(-Q295)^(1/3)),'OddsRatio_working_3-way'!AM295-'OddsRatio_working_3-way'!R295/3)</f>
        <v>-0.74935538590424366</v>
      </c>
      <c r="AT295" s="11">
        <f>IF(('OddsRatio_working_3-way'!X295=0),IF(Q295&gt;0,-Q295^(1/3),(-Q295)^(1/3)),'OddsRatio_working_3-way'!AN295-'OddsRatio_working_3-way'!R295/3)</f>
        <v>-0.31992550499861649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9">
        <f t="shared" si="65"/>
        <v>0.20579076856431425</v>
      </c>
      <c r="E296" s="9">
        <f t="shared" si="66"/>
        <v>0.25519759776928619</v>
      </c>
      <c r="F296" s="9">
        <f t="shared" si="67"/>
        <v>0.53901163366639937</v>
      </c>
      <c r="G296" s="9">
        <f t="shared" si="68"/>
        <v>1.0690594078599047</v>
      </c>
      <c r="H296" s="9">
        <f t="shared" si="69"/>
        <v>4.8593044623742561</v>
      </c>
      <c r="I296" s="9">
        <f t="shared" si="70"/>
        <v>3.9185321834575397</v>
      </c>
      <c r="J296" s="9">
        <f t="shared" si="71"/>
        <v>1.8552475262879238</v>
      </c>
      <c r="K296" s="11">
        <f t="shared" si="72"/>
        <v>0.21691973969631234</v>
      </c>
      <c r="L296" s="11">
        <f t="shared" si="73"/>
        <v>0.26809651474530832</v>
      </c>
      <c r="M296" s="11">
        <f t="shared" si="74"/>
        <v>0.55555555555555558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-0.25472852077796437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0.23068319056176206</v>
      </c>
      <c r="Q296" s="11">
        <f>2*'OddsRatio_working_3-way'!K296*'OddsRatio_working_3-way'!L296*'OddsRatio_working_3-way'!M296</f>
        <v>6.4617140213378721E-2</v>
      </c>
      <c r="R296" s="11">
        <f t="shared" si="75"/>
        <v>0</v>
      </c>
      <c r="S296" s="11">
        <f t="shared" si="76"/>
        <v>-0.90560409119965968</v>
      </c>
      <c r="T296" s="11">
        <f t="shared" si="77"/>
        <v>-0.25367061378141725</v>
      </c>
      <c r="U296" s="11">
        <f>'OddsRatio_working_3-way'!S296-'OddsRatio_working_3-way'!R296^2/3</f>
        <v>-0.90560409119965968</v>
      </c>
      <c r="V296" s="11">
        <f>'OddsRatio_working_3-way'!S296*'OddsRatio_working_3-way'!R296/3-2*'OddsRatio_working_3-way'!R296^3/27-'OddsRatio_working_3-way'!T296</f>
        <v>0.25367061378141725</v>
      </c>
      <c r="W296" s="11">
        <f>'OddsRatio_working_3-way'!V296^2+4*'OddsRatio_working_3-way'!U296^3/27</f>
        <v>-4.568128094515525E-2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0.16585389748314344</v>
      </c>
      <c r="Y296" s="11">
        <f>IF('OddsRatio_working_3-way'!W296&gt;=0,IF('OddsRatio_working_3-way'!V296+SQRT('OddsRatio_working_3-way'!W296)&gt;0,0,PI()),ACOS('OddsRatio_working_3-way'!V296/(2*'OddsRatio_working_3-way'!X296)))</f>
        <v>0.70015676084421596</v>
      </c>
      <c r="Z296" s="11">
        <f>'OddsRatio_working_3-way'!X296^(1/3)*COS('OddsRatio_working_3-way'!Y296/3)</f>
        <v>0.53452970392995236</v>
      </c>
      <c r="AA296" s="11">
        <f>'OddsRatio_working_3-way'!X296^(1/3)*COS(('OddsRatio_working_3-way'!Y296+2*PI())/3)</f>
        <v>-0.37730811396830388</v>
      </c>
      <c r="AB296" s="11">
        <f>'OddsRatio_working_3-way'!X296^(1/3)*COS(('OddsRatio_working_3-way'!Y296+4*PI())/3)</f>
        <v>-0.15722158996164834</v>
      </c>
      <c r="AC296" s="11">
        <f>'OddsRatio_working_3-way'!X296^(1/3)*SIN('OddsRatio_working_3-way'!Y296/3)</f>
        <v>0.1270670138802516</v>
      </c>
      <c r="AD296" s="11">
        <f>'OddsRatio_working_3-way'!X296^(1/3)*SIN(('OddsRatio_working_3-way'!Y296+2*PI())/3)</f>
        <v>0.39938279574058771</v>
      </c>
      <c r="AE296" s="11">
        <f>'OddsRatio_working_3-way'!X296^(1/3)*SIN(('OddsRatio_working_3-way'!Y296+4*PI())/3)</f>
        <v>-0.52644980962083932</v>
      </c>
      <c r="AF296" s="11">
        <f>-'OddsRatio_working_3-way'!U296/(3*'OddsRatio_working_3-way'!X296^(1/3))*COS(('OddsRatio_working_3-way'!Y296)/3)</f>
        <v>0.53452970392995236</v>
      </c>
      <c r="AG296" s="11">
        <f>-'OddsRatio_working_3-way'!U296/(3*'OddsRatio_working_3-way'!X296^(1/3))*COS(('OddsRatio_working_3-way'!Y296+2*PI())/3)</f>
        <v>-0.37730811396830388</v>
      </c>
      <c r="AH296" s="11">
        <f>-'OddsRatio_working_3-way'!U296/(3*'OddsRatio_working_3-way'!X296^(1/3))*COS(('OddsRatio_working_3-way'!Y296+4*PI())/3)</f>
        <v>-0.15722158996164834</v>
      </c>
      <c r="AI296" s="11">
        <f>'OddsRatio_working_3-way'!U296/(3*'OddsRatio_working_3-way'!X296^(1/3))*SIN(('OddsRatio_working_3-way'!Y296)/3)</f>
        <v>-0.1270670138802516</v>
      </c>
      <c r="AJ296" s="11">
        <f>'OddsRatio_working_3-way'!U296/(3*'OddsRatio_working_3-way'!X296^(1/3))*SIN(('OddsRatio_working_3-way'!Y296+2*PI())/3)</f>
        <v>-0.39938279574058771</v>
      </c>
      <c r="AK296" s="11">
        <f>'OddsRatio_working_3-way'!U296/(3*'OddsRatio_working_3-way'!X296^(1/3))*SIN(('OddsRatio_working_3-way'!Y296+4*PI())/3)</f>
        <v>0.52644980962083932</v>
      </c>
      <c r="AL296" s="11">
        <f>'OddsRatio_working_3-way'!Z296+'OddsRatio_working_3-way'!AF296</f>
        <v>1.0690594078599047</v>
      </c>
      <c r="AM296" s="11">
        <f>'OddsRatio_working_3-way'!AA296+'OddsRatio_working_3-way'!AG296</f>
        <v>-0.75461622793660776</v>
      </c>
      <c r="AN296" s="11">
        <f>'OddsRatio_working_3-way'!AB296+'OddsRatio_working_3-way'!AH296</f>
        <v>-0.31444317992329668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1.0690594078599047</v>
      </c>
      <c r="AS296" s="11">
        <f>IF(('OddsRatio_working_3-way'!X296=0),IF(Q296&gt;0,-Q296^(1/3),(-Q296)^(1/3)),'OddsRatio_working_3-way'!AM296-'OddsRatio_working_3-way'!R296/3)</f>
        <v>-0.75461622793660776</v>
      </c>
      <c r="AT296" s="11">
        <f>IF(('OddsRatio_working_3-way'!X296=0),IF(Q296&gt;0,-Q296^(1/3),(-Q296)^(1/3)),'OddsRatio_working_3-way'!AN296-'OddsRatio_working_3-way'!R296/3)</f>
        <v>-0.31444317992329668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9">
        <f t="shared" si="65"/>
        <v>0.35629145894019904</v>
      </c>
      <c r="E297" s="9">
        <f t="shared" si="66"/>
        <v>0.2791342737772346</v>
      </c>
      <c r="F297" s="9">
        <f t="shared" si="67"/>
        <v>0.36457426728256637</v>
      </c>
      <c r="G297" s="9">
        <f t="shared" si="68"/>
        <v>1.06275936027955</v>
      </c>
      <c r="H297" s="9">
        <f t="shared" si="69"/>
        <v>2.8066909124752351</v>
      </c>
      <c r="I297" s="9">
        <f t="shared" si="70"/>
        <v>3.5825052454793074</v>
      </c>
      <c r="J297" s="9">
        <f t="shared" si="71"/>
        <v>2.7429253508584619</v>
      </c>
      <c r="K297" s="11">
        <f t="shared" si="72"/>
        <v>0.37037037037037035</v>
      </c>
      <c r="L297" s="11">
        <f t="shared" si="73"/>
        <v>0.29154518950437314</v>
      </c>
      <c r="M297" s="11">
        <f t="shared" si="74"/>
        <v>0.37878787878787878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-0.27710045056983823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0.23600108634122238</v>
      </c>
      <c r="Q297" s="11">
        <f>2*'OddsRatio_working_3-way'!K297*'OddsRatio_working_3-way'!L297*'OddsRatio_working_3-way'!M297</f>
        <v>8.1802802891238244E-2</v>
      </c>
      <c r="R297" s="11">
        <f t="shared" si="75"/>
        <v>0</v>
      </c>
      <c r="S297" s="11">
        <f t="shared" si="76"/>
        <v>-0.85168063009606154</v>
      </c>
      <c r="T297" s="11">
        <f t="shared" si="77"/>
        <v>-0.29520992377679772</v>
      </c>
      <c r="U297" s="11">
        <f>'OddsRatio_working_3-way'!S297-'OddsRatio_working_3-way'!R297^2/3</f>
        <v>-0.85168063009606154</v>
      </c>
      <c r="V297" s="11">
        <f>'OddsRatio_working_3-way'!S297*'OddsRatio_working_3-way'!R297/3-2*'OddsRatio_working_3-way'!R297^3/27-'OddsRatio_working_3-way'!T297</f>
        <v>0.29520992377679772</v>
      </c>
      <c r="W297" s="11">
        <f>'OddsRatio_working_3-way'!V297^2+4*'OddsRatio_working_3-way'!U297^3/27</f>
        <v>-4.3733191258984588E-3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0.15126319630217488</v>
      </c>
      <c r="Y297" s="11">
        <f>IF('OddsRatio_working_3-way'!W297&gt;=0,IF('OddsRatio_working_3-way'!V297+SQRT('OddsRatio_working_3-way'!W297)&gt;0,0,PI()),ACOS('OddsRatio_working_3-way'!V297/(2*'OddsRatio_working_3-way'!X297)))</f>
        <v>0.22037549568473835</v>
      </c>
      <c r="Z297" s="11">
        <f>'OddsRatio_working_3-way'!X297^(1/3)*COS('OddsRatio_working_3-way'!Y297/3)</f>
        <v>0.5313796801397751</v>
      </c>
      <c r="AA297" s="11">
        <f>'OddsRatio_working_3-way'!X297^(1/3)*COS(('OddsRatio_working_3-way'!Y297+2*PI())/3)</f>
        <v>-0.29955551849108725</v>
      </c>
      <c r="AB297" s="11">
        <f>'OddsRatio_working_3-way'!X297^(1/3)*COS(('OddsRatio_working_3-way'!Y297+4*PI())/3)</f>
        <v>-0.2318241616486878</v>
      </c>
      <c r="AC297" s="11">
        <f>'OddsRatio_working_3-way'!X297^(1/3)*SIN('OddsRatio_working_3-way'!Y297/3)</f>
        <v>3.9104717105537895E-2</v>
      </c>
      <c r="AD297" s="11">
        <f>'OddsRatio_working_3-way'!X297^(1/3)*SIN(('OddsRatio_working_3-way'!Y297+2*PI())/3)</f>
        <v>0.44063594350312568</v>
      </c>
      <c r="AE297" s="11">
        <f>'OddsRatio_working_3-way'!X297^(1/3)*SIN(('OddsRatio_working_3-way'!Y297+4*PI())/3)</f>
        <v>-0.47974066060866366</v>
      </c>
      <c r="AF297" s="11">
        <f>-'OddsRatio_working_3-way'!U297/(3*'OddsRatio_working_3-way'!X297^(1/3))*COS(('OddsRatio_working_3-way'!Y297)/3)</f>
        <v>0.53137968013977499</v>
      </c>
      <c r="AG297" s="11">
        <f>-'OddsRatio_working_3-way'!U297/(3*'OddsRatio_working_3-way'!X297^(1/3))*COS(('OddsRatio_working_3-way'!Y297+2*PI())/3)</f>
        <v>-0.29955551849108719</v>
      </c>
      <c r="AH297" s="11">
        <f>-'OddsRatio_working_3-way'!U297/(3*'OddsRatio_working_3-way'!X297^(1/3))*COS(('OddsRatio_working_3-way'!Y297+4*PI())/3)</f>
        <v>-0.23182416164868777</v>
      </c>
      <c r="AI297" s="11">
        <f>'OddsRatio_working_3-way'!U297/(3*'OddsRatio_working_3-way'!X297^(1/3))*SIN(('OddsRatio_working_3-way'!Y297)/3)</f>
        <v>-3.9104717105537888E-2</v>
      </c>
      <c r="AJ297" s="11">
        <f>'OddsRatio_working_3-way'!U297/(3*'OddsRatio_working_3-way'!X297^(1/3))*SIN(('OddsRatio_working_3-way'!Y297+2*PI())/3)</f>
        <v>-0.44063594350312563</v>
      </c>
      <c r="AK297" s="11">
        <f>'OddsRatio_working_3-way'!U297/(3*'OddsRatio_working_3-way'!X297^(1/3))*SIN(('OddsRatio_working_3-way'!Y297+4*PI())/3)</f>
        <v>0.47974066060866355</v>
      </c>
      <c r="AL297" s="11">
        <f>'OddsRatio_working_3-way'!Z297+'OddsRatio_working_3-way'!AF297</f>
        <v>1.06275936027955</v>
      </c>
      <c r="AM297" s="11">
        <f>'OddsRatio_working_3-way'!AA297+'OddsRatio_working_3-way'!AG297</f>
        <v>-0.59911103698217438</v>
      </c>
      <c r="AN297" s="11">
        <f>'OddsRatio_working_3-way'!AB297+'OddsRatio_working_3-way'!AH297</f>
        <v>-0.4636483232973756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1.06275936027955</v>
      </c>
      <c r="AS297" s="11">
        <f>IF(('OddsRatio_working_3-way'!X297=0),IF(Q297&gt;0,-Q297^(1/3),(-Q297)^(1/3)),'OddsRatio_working_3-way'!AM297-'OddsRatio_working_3-way'!R297/3)</f>
        <v>-0.59911103698217438</v>
      </c>
      <c r="AT297" s="11">
        <f>IF(('OddsRatio_working_3-way'!X297=0),IF(Q297&gt;0,-Q297^(1/3),(-Q297)^(1/3)),'OddsRatio_working_3-way'!AN297-'OddsRatio_working_3-way'!R297/3)</f>
        <v>-0.4636483232973756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9">
        <f t="shared" si="65"/>
        <v>0.34681154734389058</v>
      </c>
      <c r="E298" s="9">
        <f t="shared" si="66"/>
        <v>0.31259126700699985</v>
      </c>
      <c r="F298" s="9">
        <f t="shared" si="67"/>
        <v>0.34059718564910946</v>
      </c>
      <c r="G298" s="9">
        <f t="shared" si="68"/>
        <v>1.0521845448397817</v>
      </c>
      <c r="H298" s="9">
        <f t="shared" si="69"/>
        <v>2.8834103352632097</v>
      </c>
      <c r="I298" s="9">
        <f t="shared" si="70"/>
        <v>3.1990656987151436</v>
      </c>
      <c r="J298" s="9">
        <f t="shared" si="71"/>
        <v>2.9360195625051979</v>
      </c>
      <c r="K298" s="11">
        <f t="shared" si="72"/>
        <v>0.35842293906810035</v>
      </c>
      <c r="L298" s="11">
        <f t="shared" si="73"/>
        <v>0.3236245954692557</v>
      </c>
      <c r="M298" s="11">
        <f t="shared" si="74"/>
        <v>0.35211267605633806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-0.28114872436297389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0.23362268237722028</v>
      </c>
      <c r="Q298" s="11">
        <f>2*'OddsRatio_working_3-way'!K298*'OddsRatio_working_3-way'!L298*'OddsRatio_working_3-way'!M298</f>
        <v>8.1686252579447657E-2</v>
      </c>
      <c r="R298" s="11">
        <f t="shared" si="75"/>
        <v>0</v>
      </c>
      <c r="S298" s="11">
        <f t="shared" si="76"/>
        <v>-0.83095764672794448</v>
      </c>
      <c r="T298" s="11">
        <f t="shared" si="77"/>
        <v>-0.2905446317230575</v>
      </c>
      <c r="U298" s="11">
        <f>'OddsRatio_working_3-way'!S298-'OddsRatio_working_3-way'!R298^2/3</f>
        <v>-0.83095764672794448</v>
      </c>
      <c r="V298" s="11">
        <f>'OddsRatio_working_3-way'!S298*'OddsRatio_working_3-way'!R298/3-2*'OddsRatio_working_3-way'!R298^3/27-'OddsRatio_working_3-way'!T298</f>
        <v>0.2905446317230575</v>
      </c>
      <c r="W298" s="11">
        <f>'OddsRatio_working_3-way'!V298^2+4*'OddsRatio_working_3-way'!U298^3/27</f>
        <v>-5.8655074256544482E-4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0.14577614153699206</v>
      </c>
      <c r="Y298" s="11">
        <f>IF('OddsRatio_working_3-way'!W298&gt;=0,IF('OddsRatio_working_3-way'!V298+SQRT('OddsRatio_working_3-way'!W298)&gt;0,0,PI()),ACOS('OddsRatio_working_3-way'!V298/(2*'OddsRatio_working_3-way'!X298)))</f>
        <v>8.3164327921286363E-2</v>
      </c>
      <c r="Z298" s="11">
        <f>'OddsRatio_working_3-way'!X298^(1/3)*COS('OddsRatio_working_3-way'!Y298/3)</f>
        <v>0.52609227241989076</v>
      </c>
      <c r="AA298" s="11">
        <f>'OddsRatio_working_3-way'!X298^(1/3)*COS(('OddsRatio_working_3-way'!Y298+2*PI())/3)</f>
        <v>-0.27567951885445996</v>
      </c>
      <c r="AB298" s="11">
        <f>'OddsRatio_working_3-way'!X298^(1/3)*COS(('OddsRatio_working_3-way'!Y298+4*PI())/3)</f>
        <v>-0.25041275356543086</v>
      </c>
      <c r="AC298" s="11">
        <f>'OddsRatio_working_3-way'!X298^(1/3)*SIN('OddsRatio_working_3-way'!Y298/3)</f>
        <v>1.4587773741172183E-2</v>
      </c>
      <c r="AD298" s="11">
        <f>'OddsRatio_working_3-way'!X298^(1/3)*SIN(('OddsRatio_working_3-way'!Y298+2*PI())/3)</f>
        <v>0.44831538577972269</v>
      </c>
      <c r="AE298" s="11">
        <f>'OddsRatio_working_3-way'!X298^(1/3)*SIN(('OddsRatio_working_3-way'!Y298+4*PI())/3)</f>
        <v>-0.46290315952089472</v>
      </c>
      <c r="AF298" s="11">
        <f>-'OddsRatio_working_3-way'!U298/(3*'OddsRatio_working_3-way'!X298^(1/3))*COS(('OddsRatio_working_3-way'!Y298)/3)</f>
        <v>0.52609227241989087</v>
      </c>
      <c r="AG298" s="11">
        <f>-'OddsRatio_working_3-way'!U298/(3*'OddsRatio_working_3-way'!X298^(1/3))*COS(('OddsRatio_working_3-way'!Y298+2*PI())/3)</f>
        <v>-0.27567951885446002</v>
      </c>
      <c r="AH298" s="11">
        <f>-'OddsRatio_working_3-way'!U298/(3*'OddsRatio_working_3-way'!X298^(1/3))*COS(('OddsRatio_working_3-way'!Y298+4*PI())/3)</f>
        <v>-0.25041275356543091</v>
      </c>
      <c r="AI298" s="11">
        <f>'OddsRatio_working_3-way'!U298/(3*'OddsRatio_working_3-way'!X298^(1/3))*SIN(('OddsRatio_working_3-way'!Y298)/3)</f>
        <v>-1.4587773741172184E-2</v>
      </c>
      <c r="AJ298" s="11">
        <f>'OddsRatio_working_3-way'!U298/(3*'OddsRatio_working_3-way'!X298^(1/3))*SIN(('OddsRatio_working_3-way'!Y298+2*PI())/3)</f>
        <v>-0.4483153857797228</v>
      </c>
      <c r="AK298" s="11">
        <f>'OddsRatio_working_3-way'!U298/(3*'OddsRatio_working_3-way'!X298^(1/3))*SIN(('OddsRatio_working_3-way'!Y298+4*PI())/3)</f>
        <v>0.46290315952089484</v>
      </c>
      <c r="AL298" s="11">
        <f>'OddsRatio_working_3-way'!Z298+'OddsRatio_working_3-way'!AF298</f>
        <v>1.0521845448397817</v>
      </c>
      <c r="AM298" s="11">
        <f>'OddsRatio_working_3-way'!AA298+'OddsRatio_working_3-way'!AG298</f>
        <v>-0.55135903770891992</v>
      </c>
      <c r="AN298" s="11">
        <f>'OddsRatio_working_3-way'!AB298+'OddsRatio_working_3-way'!AH298</f>
        <v>-0.50082550713086182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1.0521845448397817</v>
      </c>
      <c r="AS298" s="11">
        <f>IF(('OddsRatio_working_3-way'!X298=0),IF(Q298&gt;0,-Q298^(1/3),(-Q298)^(1/3)),'OddsRatio_working_3-way'!AM298-'OddsRatio_working_3-way'!R298/3)</f>
        <v>-0.55135903770891992</v>
      </c>
      <c r="AT298" s="11">
        <f>IF(('OddsRatio_working_3-way'!X298=0),IF(Q298&gt;0,-Q298^(1/3),(-Q298)^(1/3)),'OddsRatio_working_3-way'!AN298-'OddsRatio_working_3-way'!R298/3)</f>
        <v>-0.50082550713086182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9">
        <f t="shared" si="65"/>
        <v>0.42233980785294734</v>
      </c>
      <c r="E299" s="9">
        <f t="shared" si="66"/>
        <v>0.2997857089268674</v>
      </c>
      <c r="F299" s="9">
        <f t="shared" si="67"/>
        <v>0.27787448322018549</v>
      </c>
      <c r="G299" s="9">
        <f t="shared" si="68"/>
        <v>1.0521243456027451</v>
      </c>
      <c r="H299" s="9">
        <f t="shared" si="69"/>
        <v>2.3677616492835685</v>
      </c>
      <c r="I299" s="9">
        <f t="shared" si="70"/>
        <v>3.3357160472380945</v>
      </c>
      <c r="J299" s="9">
        <f t="shared" si="71"/>
        <v>3.5987471336387808</v>
      </c>
      <c r="K299" s="11">
        <f t="shared" si="72"/>
        <v>0.43478260869565222</v>
      </c>
      <c r="L299" s="11">
        <f t="shared" si="73"/>
        <v>0.3105590062111801</v>
      </c>
      <c r="M299" s="11">
        <f t="shared" si="74"/>
        <v>0.28818443804034583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-0.27738316389624129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0.23308463190138692</v>
      </c>
      <c r="Q299" s="11">
        <f>2*'OddsRatio_working_3-way'!K299*'OddsRatio_working_3-way'!L299*'OddsRatio_working_3-way'!M299</f>
        <v>7.7824584942032357E-2</v>
      </c>
      <c r="R299" s="11">
        <f t="shared" si="75"/>
        <v>0</v>
      </c>
      <c r="S299" s="11">
        <f t="shared" si="76"/>
        <v>-0.84029841114861314</v>
      </c>
      <c r="T299" s="11">
        <f t="shared" si="77"/>
        <v>-0.28056708218651522</v>
      </c>
      <c r="U299" s="11">
        <f>'OddsRatio_working_3-way'!S299-'OddsRatio_working_3-way'!R299^2/3</f>
        <v>-0.84029841114861314</v>
      </c>
      <c r="V299" s="11">
        <f>'OddsRatio_working_3-way'!S299*'OddsRatio_working_3-way'!R299/3-2*'OddsRatio_working_3-way'!R299^3/27-'OddsRatio_working_3-way'!T299</f>
        <v>0.28056708218651522</v>
      </c>
      <c r="W299" s="11">
        <f>'OddsRatio_working_3-way'!V299^2+4*'OddsRatio_working_3-way'!U299^3/27</f>
        <v>-9.1837273785268375E-3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0.1482410325999364</v>
      </c>
      <c r="Y299" s="11">
        <f>IF('OddsRatio_working_3-way'!W299&gt;=0,IF('OddsRatio_working_3-way'!V299+SQRT('OddsRatio_working_3-way'!W299)&gt;0,0,PI()),ACOS('OddsRatio_working_3-way'!V299/(2*'OddsRatio_working_3-way'!X299)))</f>
        <v>0.32914025659271418</v>
      </c>
      <c r="Z299" s="11">
        <f>'OddsRatio_working_3-way'!X299^(1/3)*COS('OddsRatio_working_3-way'!Y299/3)</f>
        <v>0.52606217280137268</v>
      </c>
      <c r="AA299" s="11">
        <f>'OddsRatio_working_3-way'!X299^(1/3)*COS(('OddsRatio_working_3-way'!Y299+2*PI())/3)</f>
        <v>-0.3132161992109348</v>
      </c>
      <c r="AB299" s="11">
        <f>'OddsRatio_working_3-way'!X299^(1/3)*COS(('OddsRatio_working_3-way'!Y299+4*PI())/3)</f>
        <v>-0.21284597359043778</v>
      </c>
      <c r="AC299" s="11">
        <f>'OddsRatio_working_3-way'!X299^(1/3)*SIN('OddsRatio_working_3-way'!Y299/3)</f>
        <v>5.7948776780617453E-2</v>
      </c>
      <c r="AD299" s="11">
        <f>'OddsRatio_working_3-way'!X299^(1/3)*SIN(('OddsRatio_working_3-way'!Y299+2*PI())/3)</f>
        <v>0.42660881722571925</v>
      </c>
      <c r="AE299" s="11">
        <f>'OddsRatio_working_3-way'!X299^(1/3)*SIN(('OddsRatio_working_3-way'!Y299+4*PI())/3)</f>
        <v>-0.48455759400633663</v>
      </c>
      <c r="AF299" s="11">
        <f>-'OddsRatio_working_3-way'!U299/(3*'OddsRatio_working_3-way'!X299^(1/3))*COS(('OddsRatio_working_3-way'!Y299)/3)</f>
        <v>0.52606217280137257</v>
      </c>
      <c r="AG299" s="11">
        <f>-'OddsRatio_working_3-way'!U299/(3*'OddsRatio_working_3-way'!X299^(1/3))*COS(('OddsRatio_working_3-way'!Y299+2*PI())/3)</f>
        <v>-0.31321619921093474</v>
      </c>
      <c r="AH299" s="11">
        <f>-'OddsRatio_working_3-way'!U299/(3*'OddsRatio_working_3-way'!X299^(1/3))*COS(('OddsRatio_working_3-way'!Y299+4*PI())/3)</f>
        <v>-0.21284597359043772</v>
      </c>
      <c r="AI299" s="11">
        <f>'OddsRatio_working_3-way'!U299/(3*'OddsRatio_working_3-way'!X299^(1/3))*SIN(('OddsRatio_working_3-way'!Y299)/3)</f>
        <v>-5.7948776780617439E-2</v>
      </c>
      <c r="AJ299" s="11">
        <f>'OddsRatio_working_3-way'!U299/(3*'OddsRatio_working_3-way'!X299^(1/3))*SIN(('OddsRatio_working_3-way'!Y299+2*PI())/3)</f>
        <v>-0.42660881722571914</v>
      </c>
      <c r="AK299" s="11">
        <f>'OddsRatio_working_3-way'!U299/(3*'OddsRatio_working_3-way'!X299^(1/3))*SIN(('OddsRatio_working_3-way'!Y299+4*PI())/3)</f>
        <v>0.48455759400633652</v>
      </c>
      <c r="AL299" s="11">
        <f>'OddsRatio_working_3-way'!Z299+'OddsRatio_working_3-way'!AF299</f>
        <v>1.0521243456027451</v>
      </c>
      <c r="AM299" s="11">
        <f>'OddsRatio_working_3-way'!AA299+'OddsRatio_working_3-way'!AG299</f>
        <v>-0.6264323984218696</v>
      </c>
      <c r="AN299" s="11">
        <f>'OddsRatio_working_3-way'!AB299+'OddsRatio_working_3-way'!AH299</f>
        <v>-0.4256919471808755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1.0521243456027451</v>
      </c>
      <c r="AS299" s="11">
        <f>IF(('OddsRatio_working_3-way'!X299=0),IF(Q299&gt;0,-Q299^(1/3),(-Q299)^(1/3)),'OddsRatio_working_3-way'!AM299-'OddsRatio_working_3-way'!R299/3)</f>
        <v>-0.6264323984218696</v>
      </c>
      <c r="AT299" s="11">
        <f>IF(('OddsRatio_working_3-way'!X299=0),IF(Q299&gt;0,-Q299^(1/3),(-Q299)^(1/3)),'OddsRatio_working_3-way'!AN299-'OddsRatio_working_3-way'!R299/3)</f>
        <v>-0.4256919471808755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9">
        <f t="shared" si="65"/>
        <v>0.56820543692342151</v>
      </c>
      <c r="E300" s="9">
        <f t="shared" si="66"/>
        <v>0.28420275941967837</v>
      </c>
      <c r="F300" s="9">
        <f t="shared" si="67"/>
        <v>0.14759180365690017</v>
      </c>
      <c r="G300" s="9">
        <f t="shared" si="68"/>
        <v>1.085609773753041</v>
      </c>
      <c r="H300" s="9">
        <f t="shared" si="69"/>
        <v>1.7599268416271288</v>
      </c>
      <c r="I300" s="9">
        <f t="shared" si="70"/>
        <v>3.5186146751070546</v>
      </c>
      <c r="J300" s="9">
        <f t="shared" si="71"/>
        <v>6.7754439963661781</v>
      </c>
      <c r="K300" s="11">
        <f t="shared" si="72"/>
        <v>0.58823529411764708</v>
      </c>
      <c r="L300" s="11">
        <f t="shared" si="73"/>
        <v>0.30120481927710846</v>
      </c>
      <c r="M300" s="11">
        <f t="shared" si="74"/>
        <v>0.15822784810126581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-0.24221083888794204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0.23380939992284849</v>
      </c>
      <c r="Q300" s="11">
        <f>2*'OddsRatio_working_3-way'!K300*'OddsRatio_working_3-way'!L300*'OddsRatio_working_3-way'!M300</f>
        <v>5.6069400461114749E-2</v>
      </c>
      <c r="R300" s="11">
        <f t="shared" si="75"/>
        <v>0</v>
      </c>
      <c r="S300" s="11">
        <f t="shared" si="76"/>
        <v>-0.96531353013074517</v>
      </c>
      <c r="T300" s="11">
        <f t="shared" si="77"/>
        <v>-0.23149005518722907</v>
      </c>
      <c r="U300" s="11">
        <f>'OddsRatio_working_3-way'!S300-'OddsRatio_working_3-way'!R300^2/3</f>
        <v>-0.96531353013074517</v>
      </c>
      <c r="V300" s="11">
        <f>'OddsRatio_working_3-way'!S300*'OddsRatio_working_3-way'!R300/3-2*'OddsRatio_working_3-way'!R300^3/27-'OddsRatio_working_3-way'!T300</f>
        <v>0.23149005518722907</v>
      </c>
      <c r="W300" s="11">
        <f>'OddsRatio_working_3-way'!V300^2+4*'OddsRatio_working_3-way'!U300^3/27</f>
        <v>-7.9672844853211938E-2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0.18252430694553964</v>
      </c>
      <c r="Y300" s="11">
        <f>IF('OddsRatio_working_3-way'!W300&gt;=0,IF('OddsRatio_working_3-way'!V300+SQRT('OddsRatio_working_3-way'!W300)&gt;0,0,PI()),ACOS('OddsRatio_working_3-way'!V300/(2*'OddsRatio_working_3-way'!X300)))</f>
        <v>0.88390718425168391</v>
      </c>
      <c r="Z300" s="11">
        <f>'OddsRatio_working_3-way'!X300^(1/3)*COS('OddsRatio_working_3-way'!Y300/3)</f>
        <v>0.54280488687652051</v>
      </c>
      <c r="AA300" s="11">
        <f>'OddsRatio_working_3-way'!X300^(1/3)*COS(('OddsRatio_working_3-way'!Y300+2*PI())/3)</f>
        <v>-0.41405770489016802</v>
      </c>
      <c r="AB300" s="11">
        <f>'OddsRatio_working_3-way'!X300^(1/3)*COS(('OddsRatio_working_3-way'!Y300+4*PI())/3)</f>
        <v>-0.12874718198635254</v>
      </c>
      <c r="AC300" s="11">
        <f>'OddsRatio_working_3-way'!X300^(1/3)*SIN('OddsRatio_working_3-way'!Y300/3)</f>
        <v>0.16472410720115083</v>
      </c>
      <c r="AD300" s="11">
        <f>'OddsRatio_working_3-way'!X300^(1/3)*SIN(('OddsRatio_working_3-way'!Y300+2*PI())/3)</f>
        <v>0.38772076773282971</v>
      </c>
      <c r="AE300" s="11">
        <f>'OddsRatio_working_3-way'!X300^(1/3)*SIN(('OddsRatio_working_3-way'!Y300+4*PI())/3)</f>
        <v>-0.55244487493398053</v>
      </c>
      <c r="AF300" s="11">
        <f>-'OddsRatio_working_3-way'!U300/(3*'OddsRatio_working_3-way'!X300^(1/3))*COS(('OddsRatio_working_3-way'!Y300)/3)</f>
        <v>0.54280488687652051</v>
      </c>
      <c r="AG300" s="11">
        <f>-'OddsRatio_working_3-way'!U300/(3*'OddsRatio_working_3-way'!X300^(1/3))*COS(('OddsRatio_working_3-way'!Y300+2*PI())/3)</f>
        <v>-0.41405770489016802</v>
      </c>
      <c r="AH300" s="11">
        <f>-'OddsRatio_working_3-way'!U300/(3*'OddsRatio_working_3-way'!X300^(1/3))*COS(('OddsRatio_working_3-way'!Y300+4*PI())/3)</f>
        <v>-0.12874718198635254</v>
      </c>
      <c r="AI300" s="11">
        <f>'OddsRatio_working_3-way'!U300/(3*'OddsRatio_working_3-way'!X300^(1/3))*SIN(('OddsRatio_working_3-way'!Y300)/3)</f>
        <v>-0.16472410720115083</v>
      </c>
      <c r="AJ300" s="11">
        <f>'OddsRatio_working_3-way'!U300/(3*'OddsRatio_working_3-way'!X300^(1/3))*SIN(('OddsRatio_working_3-way'!Y300+2*PI())/3)</f>
        <v>-0.38772076773282971</v>
      </c>
      <c r="AK300" s="11">
        <f>'OddsRatio_working_3-way'!U300/(3*'OddsRatio_working_3-way'!X300^(1/3))*SIN(('OddsRatio_working_3-way'!Y300+4*PI())/3)</f>
        <v>0.55244487493398053</v>
      </c>
      <c r="AL300" s="11">
        <f>'OddsRatio_working_3-way'!Z300+'OddsRatio_working_3-way'!AF300</f>
        <v>1.085609773753041</v>
      </c>
      <c r="AM300" s="11">
        <f>'OddsRatio_working_3-way'!AA300+'OddsRatio_working_3-way'!AG300</f>
        <v>-0.82811540978033604</v>
      </c>
      <c r="AN300" s="11">
        <f>'OddsRatio_working_3-way'!AB300+'OddsRatio_working_3-way'!AH300</f>
        <v>-0.25749436397270509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1.085609773753041</v>
      </c>
      <c r="AS300" s="11">
        <f>IF(('OddsRatio_working_3-way'!X300=0),IF(Q300&gt;0,-Q300^(1/3),(-Q300)^(1/3)),'OddsRatio_working_3-way'!AM300-'OddsRatio_working_3-way'!R300/3)</f>
        <v>-0.82811540978033604</v>
      </c>
      <c r="AT300" s="11">
        <f>IF(('OddsRatio_working_3-way'!X300=0),IF(Q300&gt;0,-Q300^(1/3),(-Q300)^(1/3)),'OddsRatio_working_3-way'!AN300-'OddsRatio_working_3-way'!R300/3)</f>
        <v>-0.25749436397270509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9">
        <f t="shared" si="65"/>
        <v>0.56775990802441134</v>
      </c>
      <c r="E301" s="9">
        <f t="shared" si="66"/>
        <v>0.27451215626384967</v>
      </c>
      <c r="F301" s="9">
        <f t="shared" si="67"/>
        <v>0.15772793571173885</v>
      </c>
      <c r="G301" s="9">
        <f t="shared" si="68"/>
        <v>1.0875826858363919</v>
      </c>
      <c r="H301" s="9">
        <f t="shared" si="69"/>
        <v>1.7613078800854747</v>
      </c>
      <c r="I301" s="9">
        <f t="shared" si="70"/>
        <v>3.6428259265824336</v>
      </c>
      <c r="J301" s="9">
        <f t="shared" si="71"/>
        <v>6.340030987456684</v>
      </c>
      <c r="K301" s="11">
        <f t="shared" si="72"/>
        <v>0.58823529411764708</v>
      </c>
      <c r="L301" s="11">
        <f t="shared" si="73"/>
        <v>0.29154518950437314</v>
      </c>
      <c r="M301" s="11">
        <f t="shared" si="74"/>
        <v>0.16920473773265651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-0.24235684121364287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0.23330579512443123</v>
      </c>
      <c r="Q301" s="11">
        <f>2*'OddsRatio_working_3-way'!K301*'OddsRatio_working_3-way'!L301*'OddsRatio_working_3-way'!M301</f>
        <v>5.8036267443888359E-2</v>
      </c>
      <c r="R301" s="11">
        <f t="shared" si="75"/>
        <v>0</v>
      </c>
      <c r="S301" s="11">
        <f t="shared" si="76"/>
        <v>-0.9626540515881995</v>
      </c>
      <c r="T301" s="11">
        <f t="shared" si="77"/>
        <v>-0.23946618198711428</v>
      </c>
      <c r="U301" s="11">
        <f>'OddsRatio_working_3-way'!S301-'OddsRatio_working_3-way'!R301^2/3</f>
        <v>-0.9626540515881995</v>
      </c>
      <c r="V301" s="11">
        <f>'OddsRatio_working_3-way'!S301*'OddsRatio_working_3-way'!R301/3-2*'OddsRatio_working_3-way'!R301^3/27-'OddsRatio_working_3-way'!T301</f>
        <v>0.23946618198711428</v>
      </c>
      <c r="W301" s="11">
        <f>'OddsRatio_working_3-way'!V301^2+4*'OddsRatio_working_3-way'!U301^3/27</f>
        <v>-7.4818055420349083E-2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0.18177053373404256</v>
      </c>
      <c r="Y301" s="11">
        <f>IF('OddsRatio_working_3-way'!W301&gt;=0,IF('OddsRatio_working_3-way'!V301+SQRT('OddsRatio_working_3-way'!W301)&gt;0,0,PI()),ACOS('OddsRatio_working_3-way'!V301/(2*'OddsRatio_working_3-way'!X301)))</f>
        <v>0.85170052179344058</v>
      </c>
      <c r="Z301" s="11">
        <f>'OddsRatio_working_3-way'!X301^(1/3)*COS('OddsRatio_working_3-way'!Y301/3)</f>
        <v>0.54379134291819597</v>
      </c>
      <c r="AA301" s="11">
        <f>'OddsRatio_working_3-way'!X301^(1/3)*COS(('OddsRatio_working_3-way'!Y301+2*PI())/3)</f>
        <v>-0.40930653137369344</v>
      </c>
      <c r="AB301" s="11">
        <f>'OddsRatio_working_3-way'!X301^(1/3)*COS(('OddsRatio_working_3-way'!Y301+4*PI())/3)</f>
        <v>-0.13448481154450262</v>
      </c>
      <c r="AC301" s="11">
        <f>'OddsRatio_working_3-way'!X301^(1/3)*SIN('OddsRatio_working_3-way'!Y301/3)</f>
        <v>0.15866839392253945</v>
      </c>
      <c r="AD301" s="11">
        <f>'OddsRatio_working_3-way'!X301^(1/3)*SIN(('OddsRatio_working_3-way'!Y301+2*PI())/3)</f>
        <v>0.39160292036394317</v>
      </c>
      <c r="AE301" s="11">
        <f>'OddsRatio_working_3-way'!X301^(1/3)*SIN(('OddsRatio_working_3-way'!Y301+4*PI())/3)</f>
        <v>-0.55027131428648246</v>
      </c>
      <c r="AF301" s="11">
        <f>-'OddsRatio_working_3-way'!U301/(3*'OddsRatio_working_3-way'!X301^(1/3))*COS(('OddsRatio_working_3-way'!Y301)/3)</f>
        <v>0.54379134291819609</v>
      </c>
      <c r="AG301" s="11">
        <f>-'OddsRatio_working_3-way'!U301/(3*'OddsRatio_working_3-way'!X301^(1/3))*COS(('OddsRatio_working_3-way'!Y301+2*PI())/3)</f>
        <v>-0.40930653137369355</v>
      </c>
      <c r="AH301" s="11">
        <f>-'OddsRatio_working_3-way'!U301/(3*'OddsRatio_working_3-way'!X301^(1/3))*COS(('OddsRatio_working_3-way'!Y301+4*PI())/3)</f>
        <v>-0.13448481154450265</v>
      </c>
      <c r="AI301" s="11">
        <f>'OddsRatio_working_3-way'!U301/(3*'OddsRatio_working_3-way'!X301^(1/3))*SIN(('OddsRatio_working_3-way'!Y301)/3)</f>
        <v>-0.15866839392253948</v>
      </c>
      <c r="AJ301" s="11">
        <f>'OddsRatio_working_3-way'!U301/(3*'OddsRatio_working_3-way'!X301^(1/3))*SIN(('OddsRatio_working_3-way'!Y301+2*PI())/3)</f>
        <v>-0.39160292036394323</v>
      </c>
      <c r="AK301" s="11">
        <f>'OddsRatio_working_3-way'!U301/(3*'OddsRatio_working_3-way'!X301^(1/3))*SIN(('OddsRatio_working_3-way'!Y301+4*PI())/3)</f>
        <v>0.55027131428648257</v>
      </c>
      <c r="AL301" s="11">
        <f>'OddsRatio_working_3-way'!Z301+'OddsRatio_working_3-way'!AF301</f>
        <v>1.0875826858363919</v>
      </c>
      <c r="AM301" s="11">
        <f>'OddsRatio_working_3-way'!AA301+'OddsRatio_working_3-way'!AG301</f>
        <v>-0.81861306274738699</v>
      </c>
      <c r="AN301" s="11">
        <f>'OddsRatio_working_3-way'!AB301+'OddsRatio_working_3-way'!AH301</f>
        <v>-0.26896962308900529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1.0875826858363919</v>
      </c>
      <c r="AS301" s="11">
        <f>IF(('OddsRatio_working_3-way'!X301=0),IF(Q301&gt;0,-Q301^(1/3),(-Q301)^(1/3)),'OddsRatio_working_3-way'!AM301-'OddsRatio_working_3-way'!R301/3)</f>
        <v>-0.81861306274738699</v>
      </c>
      <c r="AT301" s="11">
        <f>IF(('OddsRatio_working_3-way'!X301=0),IF(Q301&gt;0,-Q301^(1/3),(-Q301)^(1/3)),'OddsRatio_working_3-way'!AN301-'OddsRatio_working_3-way'!R301/3)</f>
        <v>-0.26896962308900529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9">
        <f t="shared" si="65"/>
        <v>0.44745091024980294</v>
      </c>
      <c r="E302" s="9">
        <f t="shared" si="66"/>
        <v>0.27299655035088122</v>
      </c>
      <c r="F302" s="9">
        <f t="shared" si="67"/>
        <v>0.27955253939931585</v>
      </c>
      <c r="G302" s="9">
        <f t="shared" si="68"/>
        <v>1.0738104635428196</v>
      </c>
      <c r="H302" s="9">
        <f t="shared" si="69"/>
        <v>2.2348820330742427</v>
      </c>
      <c r="I302" s="9">
        <f t="shared" si="70"/>
        <v>3.6630499495861928</v>
      </c>
      <c r="J302" s="9">
        <f t="shared" si="71"/>
        <v>3.5771451125027673</v>
      </c>
      <c r="K302" s="11">
        <f t="shared" si="72"/>
        <v>0.46511627906976744</v>
      </c>
      <c r="L302" s="11">
        <f t="shared" si="73"/>
        <v>0.28735632183908044</v>
      </c>
      <c r="M302" s="11">
        <f t="shared" si="74"/>
        <v>0.29411764705882354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-0.2690692957214964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0.23703948299448085</v>
      </c>
      <c r="Q302" s="11">
        <f>2*'OddsRatio_working_3-way'!K302*'OddsRatio_working_3-way'!L302*'OddsRatio_working_3-way'!M302</f>
        <v>7.8620060694686855E-2</v>
      </c>
      <c r="R302" s="11">
        <f t="shared" si="75"/>
        <v>0</v>
      </c>
      <c r="S302" s="11">
        <f t="shared" si="76"/>
        <v>-0.88096072931276259</v>
      </c>
      <c r="T302" s="11">
        <f t="shared" si="77"/>
        <v>-0.29219261337073388</v>
      </c>
      <c r="U302" s="11">
        <f>'OddsRatio_working_3-way'!S302-'OddsRatio_working_3-way'!R302^2/3</f>
        <v>-0.88096072931276259</v>
      </c>
      <c r="V302" s="11">
        <f>'OddsRatio_working_3-way'!S302*'OddsRatio_working_3-way'!R302/3-2*'OddsRatio_working_3-way'!R302^3/27-'OddsRatio_working_3-way'!T302</f>
        <v>0.29219261337073388</v>
      </c>
      <c r="W302" s="11">
        <f>'OddsRatio_working_3-way'!V302^2+4*'OddsRatio_working_3-way'!U302^3/27</f>
        <v>-1.5913314313552487E-2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0.15913032208065475</v>
      </c>
      <c r="Y302" s="11">
        <f>IF('OddsRatio_working_3-way'!W302&gt;=0,IF('OddsRatio_working_3-way'!V302+SQRT('OddsRatio_working_3-way'!W302)&gt;0,0,PI()),ACOS('OddsRatio_working_3-way'!V302/(2*'OddsRatio_working_3-way'!X302)))</f>
        <v>0.4075562246194</v>
      </c>
      <c r="Z302" s="11">
        <f>'OddsRatio_working_3-way'!X302^(1/3)*COS('OddsRatio_working_3-way'!Y302/3)</f>
        <v>0.5369052317714097</v>
      </c>
      <c r="AA302" s="11">
        <f>'OddsRatio_working_3-way'!X302^(1/3)*COS(('OddsRatio_working_3-way'!Y302+2*PI())/3)</f>
        <v>-0.33201173325337474</v>
      </c>
      <c r="AB302" s="11">
        <f>'OddsRatio_working_3-way'!X302^(1/3)*COS(('OddsRatio_working_3-way'!Y302+4*PI())/3)</f>
        <v>-0.20489349851803507</v>
      </c>
      <c r="AC302" s="11">
        <f>'OddsRatio_working_3-way'!X302^(1/3)*SIN('OddsRatio_working_3-way'!Y302/3)</f>
        <v>7.3391747043358588E-2</v>
      </c>
      <c r="AD302" s="11">
        <f>'OddsRatio_working_3-way'!X302^(1/3)*SIN(('OddsRatio_working_3-way'!Y302+2*PI())/3)</f>
        <v>0.4282776966171335</v>
      </c>
      <c r="AE302" s="11">
        <f>'OddsRatio_working_3-way'!X302^(1/3)*SIN(('OddsRatio_working_3-way'!Y302+4*PI())/3)</f>
        <v>-0.50166944366049193</v>
      </c>
      <c r="AF302" s="11">
        <f>-'OddsRatio_working_3-way'!U302/(3*'OddsRatio_working_3-way'!X302^(1/3))*COS(('OddsRatio_working_3-way'!Y302)/3)</f>
        <v>0.53690523177140981</v>
      </c>
      <c r="AG302" s="11">
        <f>-'OddsRatio_working_3-way'!U302/(3*'OddsRatio_working_3-way'!X302^(1/3))*COS(('OddsRatio_working_3-way'!Y302+2*PI())/3)</f>
        <v>-0.3320117332533748</v>
      </c>
      <c r="AH302" s="11">
        <f>-'OddsRatio_working_3-way'!U302/(3*'OddsRatio_working_3-way'!X302^(1/3))*COS(('OddsRatio_working_3-way'!Y302+4*PI())/3)</f>
        <v>-0.20489349851803512</v>
      </c>
      <c r="AI302" s="11">
        <f>'OddsRatio_working_3-way'!U302/(3*'OddsRatio_working_3-way'!X302^(1/3))*SIN(('OddsRatio_working_3-way'!Y302)/3)</f>
        <v>-7.3391747043358602E-2</v>
      </c>
      <c r="AJ302" s="11">
        <f>'OddsRatio_working_3-way'!U302/(3*'OddsRatio_working_3-way'!X302^(1/3))*SIN(('OddsRatio_working_3-way'!Y302+2*PI())/3)</f>
        <v>-0.42827769661713355</v>
      </c>
      <c r="AK302" s="11">
        <f>'OddsRatio_working_3-way'!U302/(3*'OddsRatio_working_3-way'!X302^(1/3))*SIN(('OddsRatio_working_3-way'!Y302+4*PI())/3)</f>
        <v>0.50166944366049204</v>
      </c>
      <c r="AL302" s="11">
        <f>'OddsRatio_working_3-way'!Z302+'OddsRatio_working_3-way'!AF302</f>
        <v>1.0738104635428196</v>
      </c>
      <c r="AM302" s="11">
        <f>'OddsRatio_working_3-way'!AA302+'OddsRatio_working_3-way'!AG302</f>
        <v>-0.66402346650674948</v>
      </c>
      <c r="AN302" s="11">
        <f>'OddsRatio_working_3-way'!AB302+'OddsRatio_working_3-way'!AH302</f>
        <v>-0.40978699703607019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1.0738104635428196</v>
      </c>
      <c r="AS302" s="11">
        <f>IF(('OddsRatio_working_3-way'!X302=0),IF(Q302&gt;0,-Q302^(1/3),(-Q302)^(1/3)),'OddsRatio_working_3-way'!AM302-'OddsRatio_working_3-way'!R302/3)</f>
        <v>-0.66402346650674948</v>
      </c>
      <c r="AT302" s="11">
        <f>IF(('OddsRatio_working_3-way'!X302=0),IF(Q302&gt;0,-Q302^(1/3),(-Q302)^(1/3)),'OddsRatio_working_3-way'!AN302-'OddsRatio_working_3-way'!R302/3)</f>
        <v>-0.40978699703607019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9">
        <f t="shared" si="65"/>
        <v>0.45172930683512236</v>
      </c>
      <c r="E303" s="9">
        <f t="shared" si="66"/>
        <v>0.33720284207883094</v>
      </c>
      <c r="F303" s="9">
        <f t="shared" si="67"/>
        <v>0.21106785108604689</v>
      </c>
      <c r="G303" s="9">
        <f t="shared" si="68"/>
        <v>1.0740841834794328</v>
      </c>
      <c r="H303" s="9">
        <f t="shared" si="69"/>
        <v>2.2137151273317586</v>
      </c>
      <c r="I303" s="9">
        <f t="shared" si="70"/>
        <v>2.965574055767362</v>
      </c>
      <c r="J303" s="9">
        <f t="shared" si="71"/>
        <v>4.7378129585084272</v>
      </c>
      <c r="K303" s="11">
        <f t="shared" si="72"/>
        <v>0.46948356807511737</v>
      </c>
      <c r="L303" s="11">
        <f t="shared" si="73"/>
        <v>0.35335689045936397</v>
      </c>
      <c r="M303" s="11">
        <f t="shared" si="74"/>
        <v>0.2232142857142857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-0.2664800641303654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0.23847442724663648</v>
      </c>
      <c r="Q303" s="11">
        <f>2*'OddsRatio_working_3-way'!K303*'OddsRatio_working_3-way'!L303*'OddsRatio_working_3-way'!M303</f>
        <v>7.4060381132495801E-2</v>
      </c>
      <c r="R303" s="11">
        <f t="shared" si="75"/>
        <v>0</v>
      </c>
      <c r="S303" s="11">
        <f t="shared" si="76"/>
        <v>-0.89490532068459649</v>
      </c>
      <c r="T303" s="11">
        <f t="shared" si="77"/>
        <v>-0.27792090704490574</v>
      </c>
      <c r="U303" s="11">
        <f>'OddsRatio_working_3-way'!S303-'OddsRatio_working_3-way'!R303^2/3</f>
        <v>-0.89490532068459649</v>
      </c>
      <c r="V303" s="11">
        <f>'OddsRatio_working_3-way'!S303*'OddsRatio_working_3-way'!R303/3-2*'OddsRatio_working_3-way'!R303^3/27-'OddsRatio_working_3-way'!T303</f>
        <v>0.27792090704490574</v>
      </c>
      <c r="W303" s="11">
        <f>'OddsRatio_working_3-way'!V303^2+4*'OddsRatio_working_3-way'!U303^3/27</f>
        <v>-2.8936247586165267E-2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0.16292350824760404</v>
      </c>
      <c r="Y303" s="11">
        <f>IF('OddsRatio_working_3-way'!W303&gt;=0,IF('OddsRatio_working_3-way'!V303+SQRT('OddsRatio_working_3-way'!W303)&gt;0,0,PI()),ACOS('OddsRatio_working_3-way'!V303/(2*'OddsRatio_working_3-way'!X303)))</f>
        <v>0.54924602527908828</v>
      </c>
      <c r="Z303" s="11">
        <f>'OddsRatio_working_3-way'!X303^(1/3)*COS('OddsRatio_working_3-way'!Y303/3)</f>
        <v>0.53704209173971651</v>
      </c>
      <c r="AA303" s="11">
        <f>'OddsRatio_working_3-way'!X303^(1/3)*COS(('OddsRatio_working_3-way'!Y303+2*PI())/3)</f>
        <v>-0.35463535331073376</v>
      </c>
      <c r="AB303" s="11">
        <f>'OddsRatio_working_3-way'!X303^(1/3)*COS(('OddsRatio_working_3-way'!Y303+4*PI())/3)</f>
        <v>-0.18240673842898261</v>
      </c>
      <c r="AC303" s="11">
        <f>'OddsRatio_working_3-way'!X303^(1/3)*SIN('OddsRatio_working_3-way'!Y303/3)</f>
        <v>9.9436237164135396E-2</v>
      </c>
      <c r="AD303" s="11">
        <f>'OddsRatio_working_3-way'!X303^(1/3)*SIN(('OddsRatio_working_3-way'!Y303+2*PI())/3)</f>
        <v>0.41537397576605989</v>
      </c>
      <c r="AE303" s="11">
        <f>'OddsRatio_working_3-way'!X303^(1/3)*SIN(('OddsRatio_working_3-way'!Y303+4*PI())/3)</f>
        <v>-0.51481021293019524</v>
      </c>
      <c r="AF303" s="11">
        <f>-'OddsRatio_working_3-way'!U303/(3*'OddsRatio_working_3-way'!X303^(1/3))*COS(('OddsRatio_working_3-way'!Y303)/3)</f>
        <v>0.53704209173971629</v>
      </c>
      <c r="AG303" s="11">
        <f>-'OddsRatio_working_3-way'!U303/(3*'OddsRatio_working_3-way'!X303^(1/3))*COS(('OddsRatio_working_3-way'!Y303+2*PI())/3)</f>
        <v>-0.35463535331073365</v>
      </c>
      <c r="AH303" s="11">
        <f>-'OddsRatio_working_3-way'!U303/(3*'OddsRatio_working_3-way'!X303^(1/3))*COS(('OddsRatio_working_3-way'!Y303+4*PI())/3)</f>
        <v>-0.18240673842898256</v>
      </c>
      <c r="AI303" s="11">
        <f>'OddsRatio_working_3-way'!U303/(3*'OddsRatio_working_3-way'!X303^(1/3))*SIN(('OddsRatio_working_3-way'!Y303)/3)</f>
        <v>-9.9436237164135355E-2</v>
      </c>
      <c r="AJ303" s="11">
        <f>'OddsRatio_working_3-way'!U303/(3*'OddsRatio_working_3-way'!X303^(1/3))*SIN(('OddsRatio_working_3-way'!Y303+2*PI())/3)</f>
        <v>-0.41537397576605972</v>
      </c>
      <c r="AK303" s="11">
        <f>'OddsRatio_working_3-way'!U303/(3*'OddsRatio_working_3-way'!X303^(1/3))*SIN(('OddsRatio_working_3-way'!Y303+4*PI())/3)</f>
        <v>0.51481021293019502</v>
      </c>
      <c r="AL303" s="11">
        <f>'OddsRatio_working_3-way'!Z303+'OddsRatio_working_3-way'!AF303</f>
        <v>1.0740841834794328</v>
      </c>
      <c r="AM303" s="11">
        <f>'OddsRatio_working_3-way'!AA303+'OddsRatio_working_3-way'!AG303</f>
        <v>-0.70927070662146741</v>
      </c>
      <c r="AN303" s="11">
        <f>'OddsRatio_working_3-way'!AB303+'OddsRatio_working_3-way'!AH303</f>
        <v>-0.36481347685796517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1.0740841834794328</v>
      </c>
      <c r="AS303" s="11">
        <f>IF(('OddsRatio_working_3-way'!X303=0),IF(Q303&gt;0,-Q303^(1/3),(-Q303)^(1/3)),'OddsRatio_working_3-way'!AM303-'OddsRatio_working_3-way'!R303/3)</f>
        <v>-0.70927070662146741</v>
      </c>
      <c r="AT303" s="11">
        <f>IF(('OddsRatio_working_3-way'!X303=0),IF(Q303&gt;0,-Q303^(1/3),(-Q303)^(1/3)),'OddsRatio_working_3-way'!AN303-'OddsRatio_working_3-way'!R303/3)</f>
        <v>-0.36481347685796517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9">
        <f t="shared" si="65"/>
        <v>0.33198753660823699</v>
      </c>
      <c r="E304" s="9">
        <f t="shared" si="66"/>
        <v>0.34295500446068844</v>
      </c>
      <c r="F304" s="9">
        <f t="shared" si="67"/>
        <v>0.32505745893107491</v>
      </c>
      <c r="G304" s="9">
        <f t="shared" si="68"/>
        <v>1.0702985480421128</v>
      </c>
      <c r="H304" s="9">
        <f t="shared" si="69"/>
        <v>3.0121612703191727</v>
      </c>
      <c r="I304" s="9">
        <f t="shared" si="70"/>
        <v>2.915834400995382</v>
      </c>
      <c r="J304" s="9">
        <f t="shared" si="71"/>
        <v>3.0763791832016989</v>
      </c>
      <c r="K304" s="11">
        <f t="shared" si="72"/>
        <v>0.34722222222222221</v>
      </c>
      <c r="L304" s="11">
        <f t="shared" si="73"/>
        <v>0.35842293906810035</v>
      </c>
      <c r="M304" s="11">
        <f t="shared" si="74"/>
        <v>0.3401360544217687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-0.27635580317351971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0.2374755158933346</v>
      </c>
      <c r="Q304" s="11">
        <f>2*'OddsRatio_working_3-way'!K304*'OddsRatio_working_3-way'!L304*'OddsRatio_working_3-way'!M304</f>
        <v>8.466150299227615E-2</v>
      </c>
      <c r="R304" s="11">
        <f t="shared" si="75"/>
        <v>0</v>
      </c>
      <c r="S304" s="11">
        <f t="shared" si="76"/>
        <v>-0.85931076230820902</v>
      </c>
      <c r="T304" s="11">
        <f t="shared" si="77"/>
        <v>-0.30634964788171448</v>
      </c>
      <c r="U304" s="11">
        <f>'OddsRatio_working_3-way'!S304-'OddsRatio_working_3-way'!R304^2/3</f>
        <v>-0.85931076230820902</v>
      </c>
      <c r="V304" s="11">
        <f>'OddsRatio_working_3-way'!S304*'OddsRatio_working_3-way'!R304/3-2*'OddsRatio_working_3-way'!R304^3/27-'OddsRatio_working_3-way'!T304</f>
        <v>0.30634964788171448</v>
      </c>
      <c r="W304" s="11">
        <f>'OddsRatio_working_3-way'!V304^2+4*'OddsRatio_working_3-way'!U304^3/27</f>
        <v>-1.5403319940288096E-4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0.15330047289282356</v>
      </c>
      <c r="Y304" s="11">
        <f>IF('OddsRatio_working_3-way'!W304&gt;=0,IF('OddsRatio_working_3-way'!V304+SQRT('OddsRatio_working_3-way'!W304)&gt;0,0,PI()),ACOS('OddsRatio_working_3-way'!V304/(2*'OddsRatio_working_3-way'!X304)))</f>
        <v>4.049042669880798E-2</v>
      </c>
      <c r="Z304" s="11">
        <f>'OddsRatio_working_3-way'!X304^(1/3)*COS('OddsRatio_working_3-way'!Y304/3)</f>
        <v>0.5351492740210565</v>
      </c>
      <c r="AA304" s="11">
        <f>'OddsRatio_working_3-way'!X304^(1/3)*COS(('OddsRatio_working_3-way'!Y304+2*PI())/3)</f>
        <v>-0.27383015162599933</v>
      </c>
      <c r="AB304" s="11">
        <f>'OddsRatio_working_3-way'!X304^(1/3)*COS(('OddsRatio_working_3-way'!Y304+4*PI())/3)</f>
        <v>-0.26131912239505711</v>
      </c>
      <c r="AC304" s="11">
        <f>'OddsRatio_working_3-way'!X304^(1/3)*SIN('OddsRatio_working_3-way'!Y304/3)</f>
        <v>7.2232460943237372E-3</v>
      </c>
      <c r="AD304" s="11">
        <f>'OddsRatio_working_3-way'!X304^(1/3)*SIN(('OddsRatio_working_3-way'!Y304+2*PI())/3)</f>
        <v>0.45984124307187285</v>
      </c>
      <c r="AE304" s="11">
        <f>'OddsRatio_working_3-way'!X304^(1/3)*SIN(('OddsRatio_working_3-way'!Y304+4*PI())/3)</f>
        <v>-0.46706448916619658</v>
      </c>
      <c r="AF304" s="11">
        <f>-'OddsRatio_working_3-way'!U304/(3*'OddsRatio_working_3-way'!X304^(1/3))*COS(('OddsRatio_working_3-way'!Y304)/3)</f>
        <v>0.53514927402105639</v>
      </c>
      <c r="AG304" s="11">
        <f>-'OddsRatio_working_3-way'!U304/(3*'OddsRatio_working_3-way'!X304^(1/3))*COS(('OddsRatio_working_3-way'!Y304+2*PI())/3)</f>
        <v>-0.27383015162599927</v>
      </c>
      <c r="AH304" s="11">
        <f>-'OddsRatio_working_3-way'!U304/(3*'OddsRatio_working_3-way'!X304^(1/3))*COS(('OddsRatio_working_3-way'!Y304+4*PI())/3)</f>
        <v>-0.26131912239505711</v>
      </c>
      <c r="AI304" s="11">
        <f>'OddsRatio_working_3-way'!U304/(3*'OddsRatio_working_3-way'!X304^(1/3))*SIN(('OddsRatio_working_3-way'!Y304)/3)</f>
        <v>-7.2232460943237363E-3</v>
      </c>
      <c r="AJ304" s="11">
        <f>'OddsRatio_working_3-way'!U304/(3*'OddsRatio_working_3-way'!X304^(1/3))*SIN(('OddsRatio_working_3-way'!Y304+2*PI())/3)</f>
        <v>-0.45984124307187274</v>
      </c>
      <c r="AK304" s="11">
        <f>'OddsRatio_working_3-way'!U304/(3*'OddsRatio_working_3-way'!X304^(1/3))*SIN(('OddsRatio_working_3-way'!Y304+4*PI())/3)</f>
        <v>0.46706448916619647</v>
      </c>
      <c r="AL304" s="11">
        <f>'OddsRatio_working_3-way'!Z304+'OddsRatio_working_3-way'!AF304</f>
        <v>1.0702985480421128</v>
      </c>
      <c r="AM304" s="11">
        <f>'OddsRatio_working_3-way'!AA304+'OddsRatio_working_3-way'!AG304</f>
        <v>-0.54766030325199866</v>
      </c>
      <c r="AN304" s="11">
        <f>'OddsRatio_working_3-way'!AB304+'OddsRatio_working_3-way'!AH304</f>
        <v>-0.52263824479011423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1.0702985480421128</v>
      </c>
      <c r="AS304" s="11">
        <f>IF(('OddsRatio_working_3-way'!X304=0),IF(Q304&gt;0,-Q304^(1/3),(-Q304)^(1/3)),'OddsRatio_working_3-way'!AM304-'OddsRatio_working_3-way'!R304/3)</f>
        <v>-0.54766030325199866</v>
      </c>
      <c r="AT304" s="11">
        <f>IF(('OddsRatio_working_3-way'!X304=0),IF(Q304&gt;0,-Q304^(1/3),(-Q304)^(1/3)),'OddsRatio_working_3-way'!AN304-'OddsRatio_working_3-way'!R304/3)</f>
        <v>-0.52263824479011423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9">
        <f t="shared" si="65"/>
        <v>0.41833786851645016</v>
      </c>
      <c r="E305" s="9">
        <f t="shared" si="66"/>
        <v>0.33332725980845013</v>
      </c>
      <c r="F305" s="9">
        <f t="shared" si="67"/>
        <v>0.24833487167509968</v>
      </c>
      <c r="G305" s="9">
        <f t="shared" si="68"/>
        <v>1.0695479479785746</v>
      </c>
      <c r="H305" s="9">
        <f t="shared" si="69"/>
        <v>2.3904123323721467</v>
      </c>
      <c r="I305" s="9">
        <f t="shared" si="70"/>
        <v>3.0000546627199349</v>
      </c>
      <c r="J305" s="9">
        <f t="shared" si="71"/>
        <v>4.0268206927793662</v>
      </c>
      <c r="K305" s="11">
        <f t="shared" si="72"/>
        <v>0.43478260869565222</v>
      </c>
      <c r="L305" s="11">
        <f t="shared" si="73"/>
        <v>0.34843205574912889</v>
      </c>
      <c r="M305" s="11">
        <f t="shared" si="74"/>
        <v>0.2610966057441253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-0.2721215196842951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0.23732459240490111</v>
      </c>
      <c r="Q305" s="11">
        <f>2*'OddsRatio_working_3-way'!K305*'OddsRatio_working_3-way'!L305*'OddsRatio_working_3-way'!M305</f>
        <v>7.9108197468300348E-2</v>
      </c>
      <c r="R305" s="11">
        <f t="shared" si="75"/>
        <v>0</v>
      </c>
      <c r="S305" s="11">
        <f t="shared" si="76"/>
        <v>-0.87212724917983686</v>
      </c>
      <c r="T305" s="11">
        <f t="shared" si="77"/>
        <v>-0.29070908305994553</v>
      </c>
      <c r="U305" s="11">
        <f>'OddsRatio_working_3-way'!S305-'OddsRatio_working_3-way'!R305^2/3</f>
        <v>-0.87212724917983686</v>
      </c>
      <c r="V305" s="11">
        <f>'OddsRatio_working_3-way'!S305*'OddsRatio_working_3-way'!R305/3-2*'OddsRatio_working_3-way'!R305^3/27-'OddsRatio_working_3-way'!T305</f>
        <v>0.29070908305994553</v>
      </c>
      <c r="W305" s="11">
        <f>'OddsRatio_working_3-way'!V305^2+4*'OddsRatio_working_3-way'!U305^3/27</f>
        <v>-1.3761586816422158E-2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0.15674290876302543</v>
      </c>
      <c r="Y305" s="11">
        <f>IF('OddsRatio_working_3-way'!W305&gt;=0,IF('OddsRatio_working_3-way'!V305+SQRT('OddsRatio_working_3-way'!W305)&gt;0,0,PI()),ACOS('OddsRatio_working_3-way'!V305/(2*'OddsRatio_working_3-way'!X305)))</f>
        <v>0.38354563441888856</v>
      </c>
      <c r="Z305" s="11">
        <f>'OddsRatio_working_3-way'!X305^(1/3)*COS('OddsRatio_working_3-way'!Y305/3)</f>
        <v>0.53477397398928728</v>
      </c>
      <c r="AA305" s="11">
        <f>'OddsRatio_working_3-way'!X305^(1/3)*COS(('OddsRatio_working_3-way'!Y305+2*PI())/3)</f>
        <v>-0.3269219334776805</v>
      </c>
      <c r="AB305" s="11">
        <f>'OddsRatio_working_3-way'!X305^(1/3)*COS(('OddsRatio_working_3-way'!Y305+4*PI())/3)</f>
        <v>-0.20785204051160688</v>
      </c>
      <c r="AC305" s="11">
        <f>'OddsRatio_working_3-way'!X305^(1/3)*SIN('OddsRatio_working_3-way'!Y305/3)</f>
        <v>6.8745034756342666E-2</v>
      </c>
      <c r="AD305" s="11">
        <f>'OddsRatio_working_3-way'!X305^(1/3)*SIN(('OddsRatio_working_3-way'!Y305+2*PI())/3)</f>
        <v>0.42875532937931005</v>
      </c>
      <c r="AE305" s="11">
        <f>'OddsRatio_working_3-way'!X305^(1/3)*SIN(('OddsRatio_working_3-way'!Y305+4*PI())/3)</f>
        <v>-0.49750036413565263</v>
      </c>
      <c r="AF305" s="11">
        <f>-'OddsRatio_working_3-way'!U305/(3*'OddsRatio_working_3-way'!X305^(1/3))*COS(('OddsRatio_working_3-way'!Y305)/3)</f>
        <v>0.53477397398928728</v>
      </c>
      <c r="AG305" s="11">
        <f>-'OddsRatio_working_3-way'!U305/(3*'OddsRatio_working_3-way'!X305^(1/3))*COS(('OddsRatio_working_3-way'!Y305+2*PI())/3)</f>
        <v>-0.3269219334776805</v>
      </c>
      <c r="AH305" s="11">
        <f>-'OddsRatio_working_3-way'!U305/(3*'OddsRatio_working_3-way'!X305^(1/3))*COS(('OddsRatio_working_3-way'!Y305+4*PI())/3)</f>
        <v>-0.20785204051160688</v>
      </c>
      <c r="AI305" s="11">
        <f>'OddsRatio_working_3-way'!U305/(3*'OddsRatio_working_3-way'!X305^(1/3))*SIN(('OddsRatio_working_3-way'!Y305)/3)</f>
        <v>-6.8745034756342666E-2</v>
      </c>
      <c r="AJ305" s="11">
        <f>'OddsRatio_working_3-way'!U305/(3*'OddsRatio_working_3-way'!X305^(1/3))*SIN(('OddsRatio_working_3-way'!Y305+2*PI())/3)</f>
        <v>-0.42875532937931005</v>
      </c>
      <c r="AK305" s="11">
        <f>'OddsRatio_working_3-way'!U305/(3*'OddsRatio_working_3-way'!X305^(1/3))*SIN(('OddsRatio_working_3-way'!Y305+4*PI())/3)</f>
        <v>0.49750036413565263</v>
      </c>
      <c r="AL305" s="11">
        <f>'OddsRatio_working_3-way'!Z305+'OddsRatio_working_3-way'!AF305</f>
        <v>1.0695479479785746</v>
      </c>
      <c r="AM305" s="11">
        <f>'OddsRatio_working_3-way'!AA305+'OddsRatio_working_3-way'!AG305</f>
        <v>-0.65384386695536101</v>
      </c>
      <c r="AN305" s="11">
        <f>'OddsRatio_working_3-way'!AB305+'OddsRatio_working_3-way'!AH305</f>
        <v>-0.41570408102321377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1.0695479479785746</v>
      </c>
      <c r="AS305" s="11">
        <f>IF(('OddsRatio_working_3-way'!X305=0),IF(Q305&gt;0,-Q305^(1/3),(-Q305)^(1/3)),'OddsRatio_working_3-way'!AM305-'OddsRatio_working_3-way'!R305/3)</f>
        <v>-0.65384386695536101</v>
      </c>
      <c r="AT305" s="11">
        <f>IF(('OddsRatio_working_3-way'!X305=0),IF(Q305&gt;0,-Q305^(1/3),(-Q305)^(1/3)),'OddsRatio_working_3-way'!AN305-'OddsRatio_working_3-way'!R305/3)</f>
        <v>-0.41570408102321377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9">
        <f t="shared" si="65"/>
        <v>0.62754184134141655</v>
      </c>
      <c r="E306" s="9">
        <f t="shared" si="66"/>
        <v>0.23943911521025857</v>
      </c>
      <c r="F306" s="9">
        <f t="shared" si="67"/>
        <v>0.13301904344832519</v>
      </c>
      <c r="G306" s="9">
        <f t="shared" si="68"/>
        <v>1.0991097093619522</v>
      </c>
      <c r="H306" s="9">
        <f t="shared" si="69"/>
        <v>1.5935192430554541</v>
      </c>
      <c r="I306" s="9">
        <f t="shared" si="70"/>
        <v>4.1764270600560414</v>
      </c>
      <c r="J306" s="9">
        <f t="shared" si="71"/>
        <v>7.5177205765163757</v>
      </c>
      <c r="K306" s="11">
        <f t="shared" si="72"/>
        <v>0.64935064935064934</v>
      </c>
      <c r="L306" s="11">
        <f t="shared" si="73"/>
        <v>0.25706940874035988</v>
      </c>
      <c r="M306" s="11">
        <f t="shared" si="74"/>
        <v>0.14430014430014432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-0.22291676873855637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0.22546144804349327</v>
      </c>
      <c r="Q306" s="11">
        <f>2*'OddsRatio_working_3-way'!K306*'OddsRatio_working_3-way'!L306*'OddsRatio_working_3-way'!M306</f>
        <v>4.8175523086216511E-2</v>
      </c>
      <c r="R306" s="11">
        <f t="shared" si="75"/>
        <v>0</v>
      </c>
      <c r="S306" s="11">
        <f t="shared" si="76"/>
        <v>-1.0114153785708306</v>
      </c>
      <c r="T306" s="11">
        <f t="shared" si="77"/>
        <v>-0.21611439713051933</v>
      </c>
      <c r="U306" s="11">
        <f>'OddsRatio_working_3-way'!S306-'OddsRatio_working_3-way'!R306^2/3</f>
        <v>-1.0114153785708306</v>
      </c>
      <c r="V306" s="11">
        <f>'OddsRatio_working_3-way'!S306*'OddsRatio_working_3-way'!R306/3-2*'OddsRatio_working_3-way'!R306^3/27-'OddsRatio_working_3-way'!T306</f>
        <v>0.21611439713051933</v>
      </c>
      <c r="W306" s="11">
        <f>'OddsRatio_working_3-way'!V306^2+4*'OddsRatio_working_3-way'!U306^3/27</f>
        <v>-0.10657435340685695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0.19575481223583288</v>
      </c>
      <c r="Y306" s="11">
        <f>IF('OddsRatio_working_3-way'!W306&gt;=0,IF('OddsRatio_working_3-way'!V306+SQRT('OddsRatio_working_3-way'!W306)&gt;0,0,PI()),ACOS('OddsRatio_working_3-way'!V306/(2*'OddsRatio_working_3-way'!X306)))</f>
        <v>0.98603213617625984</v>
      </c>
      <c r="Z306" s="11">
        <f>'OddsRatio_working_3-way'!X306^(1/3)*COS('OddsRatio_working_3-way'!Y306/3)</f>
        <v>0.5495548546809762</v>
      </c>
      <c r="AA306" s="11">
        <f>'OddsRatio_working_3-way'!X306^(1/3)*COS(('OddsRatio_working_3-way'!Y306+2*PI())/3)</f>
        <v>-0.4370917548508344</v>
      </c>
      <c r="AB306" s="11">
        <f>'OddsRatio_working_3-way'!X306^(1/3)*COS(('OddsRatio_working_3-way'!Y306+4*PI())/3)</f>
        <v>-0.11246309983014209</v>
      </c>
      <c r="AC306" s="11">
        <f>'OddsRatio_working_3-way'!X306^(1/3)*SIN('OddsRatio_working_3-way'!Y306/3)</f>
        <v>0.18742444136286313</v>
      </c>
      <c r="AD306" s="11">
        <f>'OddsRatio_working_3-way'!X306^(1/3)*SIN(('OddsRatio_working_3-way'!Y306+2*PI())/3)</f>
        <v>0.38221624424535955</v>
      </c>
      <c r="AE306" s="11">
        <f>'OddsRatio_working_3-way'!X306^(1/3)*SIN(('OddsRatio_working_3-way'!Y306+4*PI())/3)</f>
        <v>-0.56964068560822245</v>
      </c>
      <c r="AF306" s="11">
        <f>-'OddsRatio_working_3-way'!U306/(3*'OddsRatio_working_3-way'!X306^(1/3))*COS(('OddsRatio_working_3-way'!Y306)/3)</f>
        <v>0.54955485468097609</v>
      </c>
      <c r="AG306" s="11">
        <f>-'OddsRatio_working_3-way'!U306/(3*'OddsRatio_working_3-way'!X306^(1/3))*COS(('OddsRatio_working_3-way'!Y306+2*PI())/3)</f>
        <v>-0.43709175485083429</v>
      </c>
      <c r="AH306" s="11">
        <f>-'OddsRatio_working_3-way'!U306/(3*'OddsRatio_working_3-way'!X306^(1/3))*COS(('OddsRatio_working_3-way'!Y306+4*PI())/3)</f>
        <v>-0.11246309983014208</v>
      </c>
      <c r="AI306" s="11">
        <f>'OddsRatio_working_3-way'!U306/(3*'OddsRatio_working_3-way'!X306^(1/3))*SIN(('OddsRatio_working_3-way'!Y306)/3)</f>
        <v>-0.1874244413628631</v>
      </c>
      <c r="AJ306" s="11">
        <f>'OddsRatio_working_3-way'!U306/(3*'OddsRatio_working_3-way'!X306^(1/3))*SIN(('OddsRatio_working_3-way'!Y306+2*PI())/3)</f>
        <v>-0.38221624424535949</v>
      </c>
      <c r="AK306" s="11">
        <f>'OddsRatio_working_3-way'!U306/(3*'OddsRatio_working_3-way'!X306^(1/3))*SIN(('OddsRatio_working_3-way'!Y306+4*PI())/3)</f>
        <v>0.56964068560822234</v>
      </c>
      <c r="AL306" s="11">
        <f>'OddsRatio_working_3-way'!Z306+'OddsRatio_working_3-way'!AF306</f>
        <v>1.0991097093619522</v>
      </c>
      <c r="AM306" s="11">
        <f>'OddsRatio_working_3-way'!AA306+'OddsRatio_working_3-way'!AG306</f>
        <v>-0.87418350970166869</v>
      </c>
      <c r="AN306" s="11">
        <f>'OddsRatio_working_3-way'!AB306+'OddsRatio_working_3-way'!AH306</f>
        <v>-0.22492619966028415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1.0991097093619522</v>
      </c>
      <c r="AS306" s="11">
        <f>IF(('OddsRatio_working_3-way'!X306=0),IF(Q306&gt;0,-Q306^(1/3),(-Q306)^(1/3)),'OddsRatio_working_3-way'!AM306-'OddsRatio_working_3-way'!R306/3)</f>
        <v>-0.87418350970166869</v>
      </c>
      <c r="AT306" s="11">
        <f>IF(('OddsRatio_working_3-way'!X306=0),IF(Q306&gt;0,-Q306^(1/3),(-Q306)^(1/3)),'OddsRatio_working_3-way'!AN306-'OddsRatio_working_3-way'!R306/3)</f>
        <v>-0.22492619966028415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9">
        <f t="shared" si="65"/>
        <v>0.41074051502751974</v>
      </c>
      <c r="E307" s="9">
        <f t="shared" si="66"/>
        <v>0.31726485306812369</v>
      </c>
      <c r="F307" s="9">
        <f t="shared" si="67"/>
        <v>0.27199463190435641</v>
      </c>
      <c r="G307" s="9">
        <f t="shared" si="68"/>
        <v>1.0706172588753704</v>
      </c>
      <c r="H307" s="9">
        <f t="shared" si="69"/>
        <v>2.4346271268929964</v>
      </c>
      <c r="I307" s="9">
        <f t="shared" si="70"/>
        <v>3.1519406903394942</v>
      </c>
      <c r="J307" s="9">
        <f t="shared" si="71"/>
        <v>3.676543147188426</v>
      </c>
      <c r="K307" s="11">
        <f t="shared" si="72"/>
        <v>0.42735042735042739</v>
      </c>
      <c r="L307" s="11">
        <f t="shared" si="73"/>
        <v>0.33222591362126247</v>
      </c>
      <c r="M307" s="11">
        <f t="shared" si="74"/>
        <v>0.2857142857142857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-0.27314324656517341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0.2373042240151875</v>
      </c>
      <c r="Q307" s="11">
        <f>2*'OddsRatio_working_3-way'!K307*'OddsRatio_working_3-way'!L307*'OddsRatio_working_3-way'!M307</f>
        <v>8.112964923596154E-2</v>
      </c>
      <c r="R307" s="11">
        <f t="shared" si="75"/>
        <v>0</v>
      </c>
      <c r="S307" s="11">
        <f t="shared" si="76"/>
        <v>-0.86879037647583013</v>
      </c>
      <c r="T307" s="11">
        <f t="shared" si="77"/>
        <v>-0.29702235093190771</v>
      </c>
      <c r="U307" s="11">
        <f>'OddsRatio_working_3-way'!S307-'OddsRatio_working_3-way'!R307^2/3</f>
        <v>-0.86879037647583013</v>
      </c>
      <c r="V307" s="11">
        <f>'OddsRatio_working_3-way'!S307*'OddsRatio_working_3-way'!R307/3-2*'OddsRatio_working_3-way'!R307^3/27-'OddsRatio_working_3-way'!T307</f>
        <v>0.29702235093190771</v>
      </c>
      <c r="W307" s="11">
        <f>'OddsRatio_working_3-way'!V307^2+4*'OddsRatio_working_3-way'!U307^3/27</f>
        <v>-8.9273711975838277E-3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0.15584419154294873</v>
      </c>
      <c r="Y307" s="11">
        <f>IF('OddsRatio_working_3-way'!W307&gt;=0,IF('OddsRatio_working_3-way'!V307+SQRT('OddsRatio_working_3-way'!W307)&gt;0,0,PI()),ACOS('OddsRatio_working_3-way'!V307/(2*'OddsRatio_working_3-way'!X307)))</f>
        <v>0.30798446667178037</v>
      </c>
      <c r="Z307" s="11">
        <f>'OddsRatio_working_3-way'!X307^(1/3)*COS('OddsRatio_working_3-way'!Y307/3)</f>
        <v>0.5353086294376852</v>
      </c>
      <c r="AA307" s="11">
        <f>'OddsRatio_working_3-way'!X307^(1/3)*COS(('OddsRatio_working_3-way'!Y307+2*PI())/3)</f>
        <v>-0.31541515177304263</v>
      </c>
      <c r="AB307" s="11">
        <f>'OddsRatio_working_3-way'!X307^(1/3)*COS(('OddsRatio_working_3-way'!Y307+4*PI())/3)</f>
        <v>-0.2198934776646429</v>
      </c>
      <c r="AC307" s="11">
        <f>'OddsRatio_working_3-way'!X307^(1/3)*SIN('OddsRatio_working_3-way'!Y307/3)</f>
        <v>5.5149464259928498E-2</v>
      </c>
      <c r="AD307" s="11">
        <f>'OddsRatio_working_3-way'!X307^(1/3)*SIN(('OddsRatio_working_3-way'!Y307+2*PI())/3)</f>
        <v>0.4360161398281015</v>
      </c>
      <c r="AE307" s="11">
        <f>'OddsRatio_working_3-way'!X307^(1/3)*SIN(('OddsRatio_working_3-way'!Y307+4*PI())/3)</f>
        <v>-0.49116560408802989</v>
      </c>
      <c r="AF307" s="11">
        <f>-'OddsRatio_working_3-way'!U307/(3*'OddsRatio_working_3-way'!X307^(1/3))*COS(('OddsRatio_working_3-way'!Y307)/3)</f>
        <v>0.53530862943768509</v>
      </c>
      <c r="AG307" s="11">
        <f>-'OddsRatio_working_3-way'!U307/(3*'OddsRatio_working_3-way'!X307^(1/3))*COS(('OddsRatio_working_3-way'!Y307+2*PI())/3)</f>
        <v>-0.31541515177304258</v>
      </c>
      <c r="AH307" s="11">
        <f>-'OddsRatio_working_3-way'!U307/(3*'OddsRatio_working_3-way'!X307^(1/3))*COS(('OddsRatio_working_3-way'!Y307+4*PI())/3)</f>
        <v>-0.21989347766464284</v>
      </c>
      <c r="AI307" s="11">
        <f>'OddsRatio_working_3-way'!U307/(3*'OddsRatio_working_3-way'!X307^(1/3))*SIN(('OddsRatio_working_3-way'!Y307)/3)</f>
        <v>-5.5149464259928484E-2</v>
      </c>
      <c r="AJ307" s="11">
        <f>'OddsRatio_working_3-way'!U307/(3*'OddsRatio_working_3-way'!X307^(1/3))*SIN(('OddsRatio_working_3-way'!Y307+2*PI())/3)</f>
        <v>-0.43601613982810145</v>
      </c>
      <c r="AK307" s="11">
        <f>'OddsRatio_working_3-way'!U307/(3*'OddsRatio_working_3-way'!X307^(1/3))*SIN(('OddsRatio_working_3-way'!Y307+4*PI())/3)</f>
        <v>0.49116560408802978</v>
      </c>
      <c r="AL307" s="11">
        <f>'OddsRatio_working_3-way'!Z307+'OddsRatio_working_3-way'!AF307</f>
        <v>1.0706172588753704</v>
      </c>
      <c r="AM307" s="11">
        <f>'OddsRatio_working_3-way'!AA307+'OddsRatio_working_3-way'!AG307</f>
        <v>-0.63083030354608516</v>
      </c>
      <c r="AN307" s="11">
        <f>'OddsRatio_working_3-way'!AB307+'OddsRatio_working_3-way'!AH307</f>
        <v>-0.43978695532928574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1.0706172588753704</v>
      </c>
      <c r="AS307" s="11">
        <f>IF(('OddsRatio_working_3-way'!X307=0),IF(Q307&gt;0,-Q307^(1/3),(-Q307)^(1/3)),'OddsRatio_working_3-way'!AM307-'OddsRatio_working_3-way'!R307/3)</f>
        <v>-0.63083030354608516</v>
      </c>
      <c r="AT307" s="11">
        <f>IF(('OddsRatio_working_3-way'!X307=0),IF(Q307&gt;0,-Q307^(1/3),(-Q307)^(1/3)),'OddsRatio_working_3-way'!AN307-'OddsRatio_working_3-way'!R307/3)</f>
        <v>-0.43978695532928574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9">
        <f t="shared" si="65"/>
        <v>0.48311859298813747</v>
      </c>
      <c r="E308" s="9">
        <f t="shared" si="66"/>
        <v>0.30799947231700203</v>
      </c>
      <c r="F308" s="9">
        <f t="shared" si="67"/>
        <v>0.20888193469486083</v>
      </c>
      <c r="G308" s="9">
        <f t="shared" si="68"/>
        <v>1.0698851472780184</v>
      </c>
      <c r="H308" s="9">
        <f t="shared" si="69"/>
        <v>2.0698851472780184</v>
      </c>
      <c r="I308" s="9">
        <f t="shared" si="70"/>
        <v>3.246758809283838</v>
      </c>
      <c r="J308" s="9">
        <f t="shared" si="71"/>
        <v>4.7873934213641851</v>
      </c>
      <c r="K308" s="11">
        <f t="shared" si="72"/>
        <v>0.5</v>
      </c>
      <c r="L308" s="11">
        <f t="shared" si="73"/>
        <v>0.32258064516129031</v>
      </c>
      <c r="M308" s="11">
        <f t="shared" si="74"/>
        <v>0.22026431718061673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-0.26410402160011381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0.23589597839988627</v>
      </c>
      <c r="Q308" s="11">
        <f>2*'OddsRatio_working_3-way'!K308*'OddsRatio_working_3-way'!L308*'OddsRatio_working_3-way'!M308</f>
        <v>7.1053005542134423E-2</v>
      </c>
      <c r="R308" s="11">
        <f t="shared" si="75"/>
        <v>0</v>
      </c>
      <c r="S308" s="11">
        <f t="shared" si="76"/>
        <v>-0.89319343556631636</v>
      </c>
      <c r="T308" s="11">
        <f t="shared" si="77"/>
        <v>-0.2690341673392519</v>
      </c>
      <c r="U308" s="11">
        <f>'OddsRatio_working_3-way'!S308-'OddsRatio_working_3-way'!R308^2/3</f>
        <v>-0.89319343556631636</v>
      </c>
      <c r="V308" s="11">
        <f>'OddsRatio_working_3-way'!S308*'OddsRatio_working_3-way'!R308/3-2*'OddsRatio_working_3-way'!R308^3/27-'OddsRatio_working_3-way'!T308</f>
        <v>0.2690341673392519</v>
      </c>
      <c r="W308" s="11">
        <f>'OddsRatio_working_3-way'!V308^2+4*'OddsRatio_working_3-way'!U308^3/27</f>
        <v>-3.3188738618150054E-2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0.16245624165761888</v>
      </c>
      <c r="Y308" s="11">
        <f>IF('OddsRatio_working_3-way'!W308&gt;=0,IF('OddsRatio_working_3-way'!V308+SQRT('OddsRatio_working_3-way'!W308)&gt;0,0,PI()),ACOS('OddsRatio_working_3-way'!V308/(2*'OddsRatio_working_3-way'!X308)))</f>
        <v>0.59522848559522101</v>
      </c>
      <c r="Z308" s="11">
        <f>'OddsRatio_working_3-way'!X308^(1/3)*COS('OddsRatio_working_3-way'!Y308/3)</f>
        <v>0.53494257363900932</v>
      </c>
      <c r="AA308" s="11">
        <f>'OddsRatio_working_3-way'!X308^(1/3)*COS(('OddsRatio_working_3-way'!Y308+2*PI())/3)</f>
        <v>-0.36061467667049701</v>
      </c>
      <c r="AB308" s="11">
        <f>'OddsRatio_working_3-way'!X308^(1/3)*COS(('OddsRatio_working_3-way'!Y308+4*PI())/3)</f>
        <v>-0.17432789696851242</v>
      </c>
      <c r="AC308" s="11">
        <f>'OddsRatio_working_3-way'!X308^(1/3)*SIN('OddsRatio_working_3-way'!Y308/3)</f>
        <v>0.10755272240740926</v>
      </c>
      <c r="AD308" s="11">
        <f>'OddsRatio_working_3-way'!X308^(1/3)*SIN(('OddsRatio_working_3-way'!Y308+2*PI())/3)</f>
        <v>0.40949749713350514</v>
      </c>
      <c r="AE308" s="11">
        <f>'OddsRatio_working_3-way'!X308^(1/3)*SIN(('OddsRatio_working_3-way'!Y308+4*PI())/3)</f>
        <v>-0.51705021954091446</v>
      </c>
      <c r="AF308" s="11">
        <f>-'OddsRatio_working_3-way'!U308/(3*'OddsRatio_working_3-way'!X308^(1/3))*COS(('OddsRatio_working_3-way'!Y308)/3)</f>
        <v>0.53494257363900921</v>
      </c>
      <c r="AG308" s="11">
        <f>-'OddsRatio_working_3-way'!U308/(3*'OddsRatio_working_3-way'!X308^(1/3))*COS(('OddsRatio_working_3-way'!Y308+2*PI())/3)</f>
        <v>-0.3606146766704969</v>
      </c>
      <c r="AH308" s="11">
        <f>-'OddsRatio_working_3-way'!U308/(3*'OddsRatio_working_3-way'!X308^(1/3))*COS(('OddsRatio_working_3-way'!Y308+4*PI())/3)</f>
        <v>-0.17432789696851239</v>
      </c>
      <c r="AI308" s="11">
        <f>'OddsRatio_working_3-way'!U308/(3*'OddsRatio_working_3-way'!X308^(1/3))*SIN(('OddsRatio_working_3-way'!Y308)/3)</f>
        <v>-0.10755272240740925</v>
      </c>
      <c r="AJ308" s="11">
        <f>'OddsRatio_working_3-way'!U308/(3*'OddsRatio_working_3-way'!X308^(1/3))*SIN(('OddsRatio_working_3-way'!Y308+2*PI())/3)</f>
        <v>-0.40949749713350508</v>
      </c>
      <c r="AK308" s="11">
        <f>'OddsRatio_working_3-way'!U308/(3*'OddsRatio_working_3-way'!X308^(1/3))*SIN(('OddsRatio_working_3-way'!Y308+4*PI())/3)</f>
        <v>0.51705021954091446</v>
      </c>
      <c r="AL308" s="11">
        <f>'OddsRatio_working_3-way'!Z308+'OddsRatio_working_3-way'!AF308</f>
        <v>1.0698851472780184</v>
      </c>
      <c r="AM308" s="11">
        <f>'OddsRatio_working_3-way'!AA308+'OddsRatio_working_3-way'!AG308</f>
        <v>-0.72122935334099392</v>
      </c>
      <c r="AN308" s="11">
        <f>'OddsRatio_working_3-way'!AB308+'OddsRatio_working_3-way'!AH308</f>
        <v>-0.34865579393702484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1.0698851472780184</v>
      </c>
      <c r="AS308" s="11">
        <f>IF(('OddsRatio_working_3-way'!X308=0),IF(Q308&gt;0,-Q308^(1/3),(-Q308)^(1/3)),'OddsRatio_working_3-way'!AM308-'OddsRatio_working_3-way'!R308/3)</f>
        <v>-0.72122935334099392</v>
      </c>
      <c r="AT308" s="11">
        <f>IF(('OddsRatio_working_3-way'!X308=0),IF(Q308&gt;0,-Q308^(1/3),(-Q308)^(1/3)),'OddsRatio_working_3-way'!AN308-'OddsRatio_working_3-way'!R308/3)</f>
        <v>-0.34865579393702484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9">
        <f t="shared" si="65"/>
        <v>0.59937287446279586</v>
      </c>
      <c r="E309" s="9">
        <f t="shared" si="66"/>
        <v>0.24361280107557176</v>
      </c>
      <c r="F309" s="9">
        <f t="shared" si="67"/>
        <v>0.15701432446163238</v>
      </c>
      <c r="G309" s="9">
        <f t="shared" si="68"/>
        <v>1.0780814592313215</v>
      </c>
      <c r="H309" s="9">
        <f t="shared" si="69"/>
        <v>1.6684105047234195</v>
      </c>
      <c r="I309" s="9">
        <f t="shared" si="70"/>
        <v>4.1048746025862055</v>
      </c>
      <c r="J309" s="9">
        <f t="shared" si="71"/>
        <v>6.3688456669719802</v>
      </c>
      <c r="K309" s="11">
        <f t="shared" si="72"/>
        <v>0.61728395061728392</v>
      </c>
      <c r="L309" s="11">
        <f t="shared" si="73"/>
        <v>0.25773195876288663</v>
      </c>
      <c r="M309" s="11">
        <f t="shared" si="74"/>
        <v>0.16722408026755853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-0.23657322805686776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0.22560458837165842</v>
      </c>
      <c r="Q309" s="11">
        <f>2*'OddsRatio_working_3-way'!K309*'OddsRatio_working_3-way'!L309*'OddsRatio_working_3-way'!M309</f>
        <v>5.3208629332938316E-2</v>
      </c>
      <c r="R309" s="11">
        <f t="shared" si="75"/>
        <v>0</v>
      </c>
      <c r="S309" s="11">
        <f t="shared" si="76"/>
        <v>-0.95363532984986499</v>
      </c>
      <c r="T309" s="11">
        <f t="shared" si="77"/>
        <v>-0.22491399288911915</v>
      </c>
      <c r="U309" s="11">
        <f>'OddsRatio_working_3-way'!S309-'OddsRatio_working_3-way'!R309^2/3</f>
        <v>-0.95363532984986499</v>
      </c>
      <c r="V309" s="11">
        <f>'OddsRatio_working_3-way'!S309*'OddsRatio_working_3-way'!R309/3-2*'OddsRatio_working_3-way'!R309^3/27-'OddsRatio_working_3-way'!T309</f>
        <v>0.22491399288911915</v>
      </c>
      <c r="W309" s="11">
        <f>'OddsRatio_working_3-way'!V309^2+4*'OddsRatio_working_3-way'!U309^3/27</f>
        <v>-7.7895972563790772E-2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0.17922212249128</v>
      </c>
      <c r="Y309" s="11">
        <f>IF('OddsRatio_working_3-way'!W309&gt;=0,IF('OddsRatio_working_3-way'!V309+SQRT('OddsRatio_working_3-way'!W309)&gt;0,0,PI()),ACOS('OddsRatio_working_3-way'!V309/(2*'OddsRatio_working_3-way'!X309)))</f>
        <v>0.89249311792068398</v>
      </c>
      <c r="Z309" s="11">
        <f>'OddsRatio_working_3-way'!X309^(1/3)*COS('OddsRatio_working_3-way'!Y309/3)</f>
        <v>0.53904072961566074</v>
      </c>
      <c r="AA309" s="11">
        <f>'OddsRatio_working_3-way'!X309^(1/3)*COS(('OddsRatio_working_3-way'!Y309+2*PI())/3)</f>
        <v>-0.41264671222167437</v>
      </c>
      <c r="AB309" s="11">
        <f>'OddsRatio_working_3-way'!X309^(1/3)*COS(('OddsRatio_working_3-way'!Y309+4*PI())/3)</f>
        <v>-0.12639401739398606</v>
      </c>
      <c r="AC309" s="11">
        <f>'OddsRatio_working_3-way'!X309^(1/3)*SIN('OddsRatio_working_3-way'!Y309/3)</f>
        <v>0.16526807041502156</v>
      </c>
      <c r="AD309" s="11">
        <f>'OddsRatio_working_3-way'!X309^(1/3)*SIN(('OddsRatio_working_3-way'!Y309+2*PI())/3)</f>
        <v>0.38418893031415036</v>
      </c>
      <c r="AE309" s="11">
        <f>'OddsRatio_working_3-way'!X309^(1/3)*SIN(('OddsRatio_working_3-way'!Y309+4*PI())/3)</f>
        <v>-0.54945700072917181</v>
      </c>
      <c r="AF309" s="11">
        <f>-'OddsRatio_working_3-way'!U309/(3*'OddsRatio_working_3-way'!X309^(1/3))*COS(('OddsRatio_working_3-way'!Y309)/3)</f>
        <v>0.53904072961566063</v>
      </c>
      <c r="AG309" s="11">
        <f>-'OddsRatio_working_3-way'!U309/(3*'OddsRatio_working_3-way'!X309^(1/3))*COS(('OddsRatio_working_3-way'!Y309+2*PI())/3)</f>
        <v>-0.41264671222167426</v>
      </c>
      <c r="AH309" s="11">
        <f>-'OddsRatio_working_3-way'!U309/(3*'OddsRatio_working_3-way'!X309^(1/3))*COS(('OddsRatio_working_3-way'!Y309+4*PI())/3)</f>
        <v>-0.12639401739398606</v>
      </c>
      <c r="AI309" s="11">
        <f>'OddsRatio_working_3-way'!U309/(3*'OddsRatio_working_3-way'!X309^(1/3))*SIN(('OddsRatio_working_3-way'!Y309)/3)</f>
        <v>-0.16526807041502153</v>
      </c>
      <c r="AJ309" s="11">
        <f>'OddsRatio_working_3-way'!U309/(3*'OddsRatio_working_3-way'!X309^(1/3))*SIN(('OddsRatio_working_3-way'!Y309+2*PI())/3)</f>
        <v>-0.3841889303141503</v>
      </c>
      <c r="AK309" s="11">
        <f>'OddsRatio_working_3-way'!U309/(3*'OddsRatio_working_3-way'!X309^(1/3))*SIN(('OddsRatio_working_3-way'!Y309+4*PI())/3)</f>
        <v>0.5494570007291717</v>
      </c>
      <c r="AL309" s="11">
        <f>'OddsRatio_working_3-way'!Z309+'OddsRatio_working_3-way'!AF309</f>
        <v>1.0780814592313215</v>
      </c>
      <c r="AM309" s="11">
        <f>'OddsRatio_working_3-way'!AA309+'OddsRatio_working_3-way'!AG309</f>
        <v>-0.82529342444334863</v>
      </c>
      <c r="AN309" s="11">
        <f>'OddsRatio_working_3-way'!AB309+'OddsRatio_working_3-way'!AH309</f>
        <v>-0.25278803478797213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1.0780814592313215</v>
      </c>
      <c r="AS309" s="11">
        <f>IF(('OddsRatio_working_3-way'!X309=0),IF(Q309&gt;0,-Q309^(1/3),(-Q309)^(1/3)),'OddsRatio_working_3-way'!AM309-'OddsRatio_working_3-way'!R309/3)</f>
        <v>-0.82529342444334863</v>
      </c>
      <c r="AT309" s="11">
        <f>IF(('OddsRatio_working_3-way'!X309=0),IF(Q309&gt;0,-Q309^(1/3),(-Q309)^(1/3)),'OddsRatio_working_3-way'!AN309-'OddsRatio_working_3-way'!R309/3)</f>
        <v>-0.25278803478797213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9">
        <f t="shared" si="65"/>
        <v>0.83619712066080631</v>
      </c>
      <c r="E310" s="9">
        <f t="shared" si="66"/>
        <v>0.11392121852071257</v>
      </c>
      <c r="F310" s="9">
        <f t="shared" si="67"/>
        <v>4.9881660818481006E-2</v>
      </c>
      <c r="G310" s="9">
        <f t="shared" si="68"/>
        <v>1.152295703066563</v>
      </c>
      <c r="H310" s="9">
        <f t="shared" si="69"/>
        <v>1.1958902695213158</v>
      </c>
      <c r="I310" s="9">
        <f t="shared" si="70"/>
        <v>8.7779959956993014</v>
      </c>
      <c r="J310" s="9">
        <f t="shared" si="71"/>
        <v>20.047447971690289</v>
      </c>
      <c r="K310" s="11">
        <f t="shared" si="72"/>
        <v>0.85470085470085477</v>
      </c>
      <c r="L310" s="11">
        <f t="shared" si="73"/>
        <v>0.12903225806451613</v>
      </c>
      <c r="M310" s="11">
        <f t="shared" si="74"/>
        <v>5.7045065601825436E-2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-0.11933176589158045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0.14752763036810662</v>
      </c>
      <c r="Q310" s="11">
        <f>2*'OddsRatio_working_3-way'!K310*'OddsRatio_working_3-way'!L310*'OddsRatio_working_3-way'!M310</f>
        <v>1.2582313890670072E-2</v>
      </c>
      <c r="R310" s="11">
        <f t="shared" si="75"/>
        <v>0</v>
      </c>
      <c r="S310" s="11">
        <f t="shared" si="76"/>
        <v>-1.2362812974890833</v>
      </c>
      <c r="T310" s="11">
        <f t="shared" si="77"/>
        <v>-0.10543976950866381</v>
      </c>
      <c r="U310" s="11">
        <f>'OddsRatio_working_3-way'!S310-'OddsRatio_working_3-way'!R310^2/3</f>
        <v>-1.2362812974890833</v>
      </c>
      <c r="V310" s="11">
        <f>'OddsRatio_working_3-way'!S310*'OddsRatio_working_3-way'!R310/3-2*'OddsRatio_working_3-way'!R310^3/27-'OddsRatio_working_3-way'!T310</f>
        <v>0.10543976950866381</v>
      </c>
      <c r="W310" s="11">
        <f>'OddsRatio_working_3-way'!V310^2+4*'OddsRatio_working_3-way'!U310^3/27</f>
        <v>-0.26881160472100563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0.26454165537540858</v>
      </c>
      <c r="Y310" s="11">
        <f>IF('OddsRatio_working_3-way'!W310&gt;=0,IF('OddsRatio_working_3-way'!V310+SQRT('OddsRatio_working_3-way'!W310)&gt;0,0,PI()),ACOS('OddsRatio_working_3-way'!V310/(2*'OddsRatio_working_3-way'!X310)))</f>
        <v>1.3701653915821359</v>
      </c>
      <c r="Z310" s="11">
        <f>'OddsRatio_working_3-way'!X310^(1/3)*COS('OddsRatio_working_3-way'!Y310/3)</f>
        <v>0.57614785153328152</v>
      </c>
      <c r="AA310" s="11">
        <f>'OddsRatio_working_3-way'!X310^(1/3)*COS(('OddsRatio_working_3-way'!Y310+2*PI())/3)</f>
        <v>-0.53324848450481532</v>
      </c>
      <c r="AB310" s="11">
        <f>'OddsRatio_working_3-way'!X310^(1/3)*COS(('OddsRatio_working_3-way'!Y310+4*PI())/3)</f>
        <v>-4.2899367028466091E-2</v>
      </c>
      <c r="AC310" s="11">
        <f>'OddsRatio_working_3-way'!X310^(1/3)*SIN('OddsRatio_working_3-way'!Y310/3)</f>
        <v>0.2831031949718657</v>
      </c>
      <c r="AD310" s="11">
        <f>'OddsRatio_working_3-way'!X310^(1/3)*SIN(('OddsRatio_working_3-way'!Y310+2*PI())/3)</f>
        <v>0.35740707827771417</v>
      </c>
      <c r="AE310" s="11">
        <f>'OddsRatio_working_3-way'!X310^(1/3)*SIN(('OddsRatio_working_3-way'!Y310+4*PI())/3)</f>
        <v>-0.64051027324957976</v>
      </c>
      <c r="AF310" s="11">
        <f>-'OddsRatio_working_3-way'!U310/(3*'OddsRatio_working_3-way'!X310^(1/3))*COS(('OddsRatio_working_3-way'!Y310)/3)</f>
        <v>0.57614785153328152</v>
      </c>
      <c r="AG310" s="11">
        <f>-'OddsRatio_working_3-way'!U310/(3*'OddsRatio_working_3-way'!X310^(1/3))*COS(('OddsRatio_working_3-way'!Y310+2*PI())/3)</f>
        <v>-0.53324848450481532</v>
      </c>
      <c r="AH310" s="11">
        <f>-'OddsRatio_working_3-way'!U310/(3*'OddsRatio_working_3-way'!X310^(1/3))*COS(('OddsRatio_working_3-way'!Y310+4*PI())/3)</f>
        <v>-4.2899367028466091E-2</v>
      </c>
      <c r="AI310" s="11">
        <f>'OddsRatio_working_3-way'!U310/(3*'OddsRatio_working_3-way'!X310^(1/3))*SIN(('OddsRatio_working_3-way'!Y310)/3)</f>
        <v>-0.2831031949718657</v>
      </c>
      <c r="AJ310" s="11">
        <f>'OddsRatio_working_3-way'!U310/(3*'OddsRatio_working_3-way'!X310^(1/3))*SIN(('OddsRatio_working_3-way'!Y310+2*PI())/3)</f>
        <v>-0.35740707827771417</v>
      </c>
      <c r="AK310" s="11">
        <f>'OddsRatio_working_3-way'!U310/(3*'OddsRatio_working_3-way'!X310^(1/3))*SIN(('OddsRatio_working_3-way'!Y310+4*PI())/3)</f>
        <v>0.64051027324957976</v>
      </c>
      <c r="AL310" s="11">
        <f>'OddsRatio_working_3-way'!Z310+'OddsRatio_working_3-way'!AF310</f>
        <v>1.152295703066563</v>
      </c>
      <c r="AM310" s="11">
        <f>'OddsRatio_working_3-way'!AA310+'OddsRatio_working_3-way'!AG310</f>
        <v>-1.0664969690096306</v>
      </c>
      <c r="AN310" s="11">
        <f>'OddsRatio_working_3-way'!AB310+'OddsRatio_working_3-way'!AH310</f>
        <v>-8.5798734056932183E-2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1.152295703066563</v>
      </c>
      <c r="AS310" s="11">
        <f>IF(('OddsRatio_working_3-way'!X310=0),IF(Q310&gt;0,-Q310^(1/3),(-Q310)^(1/3)),'OddsRatio_working_3-way'!AM310-'OddsRatio_working_3-way'!R310/3)</f>
        <v>-1.0664969690096306</v>
      </c>
      <c r="AT310" s="11">
        <f>IF(('OddsRatio_working_3-way'!X310=0),IF(Q310&gt;0,-Q310^(1/3),(-Q310)^(1/3)),'OddsRatio_working_3-way'!AN310-'OddsRatio_working_3-way'!R310/3)</f>
        <v>-8.5798734056932183E-2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9">
        <f t="shared" si="65"/>
        <v>0.39089079179675024</v>
      </c>
      <c r="E311" s="9">
        <f t="shared" si="66"/>
        <v>0.27965003380962161</v>
      </c>
      <c r="F311" s="9">
        <f t="shared" si="67"/>
        <v>0.32945917439362804</v>
      </c>
      <c r="G311" s="9">
        <f t="shared" si="68"/>
        <v>1.0600403342217763</v>
      </c>
      <c r="H311" s="9">
        <f t="shared" si="69"/>
        <v>2.5582592913060118</v>
      </c>
      <c r="I311" s="9">
        <f t="shared" si="70"/>
        <v>3.5758980121589174</v>
      </c>
      <c r="J311" s="9">
        <f t="shared" si="71"/>
        <v>3.0352774417058113</v>
      </c>
      <c r="K311" s="11">
        <f t="shared" si="72"/>
        <v>0.40485829959514169</v>
      </c>
      <c r="L311" s="11">
        <f t="shared" si="73"/>
        <v>0.29154518950437314</v>
      </c>
      <c r="M311" s="11">
        <f t="shared" si="74"/>
        <v>0.34246575342465752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-0.27723682229810576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0.2352605239470151</v>
      </c>
      <c r="Q311" s="11">
        <f>2*'OddsRatio_working_3-way'!K311*'OddsRatio_working_3-way'!L311*'OddsRatio_working_3-way'!M311</f>
        <v>8.0845540875262911E-2</v>
      </c>
      <c r="R311" s="11">
        <f t="shared" si="75"/>
        <v>0</v>
      </c>
      <c r="S311" s="11">
        <f t="shared" si="76"/>
        <v>-0.84859046499258095</v>
      </c>
      <c r="T311" s="11">
        <f t="shared" si="77"/>
        <v>-0.29161184364006215</v>
      </c>
      <c r="U311" s="11">
        <f>'OddsRatio_working_3-way'!S311-'OddsRatio_working_3-way'!R311^2/3</f>
        <v>-0.84859046499258095</v>
      </c>
      <c r="V311" s="11">
        <f>'OddsRatio_working_3-way'!S311*'OddsRatio_working_3-way'!R311/3-2*'OddsRatio_working_3-way'!R311^3/27-'OddsRatio_working_3-way'!T311</f>
        <v>0.29161184364006215</v>
      </c>
      <c r="W311" s="11">
        <f>'OddsRatio_working_3-way'!V311^2+4*'OddsRatio_working_3-way'!U311^3/27</f>
        <v>-5.4921469277714047E-3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0.15044069785045489</v>
      </c>
      <c r="Y311" s="11">
        <f>IF('OddsRatio_working_3-way'!W311&gt;=0,IF('OddsRatio_working_3-way'!V311+SQRT('OddsRatio_working_3-way'!W311)&gt;0,0,PI()),ACOS('OddsRatio_working_3-way'!V311/(2*'OddsRatio_working_3-way'!X311)))</f>
        <v>0.24886741359799358</v>
      </c>
      <c r="Z311" s="11">
        <f>'OddsRatio_working_3-way'!X311^(1/3)*COS('OddsRatio_working_3-way'!Y311/3)</f>
        <v>0.53002016711088817</v>
      </c>
      <c r="AA311" s="11">
        <f>'OddsRatio_working_3-way'!X311^(1/3)*COS(('OddsRatio_working_3-way'!Y311+2*PI())/3)</f>
        <v>-0.30317529140179161</v>
      </c>
      <c r="AB311" s="11">
        <f>'OddsRatio_working_3-way'!X311^(1/3)*COS(('OddsRatio_working_3-way'!Y311+4*PI())/3)</f>
        <v>-0.22684487570909662</v>
      </c>
      <c r="AC311" s="11">
        <f>'OddsRatio_working_3-way'!X311^(1/3)*SIN('OddsRatio_working_3-way'!Y311/3)</f>
        <v>4.4069386047533653E-2</v>
      </c>
      <c r="AD311" s="11">
        <f>'OddsRatio_working_3-way'!X311^(1/3)*SIN(('OddsRatio_working_3-way'!Y311+2*PI())/3)</f>
        <v>0.43697623621233578</v>
      </c>
      <c r="AE311" s="11">
        <f>'OddsRatio_working_3-way'!X311^(1/3)*SIN(('OddsRatio_working_3-way'!Y311+4*PI())/3)</f>
        <v>-0.48104562225986924</v>
      </c>
      <c r="AF311" s="11">
        <f>-'OddsRatio_working_3-way'!U311/(3*'OddsRatio_working_3-way'!X311^(1/3))*COS(('OddsRatio_working_3-way'!Y311)/3)</f>
        <v>0.53002016711088817</v>
      </c>
      <c r="AG311" s="11">
        <f>-'OddsRatio_working_3-way'!U311/(3*'OddsRatio_working_3-way'!X311^(1/3))*COS(('OddsRatio_working_3-way'!Y311+2*PI())/3)</f>
        <v>-0.30317529140179161</v>
      </c>
      <c r="AH311" s="11">
        <f>-'OddsRatio_working_3-way'!U311/(3*'OddsRatio_working_3-way'!X311^(1/3))*COS(('OddsRatio_working_3-way'!Y311+4*PI())/3)</f>
        <v>-0.22684487570909662</v>
      </c>
      <c r="AI311" s="11">
        <f>'OddsRatio_working_3-way'!U311/(3*'OddsRatio_working_3-way'!X311^(1/3))*SIN(('OddsRatio_working_3-way'!Y311)/3)</f>
        <v>-4.4069386047533653E-2</v>
      </c>
      <c r="AJ311" s="11">
        <f>'OddsRatio_working_3-way'!U311/(3*'OddsRatio_working_3-way'!X311^(1/3))*SIN(('OddsRatio_working_3-way'!Y311+2*PI())/3)</f>
        <v>-0.43697623621233578</v>
      </c>
      <c r="AK311" s="11">
        <f>'OddsRatio_working_3-way'!U311/(3*'OddsRatio_working_3-way'!X311^(1/3))*SIN(('OddsRatio_working_3-way'!Y311+4*PI())/3)</f>
        <v>0.48104562225986924</v>
      </c>
      <c r="AL311" s="11">
        <f>'OddsRatio_working_3-way'!Z311+'OddsRatio_working_3-way'!AF311</f>
        <v>1.0600403342217763</v>
      </c>
      <c r="AM311" s="11">
        <f>'OddsRatio_working_3-way'!AA311+'OddsRatio_working_3-way'!AG311</f>
        <v>-0.60635058280358323</v>
      </c>
      <c r="AN311" s="11">
        <f>'OddsRatio_working_3-way'!AB311+'OddsRatio_working_3-way'!AH311</f>
        <v>-0.45368975141819323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1.0600403342217763</v>
      </c>
      <c r="AS311" s="11">
        <f>IF(('OddsRatio_working_3-way'!X311=0),IF(Q311&gt;0,-Q311^(1/3),(-Q311)^(1/3)),'OddsRatio_working_3-way'!AM311-'OddsRatio_working_3-way'!R311/3)</f>
        <v>-0.60635058280358323</v>
      </c>
      <c r="AT311" s="11">
        <f>IF(('OddsRatio_working_3-way'!X311=0),IF(Q311&gt;0,-Q311^(1/3),(-Q311)^(1/3)),'OddsRatio_working_3-way'!AN311-'OddsRatio_working_3-way'!R311/3)</f>
        <v>-0.45368975141819323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9">
        <f t="shared" si="65"/>
        <v>6.7300125189359031E-2</v>
      </c>
      <c r="E312" s="9">
        <f t="shared" si="66"/>
        <v>0.14569236138119254</v>
      </c>
      <c r="F312" s="9">
        <f t="shared" si="67"/>
        <v>0.78700751342944864</v>
      </c>
      <c r="G312" s="9">
        <f t="shared" si="68"/>
        <v>1.1276495826281872</v>
      </c>
      <c r="H312" s="9">
        <f t="shared" si="69"/>
        <v>14.858813370500419</v>
      </c>
      <c r="I312" s="9">
        <f t="shared" si="70"/>
        <v>6.8637778296665743</v>
      </c>
      <c r="J312" s="9">
        <f t="shared" si="71"/>
        <v>1.2706358998307645</v>
      </c>
      <c r="K312" s="11">
        <f t="shared" si="72"/>
        <v>7.5244544770504143E-2</v>
      </c>
      <c r="L312" s="11">
        <f t="shared" si="73"/>
        <v>0.16129032258064516</v>
      </c>
      <c r="M312" s="11">
        <f t="shared" si="74"/>
        <v>0.80645161290322587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-0.15011639023496504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0.17352832710471364</v>
      </c>
      <c r="Q312" s="11">
        <f>2*'OddsRatio_working_3-way'!K312*'OddsRatio_working_3-way'!L312*'OddsRatio_working_3-way'!M312</f>
        <v>1.9574543384626469E-2</v>
      </c>
      <c r="R312" s="11">
        <f t="shared" si="75"/>
        <v>0</v>
      </c>
      <c r="S312" s="11">
        <f t="shared" si="76"/>
        <v>-1.1559585654378166</v>
      </c>
      <c r="T312" s="11">
        <f t="shared" si="77"/>
        <v>-0.13039577726314908</v>
      </c>
      <c r="U312" s="11">
        <f>'OddsRatio_working_3-way'!S312-'OddsRatio_working_3-way'!R312^2/3</f>
        <v>-1.1559585654378166</v>
      </c>
      <c r="V312" s="11">
        <f>'OddsRatio_working_3-way'!S312*'OddsRatio_working_3-way'!R312/3-2*'OddsRatio_working_3-way'!R312^3/27-'OddsRatio_working_3-way'!T312</f>
        <v>0.13039577726314908</v>
      </c>
      <c r="W312" s="11">
        <f>'OddsRatio_working_3-way'!V312^2+4*'OddsRatio_working_3-way'!U312^3/27</f>
        <v>-0.21183224652565788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0.23918366648546399</v>
      </c>
      <c r="Y312" s="11">
        <f>IF('OddsRatio_working_3-way'!W312&gt;=0,IF('OddsRatio_working_3-way'!V312+SQRT('OddsRatio_working_3-way'!W312)&gt;0,0,PI()),ACOS('OddsRatio_working_3-way'!V312/(2*'OddsRatio_working_3-way'!X312)))</f>
        <v>1.2947175328466485</v>
      </c>
      <c r="Z312" s="11">
        <f>'OddsRatio_working_3-way'!X312^(1/3)*COS('OddsRatio_working_3-way'!Y312/3)</f>
        <v>0.56382479131409358</v>
      </c>
      <c r="AA312" s="11">
        <f>'OddsRatio_working_3-way'!X312^(1/3)*COS(('OddsRatio_working_3-way'!Y312+2*PI())/3)</f>
        <v>-0.50678090142023346</v>
      </c>
      <c r="AB312" s="11">
        <f>'OddsRatio_working_3-way'!X312^(1/3)*COS(('OddsRatio_working_3-way'!Y312+4*PI())/3)</f>
        <v>-5.704388989386016E-2</v>
      </c>
      <c r="AC312" s="11">
        <f>'OddsRatio_working_3-way'!X312^(1/3)*SIN('OddsRatio_working_3-way'!Y312/3)</f>
        <v>0.25965578466928946</v>
      </c>
      <c r="AD312" s="11">
        <f>'OddsRatio_working_3-way'!X312^(1/3)*SIN(('OddsRatio_working_3-way'!Y312+2*PI())/3)</f>
        <v>0.35845870022681992</v>
      </c>
      <c r="AE312" s="11">
        <f>'OddsRatio_working_3-way'!X312^(1/3)*SIN(('OddsRatio_working_3-way'!Y312+4*PI())/3)</f>
        <v>-0.61811448489610943</v>
      </c>
      <c r="AF312" s="11">
        <f>-'OddsRatio_working_3-way'!U312/(3*'OddsRatio_working_3-way'!X312^(1/3))*COS(('OddsRatio_working_3-way'!Y312)/3)</f>
        <v>0.56382479131409358</v>
      </c>
      <c r="AG312" s="11">
        <f>-'OddsRatio_working_3-way'!U312/(3*'OddsRatio_working_3-way'!X312^(1/3))*COS(('OddsRatio_working_3-way'!Y312+2*PI())/3)</f>
        <v>-0.50678090142023346</v>
      </c>
      <c r="AH312" s="11">
        <f>-'OddsRatio_working_3-way'!U312/(3*'OddsRatio_working_3-way'!X312^(1/3))*COS(('OddsRatio_working_3-way'!Y312+4*PI())/3)</f>
        <v>-5.704388989386016E-2</v>
      </c>
      <c r="AI312" s="11">
        <f>'OddsRatio_working_3-way'!U312/(3*'OddsRatio_working_3-way'!X312^(1/3))*SIN(('OddsRatio_working_3-way'!Y312)/3)</f>
        <v>-0.25965578466928946</v>
      </c>
      <c r="AJ312" s="11">
        <f>'OddsRatio_working_3-way'!U312/(3*'OddsRatio_working_3-way'!X312^(1/3))*SIN(('OddsRatio_working_3-way'!Y312+2*PI())/3)</f>
        <v>-0.35845870022681992</v>
      </c>
      <c r="AK312" s="11">
        <f>'OddsRatio_working_3-way'!U312/(3*'OddsRatio_working_3-way'!X312^(1/3))*SIN(('OddsRatio_working_3-way'!Y312+4*PI())/3)</f>
        <v>0.61811448489610943</v>
      </c>
      <c r="AL312" s="11">
        <f>'OddsRatio_working_3-way'!Z312+'OddsRatio_working_3-way'!AF312</f>
        <v>1.1276495826281872</v>
      </c>
      <c r="AM312" s="11">
        <f>'OddsRatio_working_3-way'!AA312+'OddsRatio_working_3-way'!AG312</f>
        <v>-1.0135618028404669</v>
      </c>
      <c r="AN312" s="11">
        <f>'OddsRatio_working_3-way'!AB312+'OddsRatio_working_3-way'!AH312</f>
        <v>-0.11408777978772032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1.1276495826281872</v>
      </c>
      <c r="AS312" s="11">
        <f>IF(('OddsRatio_working_3-way'!X312=0),IF(Q312&gt;0,-Q312^(1/3),(-Q312)^(1/3)),'OddsRatio_working_3-way'!AM312-'OddsRatio_working_3-way'!R312/3)</f>
        <v>-1.0135618028404669</v>
      </c>
      <c r="AT312" s="11">
        <f>IF(('OddsRatio_working_3-way'!X312=0),IF(Q312&gt;0,-Q312^(1/3),(-Q312)^(1/3)),'OddsRatio_working_3-way'!AN312-'OddsRatio_working_3-way'!R312/3)</f>
        <v>-0.11408777978772032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9">
        <f t="shared" si="65"/>
        <v>0.43338896377460223</v>
      </c>
      <c r="E313" s="9">
        <f t="shared" si="66"/>
        <v>0.28330551811269894</v>
      </c>
      <c r="F313" s="9">
        <f t="shared" si="67"/>
        <v>0.28330551811269894</v>
      </c>
      <c r="G313" s="9">
        <f t="shared" si="68"/>
        <v>1.0629236495385692</v>
      </c>
      <c r="H313" s="9">
        <f t="shared" si="69"/>
        <v>2.3073960889324399</v>
      </c>
      <c r="I313" s="9">
        <f t="shared" si="70"/>
        <v>3.5297582859017944</v>
      </c>
      <c r="J313" s="9">
        <f t="shared" si="71"/>
        <v>3.5297582859017944</v>
      </c>
      <c r="K313" s="11">
        <f t="shared" si="72"/>
        <v>0.44843049327354262</v>
      </c>
      <c r="L313" s="11">
        <f t="shared" si="73"/>
        <v>0.29585798816568049</v>
      </c>
      <c r="M313" s="11">
        <f t="shared" si="74"/>
        <v>0.29585798816568049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-0.27347697156098738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0.23511945088656908</v>
      </c>
      <c r="Q313" s="11">
        <f>2*'OddsRatio_working_3-way'!K313*'OddsRatio_working_3-way'!L313*'OddsRatio_working_3-way'!M313</f>
        <v>7.8503990279321909E-2</v>
      </c>
      <c r="R313" s="11">
        <f t="shared" si="75"/>
        <v>0</v>
      </c>
      <c r="S313" s="11">
        <f t="shared" si="76"/>
        <v>-0.85974131402919862</v>
      </c>
      <c r="T313" s="11">
        <f t="shared" si="77"/>
        <v>-0.28705886945883097</v>
      </c>
      <c r="U313" s="11">
        <f>'OddsRatio_working_3-way'!S313-'OddsRatio_working_3-way'!R313^2/3</f>
        <v>-0.85974131402919862</v>
      </c>
      <c r="V313" s="11">
        <f>'OddsRatio_working_3-way'!S313*'OddsRatio_working_3-way'!R313/3-2*'OddsRatio_working_3-way'!R313^3/27-'OddsRatio_working_3-way'!T313</f>
        <v>0.28705886945883097</v>
      </c>
      <c r="W313" s="11">
        <f>'OddsRatio_working_3-way'!V313^2+4*'OddsRatio_working_3-way'!U313^3/27</f>
        <v>-1.1742716605792403E-2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0.15341570253788769</v>
      </c>
      <c r="Y313" s="11">
        <f>IF('OddsRatio_working_3-way'!W313&gt;=0,IF('OddsRatio_working_3-way'!V313+SQRT('OddsRatio_working_3-way'!W313)&gt;0,0,PI()),ACOS('OddsRatio_working_3-way'!V313/(2*'OddsRatio_working_3-way'!X313)))</f>
        <v>0.3609578812325267</v>
      </c>
      <c r="Z313" s="11">
        <f>'OddsRatio_working_3-way'!X313^(1/3)*COS('OddsRatio_working_3-way'!Y313/3)</f>
        <v>0.53146182476928461</v>
      </c>
      <c r="AA313" s="11">
        <f>'OddsRatio_working_3-way'!X313^(1/3)*COS(('OddsRatio_working_3-way'!Y313+2*PI())/3)</f>
        <v>-0.32137779115583925</v>
      </c>
      <c r="AB313" s="11">
        <f>'OddsRatio_working_3-way'!X313^(1/3)*COS(('OddsRatio_working_3-way'!Y313+4*PI())/3)</f>
        <v>-0.21008403361344549</v>
      </c>
      <c r="AC313" s="11">
        <f>'OddsRatio_working_3-way'!X313^(1/3)*SIN('OddsRatio_working_3-way'!Y313/3)</f>
        <v>6.4255480876225984E-2</v>
      </c>
      <c r="AD313" s="11">
        <f>'OddsRatio_working_3-way'!X313^(1/3)*SIN(('OddsRatio_working_3-way'!Y313+2*PI())/3)</f>
        <v>0.42813170095372127</v>
      </c>
      <c r="AE313" s="11">
        <f>'OddsRatio_working_3-way'!X313^(1/3)*SIN(('OddsRatio_working_3-way'!Y313+4*PI())/3)</f>
        <v>-0.49238718182994728</v>
      </c>
      <c r="AF313" s="11">
        <f>-'OddsRatio_working_3-way'!U313/(3*'OddsRatio_working_3-way'!X313^(1/3))*COS(('OddsRatio_working_3-way'!Y313)/3)</f>
        <v>0.53146182476928461</v>
      </c>
      <c r="AG313" s="11">
        <f>-'OddsRatio_working_3-way'!U313/(3*'OddsRatio_working_3-way'!X313^(1/3))*COS(('OddsRatio_working_3-way'!Y313+2*PI())/3)</f>
        <v>-0.32137779115583925</v>
      </c>
      <c r="AH313" s="11">
        <f>-'OddsRatio_working_3-way'!U313/(3*'OddsRatio_working_3-way'!X313^(1/3))*COS(('OddsRatio_working_3-way'!Y313+4*PI())/3)</f>
        <v>-0.21008403361344549</v>
      </c>
      <c r="AI313" s="11">
        <f>'OddsRatio_working_3-way'!U313/(3*'OddsRatio_working_3-way'!X313^(1/3))*SIN(('OddsRatio_working_3-way'!Y313)/3)</f>
        <v>-6.4255480876225984E-2</v>
      </c>
      <c r="AJ313" s="11">
        <f>'OddsRatio_working_3-way'!U313/(3*'OddsRatio_working_3-way'!X313^(1/3))*SIN(('OddsRatio_working_3-way'!Y313+2*PI())/3)</f>
        <v>-0.42813170095372127</v>
      </c>
      <c r="AK313" s="11">
        <f>'OddsRatio_working_3-way'!U313/(3*'OddsRatio_working_3-way'!X313^(1/3))*SIN(('OddsRatio_working_3-way'!Y313+4*PI())/3)</f>
        <v>0.49238718182994728</v>
      </c>
      <c r="AL313" s="11">
        <f>'OddsRatio_working_3-way'!Z313+'OddsRatio_working_3-way'!AF313</f>
        <v>1.0629236495385692</v>
      </c>
      <c r="AM313" s="11">
        <f>'OddsRatio_working_3-way'!AA313+'OddsRatio_working_3-way'!AG313</f>
        <v>-0.64275558231167851</v>
      </c>
      <c r="AN313" s="11">
        <f>'OddsRatio_working_3-way'!AB313+'OddsRatio_working_3-way'!AH313</f>
        <v>-0.42016806722689098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1.0629236495385692</v>
      </c>
      <c r="AS313" s="11">
        <f>IF(('OddsRatio_working_3-way'!X313=0),IF(Q313&gt;0,-Q313^(1/3),(-Q313)^(1/3)),'OddsRatio_working_3-way'!AM313-'OddsRatio_working_3-way'!R313/3)</f>
        <v>-0.64275558231167851</v>
      </c>
      <c r="AT313" s="11">
        <f>IF(('OddsRatio_working_3-way'!X313=0),IF(Q313&gt;0,-Q313^(1/3),(-Q313)^(1/3)),'OddsRatio_working_3-way'!AN313-'OddsRatio_working_3-way'!R313/3)</f>
        <v>-0.42016806722689098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9">
        <f t="shared" si="65"/>
        <v>0.74863906338595276</v>
      </c>
      <c r="E314" s="9">
        <f t="shared" si="66"/>
        <v>0.1603126244536309</v>
      </c>
      <c r="F314" s="9">
        <f t="shared" si="67"/>
        <v>9.1048312160416367E-2</v>
      </c>
      <c r="G314" s="9">
        <f t="shared" si="68"/>
        <v>1.1191905815386716</v>
      </c>
      <c r="H314" s="9">
        <f t="shared" si="69"/>
        <v>1.3357571744616015</v>
      </c>
      <c r="I314" s="9">
        <f t="shared" si="70"/>
        <v>6.2378119216009829</v>
      </c>
      <c r="J314" s="9">
        <f t="shared" si="71"/>
        <v>10.98317998732495</v>
      </c>
      <c r="K314" s="11">
        <f t="shared" si="72"/>
        <v>0.76923076923076916</v>
      </c>
      <c r="L314" s="11">
        <f t="shared" si="73"/>
        <v>0.17605633802816903</v>
      </c>
      <c r="M314" s="11">
        <f t="shared" si="74"/>
        <v>0.10080645161290323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-0.1709734211721945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0.18976295739698737</v>
      </c>
      <c r="Q314" s="11">
        <f>2*'OddsRatio_working_3-way'!K314*'OddsRatio_working_3-way'!L314*'OddsRatio_working_3-way'!M314</f>
        <v>2.7304022647048547E-2</v>
      </c>
      <c r="R314" s="11">
        <f t="shared" si="75"/>
        <v>0</v>
      </c>
      <c r="S314" s="11">
        <f t="shared" si="76"/>
        <v>-1.1098974103458406</v>
      </c>
      <c r="T314" s="11">
        <f t="shared" si="77"/>
        <v>-0.15969746911450947</v>
      </c>
      <c r="U314" s="11">
        <f>'OddsRatio_working_3-way'!S314-'OddsRatio_working_3-way'!R314^2/3</f>
        <v>-1.1098974103458406</v>
      </c>
      <c r="V314" s="11">
        <f>'OddsRatio_working_3-way'!S314*'OddsRatio_working_3-way'!R314/3-2*'OddsRatio_working_3-way'!R314^3/27-'OddsRatio_working_3-way'!T314</f>
        <v>0.15969746911450947</v>
      </c>
      <c r="W314" s="11">
        <f>'OddsRatio_working_3-way'!V314^2+4*'OddsRatio_working_3-way'!U314^3/27</f>
        <v>-0.17705254545579696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0.22503101291676258</v>
      </c>
      <c r="Y314" s="11">
        <f>IF('OddsRatio_working_3-way'!W314&gt;=0,IF('OddsRatio_working_3-way'!V314+SQRT('OddsRatio_working_3-way'!W314)&gt;0,0,PI()),ACOS('OddsRatio_working_3-way'!V314/(2*'OddsRatio_working_3-way'!X314)))</f>
        <v>1.208059438216881</v>
      </c>
      <c r="Z314" s="11">
        <f>'OddsRatio_working_3-way'!X314^(1/3)*COS('OddsRatio_working_3-way'!Y314/3)</f>
        <v>0.55959529076933578</v>
      </c>
      <c r="AA314" s="11">
        <f>'OddsRatio_working_3-way'!X314^(1/3)*COS(('OddsRatio_working_3-way'!Y314+2*PI())/3)</f>
        <v>-0.48622968141117012</v>
      </c>
      <c r="AB314" s="11">
        <f>'OddsRatio_working_3-way'!X314^(1/3)*COS(('OddsRatio_working_3-way'!Y314+4*PI())/3)</f>
        <v>-7.3365609358165787E-2</v>
      </c>
      <c r="AC314" s="11">
        <f>'OddsRatio_working_3-way'!X314^(1/3)*SIN('OddsRatio_working_3-way'!Y314/3)</f>
        <v>0.23836718313852714</v>
      </c>
      <c r="AD314" s="11">
        <f>'OddsRatio_working_3-way'!X314^(1/3)*SIN(('OddsRatio_working_3-way'!Y314+2*PI())/3)</f>
        <v>0.36544014607512082</v>
      </c>
      <c r="AE314" s="11">
        <f>'OddsRatio_working_3-way'!X314^(1/3)*SIN(('OddsRatio_working_3-way'!Y314+4*PI())/3)</f>
        <v>-0.60380732921364788</v>
      </c>
      <c r="AF314" s="11">
        <f>-'OddsRatio_working_3-way'!U314/(3*'OddsRatio_working_3-way'!X314^(1/3))*COS(('OddsRatio_working_3-way'!Y314)/3)</f>
        <v>0.55959529076933567</v>
      </c>
      <c r="AG314" s="11">
        <f>-'OddsRatio_working_3-way'!U314/(3*'OddsRatio_working_3-way'!X314^(1/3))*COS(('OddsRatio_working_3-way'!Y314+2*PI())/3)</f>
        <v>-0.48622968141117001</v>
      </c>
      <c r="AH314" s="11">
        <f>-'OddsRatio_working_3-way'!U314/(3*'OddsRatio_working_3-way'!X314^(1/3))*COS(('OddsRatio_working_3-way'!Y314+4*PI())/3)</f>
        <v>-7.3365609358165773E-2</v>
      </c>
      <c r="AI314" s="11">
        <f>'OddsRatio_working_3-way'!U314/(3*'OddsRatio_working_3-way'!X314^(1/3))*SIN(('OddsRatio_working_3-way'!Y314)/3)</f>
        <v>-0.23836718313852709</v>
      </c>
      <c r="AJ314" s="11">
        <f>'OddsRatio_working_3-way'!U314/(3*'OddsRatio_working_3-way'!X314^(1/3))*SIN(('OddsRatio_working_3-way'!Y314+2*PI())/3)</f>
        <v>-0.36544014607512071</v>
      </c>
      <c r="AK314" s="11">
        <f>'OddsRatio_working_3-way'!U314/(3*'OddsRatio_working_3-way'!X314^(1/3))*SIN(('OddsRatio_working_3-way'!Y314+4*PI())/3)</f>
        <v>0.60380732921364777</v>
      </c>
      <c r="AL314" s="11">
        <f>'OddsRatio_working_3-way'!Z314+'OddsRatio_working_3-way'!AF314</f>
        <v>1.1191905815386716</v>
      </c>
      <c r="AM314" s="11">
        <f>'OddsRatio_working_3-way'!AA314+'OddsRatio_working_3-way'!AG314</f>
        <v>-0.97245936282234013</v>
      </c>
      <c r="AN314" s="11">
        <f>'OddsRatio_working_3-way'!AB314+'OddsRatio_working_3-way'!AH314</f>
        <v>-0.14673121871633155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1.1191905815386716</v>
      </c>
      <c r="AS314" s="11">
        <f>IF(('OddsRatio_working_3-way'!X314=0),IF(Q314&gt;0,-Q314^(1/3),(-Q314)^(1/3)),'OddsRatio_working_3-way'!AM314-'OddsRatio_working_3-way'!R314/3)</f>
        <v>-0.97245936282234013</v>
      </c>
      <c r="AT314" s="11">
        <f>IF(('OddsRatio_working_3-way'!X314=0),IF(Q314&gt;0,-Q314^(1/3),(-Q314)^(1/3)),'OddsRatio_working_3-way'!AN314-'OddsRatio_working_3-way'!R314/3)</f>
        <v>-0.14673121871633155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9">
        <f t="shared" si="65"/>
        <v>0.70065213434096374</v>
      </c>
      <c r="E315" s="9">
        <f t="shared" si="66"/>
        <v>0.18927303671274068</v>
      </c>
      <c r="F315" s="9">
        <f t="shared" si="67"/>
        <v>0.11007482894629537</v>
      </c>
      <c r="G315" s="9">
        <f t="shared" si="68"/>
        <v>1.0954917458674891</v>
      </c>
      <c r="H315" s="9">
        <f t="shared" si="69"/>
        <v>1.4272417808883207</v>
      </c>
      <c r="I315" s="9">
        <f t="shared" si="70"/>
        <v>5.2833727263418826</v>
      </c>
      <c r="J315" s="9">
        <f t="shared" si="71"/>
        <v>9.0847290845020705</v>
      </c>
      <c r="K315" s="11">
        <f t="shared" si="72"/>
        <v>0.71942446043165476</v>
      </c>
      <c r="L315" s="11">
        <f t="shared" si="73"/>
        <v>0.20366598778004072</v>
      </c>
      <c r="M315" s="11">
        <f t="shared" si="74"/>
        <v>0.11933174224343675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-0.19676933380019968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0.20422200316537115</v>
      </c>
      <c r="Q315" s="11">
        <f>2*'OddsRatio_working_3-way'!K315*'OddsRatio_working_3-way'!L315*'OddsRatio_working_3-way'!M315</f>
        <v>3.4969521089960806E-2</v>
      </c>
      <c r="R315" s="11">
        <f t="shared" si="75"/>
        <v>0</v>
      </c>
      <c r="S315" s="11">
        <f t="shared" si="76"/>
        <v>-1.037875156769799</v>
      </c>
      <c r="T315" s="11">
        <f t="shared" si="77"/>
        <v>-0.17771834876195186</v>
      </c>
      <c r="U315" s="11">
        <f>'OddsRatio_working_3-way'!S315-'OddsRatio_working_3-way'!R315^2/3</f>
        <v>-1.037875156769799</v>
      </c>
      <c r="V315" s="11">
        <f>'OddsRatio_working_3-way'!S315*'OddsRatio_working_3-way'!R315/3-2*'OddsRatio_working_3-way'!R315^3/27-'OddsRatio_working_3-way'!T315</f>
        <v>0.17771834876195186</v>
      </c>
      <c r="W315" s="11">
        <f>'OddsRatio_working_3-way'!V315^2+4*'OddsRatio_working_3-way'!U315^3/27</f>
        <v>-0.13404335677471391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0.20348658939927017</v>
      </c>
      <c r="Y315" s="11">
        <f>IF('OddsRatio_working_3-way'!W315&gt;=0,IF('OddsRatio_working_3-way'!V315+SQRT('OddsRatio_working_3-way'!W315)&gt;0,0,PI()),ACOS('OddsRatio_working_3-way'!V315/(2*'OddsRatio_working_3-way'!X315)))</f>
        <v>1.1188878794067101</v>
      </c>
      <c r="Z315" s="11">
        <f>'OddsRatio_working_3-way'!X315^(1/3)*COS('OddsRatio_working_3-way'!Y315/3)</f>
        <v>0.54774587293374455</v>
      </c>
      <c r="AA315" s="11">
        <f>'OddsRatio_working_3-way'!X315^(1/3)*COS(('OddsRatio_working_3-way'!Y315+2*PI())/3)</f>
        <v>-0.4594790603030417</v>
      </c>
      <c r="AB315" s="11">
        <f>'OddsRatio_working_3-way'!X315^(1/3)*COS(('OddsRatio_working_3-way'!Y315+4*PI())/3)</f>
        <v>-8.8266812630702893E-2</v>
      </c>
      <c r="AC315" s="11">
        <f>'OddsRatio_working_3-way'!X315^(1/3)*SIN('OddsRatio_working_3-way'!Y315/3)</f>
        <v>0.21431949112011092</v>
      </c>
      <c r="AD315" s="11">
        <f>'OddsRatio_working_3-way'!X315^(1/3)*SIN(('OddsRatio_working_3-way'!Y315+2*PI())/3)</f>
        <v>0.36720209521865044</v>
      </c>
      <c r="AE315" s="11">
        <f>'OddsRatio_working_3-way'!X315^(1/3)*SIN(('OddsRatio_working_3-way'!Y315+4*PI())/3)</f>
        <v>-0.58152158633876139</v>
      </c>
      <c r="AF315" s="11">
        <f>-'OddsRatio_working_3-way'!U315/(3*'OddsRatio_working_3-way'!X315^(1/3))*COS(('OddsRatio_working_3-way'!Y315)/3)</f>
        <v>0.54774587293374444</v>
      </c>
      <c r="AG315" s="11">
        <f>-'OddsRatio_working_3-way'!U315/(3*'OddsRatio_working_3-way'!X315^(1/3))*COS(('OddsRatio_working_3-way'!Y315+2*PI())/3)</f>
        <v>-0.45947906030304164</v>
      </c>
      <c r="AH315" s="11">
        <f>-'OddsRatio_working_3-way'!U315/(3*'OddsRatio_working_3-way'!X315^(1/3))*COS(('OddsRatio_working_3-way'!Y315+4*PI())/3)</f>
        <v>-8.8266812630702865E-2</v>
      </c>
      <c r="AI315" s="11">
        <f>'OddsRatio_working_3-way'!U315/(3*'OddsRatio_working_3-way'!X315^(1/3))*SIN(('OddsRatio_working_3-way'!Y315)/3)</f>
        <v>-0.21431949112011089</v>
      </c>
      <c r="AJ315" s="11">
        <f>'OddsRatio_working_3-way'!U315/(3*'OddsRatio_working_3-way'!X315^(1/3))*SIN(('OddsRatio_working_3-way'!Y315+2*PI())/3)</f>
        <v>-0.36720209521865038</v>
      </c>
      <c r="AK315" s="11">
        <f>'OddsRatio_working_3-way'!U315/(3*'OddsRatio_working_3-way'!X315^(1/3))*SIN(('OddsRatio_working_3-way'!Y315+4*PI())/3)</f>
        <v>0.58152158633876128</v>
      </c>
      <c r="AL315" s="11">
        <f>'OddsRatio_working_3-way'!Z315+'OddsRatio_working_3-way'!AF315</f>
        <v>1.0954917458674891</v>
      </c>
      <c r="AM315" s="11">
        <f>'OddsRatio_working_3-way'!AA315+'OddsRatio_working_3-way'!AG315</f>
        <v>-0.91895812060608328</v>
      </c>
      <c r="AN315" s="11">
        <f>'OddsRatio_working_3-way'!AB315+'OddsRatio_working_3-way'!AH315</f>
        <v>-0.17653362526140576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1.0954917458674891</v>
      </c>
      <c r="AS315" s="11">
        <f>IF(('OddsRatio_working_3-way'!X315=0),IF(Q315&gt;0,-Q315^(1/3),(-Q315)^(1/3)),'OddsRatio_working_3-way'!AM315-'OddsRatio_working_3-way'!R315/3)</f>
        <v>-0.91895812060608328</v>
      </c>
      <c r="AT315" s="11">
        <f>IF(('OddsRatio_working_3-way'!X315=0),IF(Q315&gt;0,-Q315^(1/3),(-Q315)^(1/3)),'OddsRatio_working_3-way'!AN315-'OddsRatio_working_3-way'!R315/3)</f>
        <v>-0.17653362526140576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9">
        <f t="shared" si="65"/>
        <v>0.50011268429494238</v>
      </c>
      <c r="E316" s="9">
        <f t="shared" si="66"/>
        <v>0.27307797080804058</v>
      </c>
      <c r="F316" s="9">
        <f t="shared" si="67"/>
        <v>0.22680934489701704</v>
      </c>
      <c r="G316" s="9">
        <f t="shared" si="68"/>
        <v>1.0521572256624689</v>
      </c>
      <c r="H316" s="9">
        <f t="shared" si="69"/>
        <v>1.9995493643793449</v>
      </c>
      <c r="I316" s="9">
        <f t="shared" si="70"/>
        <v>3.6619577809260466</v>
      </c>
      <c r="J316" s="9">
        <f t="shared" si="71"/>
        <v>4.4089894111464005</v>
      </c>
      <c r="K316" s="11">
        <f t="shared" si="72"/>
        <v>0.51282051282051289</v>
      </c>
      <c r="L316" s="11">
        <f t="shared" si="73"/>
        <v>0.28328611898016998</v>
      </c>
      <c r="M316" s="11">
        <f t="shared" si="74"/>
        <v>0.23584905660377356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-0.26681728662058979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0.23024706332205397</v>
      </c>
      <c r="Q316" s="11">
        <f>2*'OddsRatio_working_3-way'!K316*'OddsRatio_working_3-way'!L316*'OddsRatio_working_3-way'!M316</f>
        <v>6.8525911702992257E-2</v>
      </c>
      <c r="R316" s="11">
        <f t="shared" si="75"/>
        <v>0</v>
      </c>
      <c r="S316" s="11">
        <f t="shared" si="76"/>
        <v>-0.86293907804205305</v>
      </c>
      <c r="T316" s="11">
        <f t="shared" si="77"/>
        <v>-0.25682710656013485</v>
      </c>
      <c r="U316" s="11">
        <f>'OddsRatio_working_3-way'!S316-'OddsRatio_working_3-way'!R316^2/3</f>
        <v>-0.86293907804205305</v>
      </c>
      <c r="V316" s="11">
        <f>'OddsRatio_working_3-way'!S316*'OddsRatio_working_3-way'!R316/3-2*'OddsRatio_working_3-way'!R316^3/27-'OddsRatio_working_3-way'!T316</f>
        <v>0.25682710656013485</v>
      </c>
      <c r="W316" s="11">
        <f>'OddsRatio_working_3-way'!V316^2+4*'OddsRatio_working_3-way'!U316^3/27</f>
        <v>-2.9239768928795651E-2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0.15427243077819067</v>
      </c>
      <c r="Y316" s="11">
        <f>IF('OddsRatio_working_3-way'!W316&gt;=0,IF('OddsRatio_working_3-way'!V316+SQRT('OddsRatio_working_3-way'!W316)&gt;0,0,PI()),ACOS('OddsRatio_working_3-way'!V316/(2*'OddsRatio_working_3-way'!X316)))</f>
        <v>0.58740482602378941</v>
      </c>
      <c r="Z316" s="11">
        <f>'OddsRatio_working_3-way'!X316^(1/3)*COS('OddsRatio_working_3-way'!Y316/3)</f>
        <v>0.52607861283123447</v>
      </c>
      <c r="AA316" s="11">
        <f>'OddsRatio_working_3-way'!X316^(1/3)*COS(('OddsRatio_working_3-way'!Y316+2*PI())/3)</f>
        <v>-0.35340378700221914</v>
      </c>
      <c r="AB316" s="11">
        <f>'OddsRatio_working_3-way'!X316^(1/3)*COS(('OddsRatio_working_3-way'!Y316+4*PI())/3)</f>
        <v>-0.17267482582901555</v>
      </c>
      <c r="AC316" s="11">
        <f>'OddsRatio_working_3-way'!X316^(1/3)*SIN('OddsRatio_working_3-way'!Y316/3)</f>
        <v>0.10434391438371074</v>
      </c>
      <c r="AD316" s="11">
        <f>'OddsRatio_working_3-way'!X316^(1/3)*SIN(('OddsRatio_working_3-way'!Y316+2*PI())/3)</f>
        <v>0.40342548590767202</v>
      </c>
      <c r="AE316" s="11">
        <f>'OddsRatio_working_3-way'!X316^(1/3)*SIN(('OddsRatio_working_3-way'!Y316+4*PI())/3)</f>
        <v>-0.50776940029138251</v>
      </c>
      <c r="AF316" s="11">
        <f>-'OddsRatio_working_3-way'!U316/(3*'OddsRatio_working_3-way'!X316^(1/3))*COS(('OddsRatio_working_3-way'!Y316)/3)</f>
        <v>0.52607861283123436</v>
      </c>
      <c r="AG316" s="11">
        <f>-'OddsRatio_working_3-way'!U316/(3*'OddsRatio_working_3-way'!X316^(1/3))*COS(('OddsRatio_working_3-way'!Y316+2*PI())/3)</f>
        <v>-0.35340378700221897</v>
      </c>
      <c r="AH316" s="11">
        <f>-'OddsRatio_working_3-way'!U316/(3*'OddsRatio_working_3-way'!X316^(1/3))*COS(('OddsRatio_working_3-way'!Y316+4*PI())/3)</f>
        <v>-0.1726748258290155</v>
      </c>
      <c r="AI316" s="11">
        <f>'OddsRatio_working_3-way'!U316/(3*'OddsRatio_working_3-way'!X316^(1/3))*SIN(('OddsRatio_working_3-way'!Y316)/3)</f>
        <v>-0.1043439143837107</v>
      </c>
      <c r="AJ316" s="11">
        <f>'OddsRatio_working_3-way'!U316/(3*'OddsRatio_working_3-way'!X316^(1/3))*SIN(('OddsRatio_working_3-way'!Y316+2*PI())/3)</f>
        <v>-0.40342548590767185</v>
      </c>
      <c r="AK316" s="11">
        <f>'OddsRatio_working_3-way'!U316/(3*'OddsRatio_working_3-way'!X316^(1/3))*SIN(('OddsRatio_working_3-way'!Y316+4*PI())/3)</f>
        <v>0.50776940029138229</v>
      </c>
      <c r="AL316" s="11">
        <f>'OddsRatio_working_3-way'!Z316+'OddsRatio_working_3-way'!AF316</f>
        <v>1.0521572256624689</v>
      </c>
      <c r="AM316" s="11">
        <f>'OddsRatio_working_3-way'!AA316+'OddsRatio_working_3-way'!AG316</f>
        <v>-0.70680757400443817</v>
      </c>
      <c r="AN316" s="11">
        <f>'OddsRatio_working_3-way'!AB316+'OddsRatio_working_3-way'!AH316</f>
        <v>-0.34534965165803105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1.0521572256624689</v>
      </c>
      <c r="AS316" s="11">
        <f>IF(('OddsRatio_working_3-way'!X316=0),IF(Q316&gt;0,-Q316^(1/3),(-Q316)^(1/3)),'OddsRatio_working_3-way'!AM316-'OddsRatio_working_3-way'!R316/3)</f>
        <v>-0.70680757400443817</v>
      </c>
      <c r="AT316" s="11">
        <f>IF(('OddsRatio_working_3-way'!X316=0),IF(Q316&gt;0,-Q316^(1/3),(-Q316)^(1/3)),'OddsRatio_working_3-way'!AN316-'OddsRatio_working_3-way'!R316/3)</f>
        <v>-0.34534965165803105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9">
        <f t="shared" si="65"/>
        <v>0.37012074897274561</v>
      </c>
      <c r="E317" s="9">
        <f t="shared" si="66"/>
        <v>0.30297431464963243</v>
      </c>
      <c r="F317" s="9">
        <f t="shared" si="67"/>
        <v>0.3269049363776218</v>
      </c>
      <c r="G317" s="9">
        <f t="shared" si="68"/>
        <v>1.0505067699260231</v>
      </c>
      <c r="H317" s="9">
        <f t="shared" si="69"/>
        <v>2.7018209672801579</v>
      </c>
      <c r="I317" s="9">
        <f t="shared" si="70"/>
        <v>3.3006098261379901</v>
      </c>
      <c r="J317" s="9">
        <f t="shared" si="71"/>
        <v>3.0589932690550059</v>
      </c>
      <c r="K317" s="11">
        <f t="shared" si="72"/>
        <v>0.38167938931297707</v>
      </c>
      <c r="L317" s="11">
        <f t="shared" si="73"/>
        <v>0.31347962382445144</v>
      </c>
      <c r="M317" s="11">
        <f t="shared" si="74"/>
        <v>0.33783783783783783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-0.28108101640610184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0.23323414347368018</v>
      </c>
      <c r="Q317" s="11">
        <f>2*'OddsRatio_working_3-way'!K317*'OddsRatio_working_3-way'!L317*'OddsRatio_working_3-way'!M317</f>
        <v>8.0843723907688111E-2</v>
      </c>
      <c r="R317" s="11">
        <f t="shared" si="75"/>
        <v>0</v>
      </c>
      <c r="S317" s="11">
        <f t="shared" si="76"/>
        <v>-0.8297755090536133</v>
      </c>
      <c r="T317" s="11">
        <f t="shared" si="77"/>
        <v>-0.28761716085047256</v>
      </c>
      <c r="U317" s="11">
        <f>'OddsRatio_working_3-way'!S317-'OddsRatio_working_3-way'!R317^2/3</f>
        <v>-0.8297755090536133</v>
      </c>
      <c r="V317" s="11">
        <f>'OddsRatio_working_3-way'!S317*'OddsRatio_working_3-way'!R317/3-2*'OddsRatio_working_3-way'!R317^3/27-'OddsRatio_working_3-way'!T317</f>
        <v>0.28761716085047256</v>
      </c>
      <c r="W317" s="11">
        <f>'OddsRatio_working_3-way'!V317^2+4*'OddsRatio_working_3-way'!U317^3/27</f>
        <v>-1.9168384193192778E-3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0.14546517593139421</v>
      </c>
      <c r="Y317" s="11">
        <f>IF('OddsRatio_working_3-way'!W317&gt;=0,IF('OddsRatio_working_3-way'!V317+SQRT('OddsRatio_working_3-way'!W317)&gt;0,0,PI()),ACOS('OddsRatio_working_3-way'!V317/(2*'OddsRatio_working_3-way'!X317)))</f>
        <v>0.1510625241505601</v>
      </c>
      <c r="Z317" s="11">
        <f>'OddsRatio_working_3-way'!X317^(1/3)*COS('OddsRatio_working_3-way'!Y317/3)</f>
        <v>0.52525338496301155</v>
      </c>
      <c r="AA317" s="11">
        <f>'OddsRatio_working_3-way'!X317^(1/3)*COS(('OddsRatio_working_3-way'!Y317+2*PI())/3)</f>
        <v>-0.28555131793269051</v>
      </c>
      <c r="AB317" s="11">
        <f>'OddsRatio_working_3-way'!X317^(1/3)*COS(('OddsRatio_working_3-way'!Y317+4*PI())/3)</f>
        <v>-0.23970206703032096</v>
      </c>
      <c r="AC317" s="11">
        <f>'OddsRatio_working_3-way'!X317^(1/3)*SIN('OddsRatio_working_3-way'!Y317/3)</f>
        <v>2.6471077350625784E-2</v>
      </c>
      <c r="AD317" s="11">
        <f>'OddsRatio_working_3-way'!X317^(1/3)*SIN(('OddsRatio_working_3-way'!Y317+2*PI())/3)</f>
        <v>0.44164723612642243</v>
      </c>
      <c r="AE317" s="11">
        <f>'OddsRatio_working_3-way'!X317^(1/3)*SIN(('OddsRatio_working_3-way'!Y317+4*PI())/3)</f>
        <v>-0.46811831347704819</v>
      </c>
      <c r="AF317" s="11">
        <f>-'OddsRatio_working_3-way'!U317/(3*'OddsRatio_working_3-way'!X317^(1/3))*COS(('OddsRatio_working_3-way'!Y317)/3)</f>
        <v>0.52525338496301155</v>
      </c>
      <c r="AG317" s="11">
        <f>-'OddsRatio_working_3-way'!U317/(3*'OddsRatio_working_3-way'!X317^(1/3))*COS(('OddsRatio_working_3-way'!Y317+2*PI())/3)</f>
        <v>-0.28555131793269051</v>
      </c>
      <c r="AH317" s="11">
        <f>-'OddsRatio_working_3-way'!U317/(3*'OddsRatio_working_3-way'!X317^(1/3))*COS(('OddsRatio_working_3-way'!Y317+4*PI())/3)</f>
        <v>-0.23970206703032096</v>
      </c>
      <c r="AI317" s="11">
        <f>'OddsRatio_working_3-way'!U317/(3*'OddsRatio_working_3-way'!X317^(1/3))*SIN(('OddsRatio_working_3-way'!Y317)/3)</f>
        <v>-2.6471077350625784E-2</v>
      </c>
      <c r="AJ317" s="11">
        <f>'OddsRatio_working_3-way'!U317/(3*'OddsRatio_working_3-way'!X317^(1/3))*SIN(('OddsRatio_working_3-way'!Y317+2*PI())/3)</f>
        <v>-0.44164723612642243</v>
      </c>
      <c r="AK317" s="11">
        <f>'OddsRatio_working_3-way'!U317/(3*'OddsRatio_working_3-way'!X317^(1/3))*SIN(('OddsRatio_working_3-way'!Y317+4*PI())/3)</f>
        <v>0.46811831347704819</v>
      </c>
      <c r="AL317" s="11">
        <f>'OddsRatio_working_3-way'!Z317+'OddsRatio_working_3-way'!AF317</f>
        <v>1.0505067699260231</v>
      </c>
      <c r="AM317" s="11">
        <f>'OddsRatio_working_3-way'!AA317+'OddsRatio_working_3-way'!AG317</f>
        <v>-0.57110263586538101</v>
      </c>
      <c r="AN317" s="11">
        <f>'OddsRatio_working_3-way'!AB317+'OddsRatio_working_3-way'!AH317</f>
        <v>-0.47940413406064192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1.0505067699260231</v>
      </c>
      <c r="AS317" s="11">
        <f>IF(('OddsRatio_working_3-way'!X317=0),IF(Q317&gt;0,-Q317^(1/3),(-Q317)^(1/3)),'OddsRatio_working_3-way'!AM317-'OddsRatio_working_3-way'!R317/3)</f>
        <v>-0.57110263586538101</v>
      </c>
      <c r="AT317" s="11">
        <f>IF(('OddsRatio_working_3-way'!X317=0),IF(Q317&gt;0,-Q317^(1/3),(-Q317)^(1/3)),'OddsRatio_working_3-way'!AN317-'OddsRatio_working_3-way'!R317/3)</f>
        <v>-0.47940413406064192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9">
        <f t="shared" si="65"/>
        <v>0.42445889603556647</v>
      </c>
      <c r="E318" s="9">
        <f t="shared" si="66"/>
        <v>0.28472431931450398</v>
      </c>
      <c r="F318" s="9">
        <f t="shared" si="67"/>
        <v>0.2908167846499296</v>
      </c>
      <c r="G318" s="9">
        <f t="shared" si="68"/>
        <v>1.0511168424390567</v>
      </c>
      <c r="H318" s="9">
        <f t="shared" si="69"/>
        <v>2.3559407267463834</v>
      </c>
      <c r="I318" s="9">
        <f t="shared" si="70"/>
        <v>3.5121692534293456</v>
      </c>
      <c r="J318" s="9">
        <f t="shared" si="71"/>
        <v>3.4385910744586115</v>
      </c>
      <c r="K318" s="11">
        <f t="shared" si="72"/>
        <v>0.4366812227074236</v>
      </c>
      <c r="L318" s="11">
        <f t="shared" si="73"/>
        <v>0.29498525073746312</v>
      </c>
      <c r="M318" s="11">
        <f t="shared" si="74"/>
        <v>0.30120481927710846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-0.27752514094714054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0.23279732525185182</v>
      </c>
      <c r="Q318" s="11">
        <f>2*'OddsRatio_working_3-way'!K318*'OddsRatio_working_3-way'!L318*'OddsRatio_working_3-way'!M318</f>
        <v>7.7599108417283943E-2</v>
      </c>
      <c r="R318" s="11">
        <f t="shared" si="75"/>
        <v>0</v>
      </c>
      <c r="S318" s="11">
        <f t="shared" si="76"/>
        <v>-0.83883328356255871</v>
      </c>
      <c r="T318" s="11">
        <f t="shared" si="77"/>
        <v>-0.27961109452085292</v>
      </c>
      <c r="U318" s="11">
        <f>'OddsRatio_working_3-way'!S318-'OddsRatio_working_3-way'!R318^2/3</f>
        <v>-0.83883328356255871</v>
      </c>
      <c r="V318" s="11">
        <f>'OddsRatio_working_3-way'!S318*'OddsRatio_working_3-way'!R318/3-2*'OddsRatio_working_3-way'!R318^3/27-'OddsRatio_working_3-way'!T318</f>
        <v>0.27961109452085292</v>
      </c>
      <c r="W318" s="11">
        <f>'OddsRatio_working_3-way'!V318^2+4*'OddsRatio_working_3-way'!U318^3/27</f>
        <v>-9.260261502290118E-3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0.14785349647661319</v>
      </c>
      <c r="Y318" s="11">
        <f>IF('OddsRatio_working_3-way'!W318&gt;=0,IF('OddsRatio_working_3-way'!V318+SQRT('OddsRatio_working_3-way'!W318)&gt;0,0,PI()),ACOS('OddsRatio_working_3-way'!V318/(2*'OddsRatio_working_3-way'!X318)))</f>
        <v>0.33146045898734977</v>
      </c>
      <c r="Z318" s="11">
        <f>'OddsRatio_working_3-way'!X318^(1/3)*COS('OddsRatio_working_3-way'!Y318/3)</f>
        <v>0.52555842121952845</v>
      </c>
      <c r="AA318" s="11">
        <f>'OddsRatio_working_3-way'!X318^(1/3)*COS(('OddsRatio_working_3-way'!Y318+2*PI())/3)</f>
        <v>-0.31327257952655563</v>
      </c>
      <c r="AB318" s="11">
        <f>'OddsRatio_working_3-way'!X318^(1/3)*COS(('OddsRatio_working_3-way'!Y318+4*PI())/3)</f>
        <v>-0.21228584169297293</v>
      </c>
      <c r="AC318" s="11">
        <f>'OddsRatio_working_3-way'!X318^(1/3)*SIN('OddsRatio_working_3-way'!Y318/3)</f>
        <v>5.8304720272801411E-2</v>
      </c>
      <c r="AD318" s="11">
        <f>'OddsRatio_working_3-way'!X318^(1/3)*SIN(('OddsRatio_working_3-way'!Y318+2*PI())/3)</f>
        <v>0.42599458381255362</v>
      </c>
      <c r="AE318" s="11">
        <f>'OddsRatio_working_3-way'!X318^(1/3)*SIN(('OddsRatio_working_3-way'!Y318+4*PI())/3)</f>
        <v>-0.48429930408535482</v>
      </c>
      <c r="AF318" s="11">
        <f>-'OddsRatio_working_3-way'!U318/(3*'OddsRatio_working_3-way'!X318^(1/3))*COS(('OddsRatio_working_3-way'!Y318)/3)</f>
        <v>0.52555842121952834</v>
      </c>
      <c r="AG318" s="11">
        <f>-'OddsRatio_working_3-way'!U318/(3*'OddsRatio_working_3-way'!X318^(1/3))*COS(('OddsRatio_working_3-way'!Y318+2*PI())/3)</f>
        <v>-0.31327257952655557</v>
      </c>
      <c r="AH318" s="11">
        <f>-'OddsRatio_working_3-way'!U318/(3*'OddsRatio_working_3-way'!X318^(1/3))*COS(('OddsRatio_working_3-way'!Y318+4*PI())/3)</f>
        <v>-0.2122858416929729</v>
      </c>
      <c r="AI318" s="11">
        <f>'OddsRatio_working_3-way'!U318/(3*'OddsRatio_working_3-way'!X318^(1/3))*SIN(('OddsRatio_working_3-way'!Y318)/3)</f>
        <v>-5.8304720272801404E-2</v>
      </c>
      <c r="AJ318" s="11">
        <f>'OddsRatio_working_3-way'!U318/(3*'OddsRatio_working_3-way'!X318^(1/3))*SIN(('OddsRatio_working_3-way'!Y318+2*PI())/3)</f>
        <v>-0.42599458381255356</v>
      </c>
      <c r="AK318" s="11">
        <f>'OddsRatio_working_3-way'!U318/(3*'OddsRatio_working_3-way'!X318^(1/3))*SIN(('OddsRatio_working_3-way'!Y318+4*PI())/3)</f>
        <v>0.48429930408535476</v>
      </c>
      <c r="AL318" s="11">
        <f>'OddsRatio_working_3-way'!Z318+'OddsRatio_working_3-way'!AF318</f>
        <v>1.0511168424390567</v>
      </c>
      <c r="AM318" s="11">
        <f>'OddsRatio_working_3-way'!AA318+'OddsRatio_working_3-way'!AG318</f>
        <v>-0.62654515905311126</v>
      </c>
      <c r="AN318" s="11">
        <f>'OddsRatio_working_3-way'!AB318+'OddsRatio_working_3-way'!AH318</f>
        <v>-0.42457168338594586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1.0511168424390567</v>
      </c>
      <c r="AS318" s="11">
        <f>IF(('OddsRatio_working_3-way'!X318=0),IF(Q318&gt;0,-Q318^(1/3),(-Q318)^(1/3)),'OddsRatio_working_3-way'!AM318-'OddsRatio_working_3-way'!R318/3)</f>
        <v>-0.62654515905311126</v>
      </c>
      <c r="AT318" s="11">
        <f>IF(('OddsRatio_working_3-way'!X318=0),IF(Q318&gt;0,-Q318^(1/3),(-Q318)^(1/3)),'OddsRatio_working_3-way'!AN318-'OddsRatio_working_3-way'!R318/3)</f>
        <v>-0.42457168338594586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9">
        <f t="shared" si="65"/>
        <v>0.47542543880106858</v>
      </c>
      <c r="E319" s="9">
        <f t="shared" si="66"/>
        <v>0.28735828666333657</v>
      </c>
      <c r="F319" s="9">
        <f t="shared" si="67"/>
        <v>0.2372162745355948</v>
      </c>
      <c r="G319" s="9">
        <f t="shared" si="68"/>
        <v>1.0508373751504352</v>
      </c>
      <c r="H319" s="9">
        <f t="shared" si="69"/>
        <v>2.1033792439079564</v>
      </c>
      <c r="I319" s="9">
        <f t="shared" si="70"/>
        <v>3.4799762053550269</v>
      </c>
      <c r="J319" s="9">
        <f t="shared" si="71"/>
        <v>4.2155623679603309</v>
      </c>
      <c r="K319" s="11">
        <f t="shared" si="72"/>
        <v>0.48780487804878053</v>
      </c>
      <c r="L319" s="11">
        <f t="shared" si="73"/>
        <v>0.29761904761904762</v>
      </c>
      <c r="M319" s="11">
        <f t="shared" si="74"/>
        <v>0.24630541871921185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-0.27114622131442967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0.23135831287939901</v>
      </c>
      <c r="Q319" s="11">
        <f>2*'OddsRatio_working_3-way'!K319*'OddsRatio_working_3-way'!L319*'OddsRatio_working_3-way'!M319</f>
        <v>7.1517252822070804E-2</v>
      </c>
      <c r="R319" s="11">
        <f t="shared" si="75"/>
        <v>0</v>
      </c>
      <c r="S319" s="11">
        <f t="shared" si="76"/>
        <v>-0.8532603248455698</v>
      </c>
      <c r="T319" s="11">
        <f t="shared" si="77"/>
        <v>-0.26375898758750227</v>
      </c>
      <c r="U319" s="11">
        <f>'OddsRatio_working_3-way'!S319-'OddsRatio_working_3-way'!R319^2/3</f>
        <v>-0.8532603248455698</v>
      </c>
      <c r="V319" s="11">
        <f>'OddsRatio_working_3-way'!S319*'OddsRatio_working_3-way'!R319/3-2*'OddsRatio_working_3-way'!R319^3/27-'OddsRatio_working_3-way'!T319</f>
        <v>0.26375898758750227</v>
      </c>
      <c r="W319" s="11">
        <f>'OddsRatio_working_3-way'!V319^2+4*'OddsRatio_working_3-way'!U319^3/27</f>
        <v>-2.246362528759481E-2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0.15168423519006433</v>
      </c>
      <c r="Y319" s="11">
        <f>IF('OddsRatio_working_3-way'!W319&gt;=0,IF('OddsRatio_working_3-way'!V319+SQRT('OddsRatio_working_3-way'!W319)&gt;0,0,PI()),ACOS('OddsRatio_working_3-way'!V319/(2*'OddsRatio_working_3-way'!X319)))</f>
        <v>0.51673996538295652</v>
      </c>
      <c r="Z319" s="11">
        <f>'OddsRatio_working_3-way'!X319^(1/3)*COS('OddsRatio_working_3-way'!Y319/3)</f>
        <v>0.52541868757521759</v>
      </c>
      <c r="AA319" s="11">
        <f>'OddsRatio_working_3-way'!X319^(1/3)*COS(('OddsRatio_working_3-way'!Y319+2*PI())/3)</f>
        <v>-0.34187046600959592</v>
      </c>
      <c r="AB319" s="11">
        <f>'OddsRatio_working_3-way'!X319^(1/3)*COS(('OddsRatio_working_3-way'!Y319+4*PI())/3)</f>
        <v>-0.18354822156562164</v>
      </c>
      <c r="AC319" s="11">
        <f>'OddsRatio_working_3-way'!X319^(1/3)*SIN('OddsRatio_working_3-way'!Y319/3)</f>
        <v>9.140739044843417E-2</v>
      </c>
      <c r="AD319" s="11">
        <f>'OddsRatio_working_3-way'!X319^(1/3)*SIN(('OddsRatio_working_3-way'!Y319+2*PI())/3)</f>
        <v>0.40932223583900051</v>
      </c>
      <c r="AE319" s="11">
        <f>'OddsRatio_working_3-way'!X319^(1/3)*SIN(('OddsRatio_working_3-way'!Y319+4*PI())/3)</f>
        <v>-0.50072962628743478</v>
      </c>
      <c r="AF319" s="11">
        <f>-'OddsRatio_working_3-way'!U319/(3*'OddsRatio_working_3-way'!X319^(1/3))*COS(('OddsRatio_working_3-way'!Y319)/3)</f>
        <v>0.52541868757521748</v>
      </c>
      <c r="AG319" s="11">
        <f>-'OddsRatio_working_3-way'!U319/(3*'OddsRatio_working_3-way'!X319^(1/3))*COS(('OddsRatio_working_3-way'!Y319+2*PI())/3)</f>
        <v>-0.34187046600959581</v>
      </c>
      <c r="AH319" s="11">
        <f>-'OddsRatio_working_3-way'!U319/(3*'OddsRatio_working_3-way'!X319^(1/3))*COS(('OddsRatio_working_3-way'!Y319+4*PI())/3)</f>
        <v>-0.18354822156562162</v>
      </c>
      <c r="AI319" s="11">
        <f>'OddsRatio_working_3-way'!U319/(3*'OddsRatio_working_3-way'!X319^(1/3))*SIN(('OddsRatio_working_3-way'!Y319)/3)</f>
        <v>-9.1407390448434142E-2</v>
      </c>
      <c r="AJ319" s="11">
        <f>'OddsRatio_working_3-way'!U319/(3*'OddsRatio_working_3-way'!X319^(1/3))*SIN(('OddsRatio_working_3-way'!Y319+2*PI())/3)</f>
        <v>-0.40932223583900046</v>
      </c>
      <c r="AK319" s="11">
        <f>'OddsRatio_working_3-way'!U319/(3*'OddsRatio_working_3-way'!X319^(1/3))*SIN(('OddsRatio_working_3-way'!Y319+4*PI())/3)</f>
        <v>0.50072962628743467</v>
      </c>
      <c r="AL319" s="11">
        <f>'OddsRatio_working_3-way'!Z319+'OddsRatio_working_3-way'!AF319</f>
        <v>1.0508373751504352</v>
      </c>
      <c r="AM319" s="11">
        <f>'OddsRatio_working_3-way'!AA319+'OddsRatio_working_3-way'!AG319</f>
        <v>-0.68374093201919173</v>
      </c>
      <c r="AN319" s="11">
        <f>'OddsRatio_working_3-way'!AB319+'OddsRatio_working_3-way'!AH319</f>
        <v>-0.36709644313124323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1.0508373751504352</v>
      </c>
      <c r="AS319" s="11">
        <f>IF(('OddsRatio_working_3-way'!X319=0),IF(Q319&gt;0,-Q319^(1/3),(-Q319)^(1/3)),'OddsRatio_working_3-way'!AM319-'OddsRatio_working_3-way'!R319/3)</f>
        <v>-0.68374093201919173</v>
      </c>
      <c r="AT319" s="11">
        <f>IF(('OddsRatio_working_3-way'!X319=0),IF(Q319&gt;0,-Q319^(1/3),(-Q319)^(1/3)),'OddsRatio_working_3-way'!AN319-'OddsRatio_working_3-way'!R319/3)</f>
        <v>-0.36709644313124323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9">
        <f t="shared" si="65"/>
        <v>0.31684141226132834</v>
      </c>
      <c r="E321" s="9">
        <f t="shared" si="66"/>
        <v>0.27760398839947809</v>
      </c>
      <c r="F321" s="9">
        <f t="shared" si="67"/>
        <v>0.40555459933919336</v>
      </c>
      <c r="G321" s="9">
        <f t="shared" si="68"/>
        <v>1.062144375658916</v>
      </c>
      <c r="H321" s="9">
        <f t="shared" si="69"/>
        <v>3.1561530825876001</v>
      </c>
      <c r="I321" s="9">
        <f t="shared" si="70"/>
        <v>3.6022537203643434</v>
      </c>
      <c r="J321" s="9">
        <f t="shared" si="71"/>
        <v>2.4657592384093046</v>
      </c>
      <c r="K321" s="11">
        <f t="shared" si="72"/>
        <v>0.33003300330033003</v>
      </c>
      <c r="L321" s="11">
        <f t="shared" si="73"/>
        <v>0.28985507246376813</v>
      </c>
      <c r="M321" s="11">
        <f t="shared" si="74"/>
        <v>0.42016806722689076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-0.2758687633469229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0.23553688945803605</v>
      </c>
      <c r="Q321" s="11">
        <f>2*'OddsRatio_working_3-way'!K321*'OddsRatio_working_3-way'!L321*'OddsRatio_working_3-way'!M321</f>
        <v>8.0388016879875776E-2</v>
      </c>
      <c r="R321" s="11">
        <f t="shared" si="75"/>
        <v>0</v>
      </c>
      <c r="S321" s="11">
        <f t="shared" si="76"/>
        <v>-0.8538005049953159</v>
      </c>
      <c r="T321" s="11">
        <f t="shared" si="77"/>
        <v>-0.29139948975949342</v>
      </c>
      <c r="U321" s="11">
        <f>'OddsRatio_working_3-way'!S321-'OddsRatio_working_3-way'!R321^2/3</f>
        <v>-0.8538005049953159</v>
      </c>
      <c r="V321" s="11">
        <f>'OddsRatio_working_3-way'!S321*'OddsRatio_working_3-way'!R321/3-2*'OddsRatio_working_3-way'!R321^3/27-'OddsRatio_working_3-way'!T321</f>
        <v>0.29139948975949342</v>
      </c>
      <c r="W321" s="11">
        <f>'OddsRatio_working_3-way'!V321^2+4*'OddsRatio_working_3-way'!U321^3/27</f>
        <v>-7.293667924749267E-3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0.15182829986274166</v>
      </c>
      <c r="Y321" s="11">
        <f>IF('OddsRatio_working_3-way'!W321&gt;=0,IF('OddsRatio_working_3-way'!V321+SQRT('OddsRatio_working_3-way'!W321)&gt;0,0,PI()),ACOS('OddsRatio_working_3-way'!V321/(2*'OddsRatio_working_3-way'!X321)))</f>
        <v>0.28509491339225224</v>
      </c>
      <c r="Z321" s="11">
        <f>'OddsRatio_working_3-way'!X321^(1/3)*COS('OddsRatio_working_3-way'!Y321/3)</f>
        <v>0.53107218782945798</v>
      </c>
      <c r="AA321" s="11">
        <f>'OddsRatio_working_3-way'!X321^(1/3)*COS(('OddsRatio_working_3-way'!Y321+2*PI())/3)</f>
        <v>-0.30937528567682387</v>
      </c>
      <c r="AB321" s="11">
        <f>'OddsRatio_working_3-way'!X321^(1/3)*COS(('OddsRatio_working_3-way'!Y321+4*PI())/3)</f>
        <v>-0.22169690215263441</v>
      </c>
      <c r="AC321" s="11">
        <f>'OddsRatio_working_3-way'!X321^(1/3)*SIN('OddsRatio_working_3-way'!Y321/3)</f>
        <v>5.0621138329802216E-2</v>
      </c>
      <c r="AD321" s="11">
        <f>'OddsRatio_working_3-way'!X321^(1/3)*SIN(('OddsRatio_working_3-way'!Y321+2*PI())/3)</f>
        <v>0.43461143673879044</v>
      </c>
      <c r="AE321" s="11">
        <f>'OddsRatio_working_3-way'!X321^(1/3)*SIN(('OddsRatio_working_3-way'!Y321+4*PI())/3)</f>
        <v>-0.48523257506859252</v>
      </c>
      <c r="AF321" s="11">
        <f>-'OddsRatio_working_3-way'!U321/(3*'OddsRatio_working_3-way'!X321^(1/3))*COS(('OddsRatio_working_3-way'!Y321)/3)</f>
        <v>0.53107218782945786</v>
      </c>
      <c r="AG321" s="11">
        <f>-'OddsRatio_working_3-way'!U321/(3*'OddsRatio_working_3-way'!X321^(1/3))*COS(('OddsRatio_working_3-way'!Y321+2*PI())/3)</f>
        <v>-0.30937528567682382</v>
      </c>
      <c r="AH321" s="11">
        <f>-'OddsRatio_working_3-way'!U321/(3*'OddsRatio_working_3-way'!X321^(1/3))*COS(('OddsRatio_working_3-way'!Y321+4*PI())/3)</f>
        <v>-0.22169690215263435</v>
      </c>
      <c r="AI321" s="11">
        <f>'OddsRatio_working_3-way'!U321/(3*'OddsRatio_working_3-way'!X321^(1/3))*SIN(('OddsRatio_working_3-way'!Y321)/3)</f>
        <v>-5.0621138329802209E-2</v>
      </c>
      <c r="AJ321" s="11">
        <f>'OddsRatio_working_3-way'!U321/(3*'OddsRatio_working_3-way'!X321^(1/3))*SIN(('OddsRatio_working_3-way'!Y321+2*PI())/3)</f>
        <v>-0.43461143673879032</v>
      </c>
      <c r="AK321" s="11">
        <f>'OddsRatio_working_3-way'!U321/(3*'OddsRatio_working_3-way'!X321^(1/3))*SIN(('OddsRatio_working_3-way'!Y321+4*PI())/3)</f>
        <v>0.48523257506859241</v>
      </c>
      <c r="AL321" s="11">
        <f>'OddsRatio_working_3-way'!Z321+'OddsRatio_working_3-way'!AF321</f>
        <v>1.062144375658916</v>
      </c>
      <c r="AM321" s="11">
        <f>'OddsRatio_working_3-way'!AA321+'OddsRatio_working_3-way'!AG321</f>
        <v>-0.61875057135364764</v>
      </c>
      <c r="AN321" s="11">
        <f>'OddsRatio_working_3-way'!AB321+'OddsRatio_working_3-way'!AH321</f>
        <v>-0.44339380430526876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1.062144375658916</v>
      </c>
      <c r="AS321" s="11">
        <f>IF(('OddsRatio_working_3-way'!X321=0),IF(Q321&gt;0,-Q321^(1/3),(-Q321)^(1/3)),'OddsRatio_working_3-way'!AM321-'OddsRatio_working_3-way'!R321/3)</f>
        <v>-0.61875057135364764</v>
      </c>
      <c r="AT321" s="11">
        <f>IF(('OddsRatio_working_3-way'!X321=0),IF(Q321&gt;0,-Q321^(1/3),(-Q321)^(1/3)),'OddsRatio_working_3-way'!AN321-'OddsRatio_working_3-way'!R321/3)</f>
        <v>-0.44339380430526876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9">
        <f t="shared" si="65"/>
        <v>0.46555841432756589</v>
      </c>
      <c r="E322" s="9">
        <f t="shared" si="66"/>
        <v>0.2657028382246015</v>
      </c>
      <c r="F322" s="9">
        <f t="shared" si="67"/>
        <v>0.26873874744783255</v>
      </c>
      <c r="G322" s="9">
        <f t="shared" si="68"/>
        <v>1.0629242321434891</v>
      </c>
      <c r="H322" s="9">
        <f t="shared" si="69"/>
        <v>2.1479581707149689</v>
      </c>
      <c r="I322" s="9">
        <f t="shared" si="70"/>
        <v>3.763603003573071</v>
      </c>
      <c r="J322" s="9">
        <f t="shared" si="71"/>
        <v>3.7210860342873318</v>
      </c>
      <c r="K322" s="11">
        <f t="shared" si="72"/>
        <v>0.48076923076923073</v>
      </c>
      <c r="L322" s="11">
        <f t="shared" si="73"/>
        <v>0.27777777777777779</v>
      </c>
      <c r="M322" s="11">
        <f t="shared" si="74"/>
        <v>0.2808988764044944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-0.2696629213483146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0.23408239700374533</v>
      </c>
      <c r="Q322" s="11">
        <f>2*'OddsRatio_working_3-way'!K322*'OddsRatio_working_3-way'!L322*'OddsRatio_working_3-way'!M322</f>
        <v>7.5026409296072225E-2</v>
      </c>
      <c r="R322" s="11">
        <f t="shared" si="75"/>
        <v>0</v>
      </c>
      <c r="S322" s="11">
        <f t="shared" si="76"/>
        <v>-0.86805555555555569</v>
      </c>
      <c r="T322" s="11">
        <f t="shared" si="77"/>
        <v>-0.2782229344729345</v>
      </c>
      <c r="U322" s="11">
        <f>'OddsRatio_working_3-way'!S322-'OddsRatio_working_3-way'!R322^2/3</f>
        <v>-0.86805555555555569</v>
      </c>
      <c r="V322" s="11">
        <f>'OddsRatio_working_3-way'!S322*'OddsRatio_working_3-way'!R322/3-2*'OddsRatio_working_3-way'!R322^3/27-'OddsRatio_working_3-way'!T322</f>
        <v>0.2782229344729345</v>
      </c>
      <c r="W322" s="11">
        <f>'OddsRatio_working_3-way'!V322^2+4*'OddsRatio_working_3-way'!U322^3/27</f>
        <v>-1.9495348467176668E-2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0.15564651436340252</v>
      </c>
      <c r="Y322" s="11">
        <f>IF('OddsRatio_working_3-way'!W322&gt;=0,IF('OddsRatio_working_3-way'!V322+SQRT('OddsRatio_working_3-way'!W322)&gt;0,0,PI()),ACOS('OddsRatio_working_3-way'!V322/(2*'OddsRatio_working_3-way'!X322)))</f>
        <v>0.46512526349665451</v>
      </c>
      <c r="Z322" s="11">
        <f>'OddsRatio_working_3-way'!X322^(1/3)*COS('OddsRatio_working_3-way'!Y322/3)</f>
        <v>0.53146211607174454</v>
      </c>
      <c r="AA322" s="11">
        <f>'OddsRatio_working_3-way'!X322^(1/3)*COS(('OddsRatio_working_3-way'!Y322+2*PI())/3)</f>
        <v>-0.33766785859230875</v>
      </c>
      <c r="AB322" s="11">
        <f>'OddsRatio_working_3-way'!X322^(1/3)*COS(('OddsRatio_working_3-way'!Y322+4*PI())/3)</f>
        <v>-0.19379425747943574</v>
      </c>
      <c r="AC322" s="11">
        <f>'OddsRatio_working_3-way'!X322^(1/3)*SIN('OddsRatio_working_3-way'!Y322/3)</f>
        <v>8.3065462331798082E-2</v>
      </c>
      <c r="AD322" s="11">
        <f>'OddsRatio_working_3-way'!X322^(1/3)*SIN(('OddsRatio_working_3-way'!Y322+2*PI())/3)</f>
        <v>0.41872696250126579</v>
      </c>
      <c r="AE322" s="11">
        <f>'OddsRatio_working_3-way'!X322^(1/3)*SIN(('OddsRatio_working_3-way'!Y322+4*PI())/3)</f>
        <v>-0.50179242483306385</v>
      </c>
      <c r="AF322" s="11">
        <f>-'OddsRatio_working_3-way'!U322/(3*'OddsRatio_working_3-way'!X322^(1/3))*COS(('OddsRatio_working_3-way'!Y322)/3)</f>
        <v>0.53146211607174454</v>
      </c>
      <c r="AG322" s="11">
        <f>-'OddsRatio_working_3-way'!U322/(3*'OddsRatio_working_3-way'!X322^(1/3))*COS(('OddsRatio_working_3-way'!Y322+2*PI())/3)</f>
        <v>-0.33766785859230875</v>
      </c>
      <c r="AH322" s="11">
        <f>-'OddsRatio_working_3-way'!U322/(3*'OddsRatio_working_3-way'!X322^(1/3))*COS(('OddsRatio_working_3-way'!Y322+4*PI())/3)</f>
        <v>-0.19379425747943574</v>
      </c>
      <c r="AI322" s="11">
        <f>'OddsRatio_working_3-way'!U322/(3*'OddsRatio_working_3-way'!X322^(1/3))*SIN(('OddsRatio_working_3-way'!Y322)/3)</f>
        <v>-8.3065462331798082E-2</v>
      </c>
      <c r="AJ322" s="11">
        <f>'OddsRatio_working_3-way'!U322/(3*'OddsRatio_working_3-way'!X322^(1/3))*SIN(('OddsRatio_working_3-way'!Y322+2*PI())/3)</f>
        <v>-0.41872696250126579</v>
      </c>
      <c r="AK322" s="11">
        <f>'OddsRatio_working_3-way'!U322/(3*'OddsRatio_working_3-way'!X322^(1/3))*SIN(('OddsRatio_working_3-way'!Y322+4*PI())/3)</f>
        <v>0.50179242483306385</v>
      </c>
      <c r="AL322" s="11">
        <f>'OddsRatio_working_3-way'!Z322+'OddsRatio_working_3-way'!AF322</f>
        <v>1.0629242321434891</v>
      </c>
      <c r="AM322" s="11">
        <f>'OddsRatio_working_3-way'!AA322+'OddsRatio_working_3-way'!AG322</f>
        <v>-0.67533571718461749</v>
      </c>
      <c r="AN322" s="11">
        <f>'OddsRatio_working_3-way'!AB322+'OddsRatio_working_3-way'!AH322</f>
        <v>-0.38758851495887148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1.0629242321434891</v>
      </c>
      <c r="AS322" s="11">
        <f>IF(('OddsRatio_working_3-way'!X322=0),IF(Q322&gt;0,-Q322^(1/3),(-Q322)^(1/3)),'OddsRatio_working_3-way'!AM322-'OddsRatio_working_3-way'!R322/3)</f>
        <v>-0.67533571718461749</v>
      </c>
      <c r="AT322" s="11">
        <f>IF(('OddsRatio_working_3-way'!X322=0),IF(Q322&gt;0,-Q322^(1/3),(-Q322)^(1/3)),'OddsRatio_working_3-way'!AN322-'OddsRatio_working_3-way'!R322/3)</f>
        <v>-0.38758851495887148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9">
        <f t="shared" si="65"/>
        <v>0.44735735087091288</v>
      </c>
      <c r="E323" s="9">
        <f t="shared" si="66"/>
        <v>0.31761823985863796</v>
      </c>
      <c r="F323" s="9">
        <f t="shared" si="67"/>
        <v>0.23502440927044918</v>
      </c>
      <c r="G323" s="9">
        <f t="shared" si="68"/>
        <v>1.0742168970602397</v>
      </c>
      <c r="H323" s="9">
        <f t="shared" si="69"/>
        <v>2.2353494316192757</v>
      </c>
      <c r="I323" s="9">
        <f t="shared" si="70"/>
        <v>3.1484337941204794</v>
      </c>
      <c r="J323" s="9">
        <f t="shared" si="71"/>
        <v>4.2548771980925268</v>
      </c>
      <c r="K323" s="11">
        <f t="shared" si="72"/>
        <v>0.46511627906976744</v>
      </c>
      <c r="L323" s="11">
        <f t="shared" si="73"/>
        <v>0.33333333333333331</v>
      </c>
      <c r="M323" s="11">
        <f t="shared" si="74"/>
        <v>0.24813895781637715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-0.2681054879104392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0.23775174562871487</v>
      </c>
      <c r="Q323" s="11">
        <f>2*'OddsRatio_working_3-way'!K323*'OddsRatio_working_3-way'!L323*'OddsRatio_working_3-way'!M323</f>
        <v>7.6942312501202217E-2</v>
      </c>
      <c r="R323" s="11">
        <f t="shared" si="75"/>
        <v>0</v>
      </c>
      <c r="S323" s="11">
        <f t="shared" si="76"/>
        <v>-0.88678433060697359</v>
      </c>
      <c r="T323" s="11">
        <f t="shared" si="77"/>
        <v>-0.28698522026115647</v>
      </c>
      <c r="U323" s="11">
        <f>'OddsRatio_working_3-way'!S323-'OddsRatio_working_3-way'!R323^2/3</f>
        <v>-0.88678433060697359</v>
      </c>
      <c r="V323" s="11">
        <f>'OddsRatio_working_3-way'!S323*'OddsRatio_working_3-way'!R323/3-2*'OddsRatio_working_3-way'!R323^3/27-'OddsRatio_working_3-way'!T323</f>
        <v>0.28698522026115647</v>
      </c>
      <c r="W323" s="11">
        <f>'OddsRatio_working_3-way'!V323^2+4*'OddsRatio_working_3-way'!U323^3/27</f>
        <v>-2.0951361986289496E-2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0.16071082620240149</v>
      </c>
      <c r="Y323" s="11">
        <f>IF('OddsRatio_working_3-way'!W323&gt;=0,IF('OddsRatio_working_3-way'!V323+SQRT('OddsRatio_working_3-way'!W323)&gt;0,0,PI()),ACOS('OddsRatio_working_3-way'!V323/(2*'OddsRatio_working_3-way'!X323)))</f>
        <v>0.46713504316149601</v>
      </c>
      <c r="Z323" s="11">
        <f>'OddsRatio_working_3-way'!X323^(1/3)*COS('OddsRatio_working_3-way'!Y323/3)</f>
        <v>0.53710844853011985</v>
      </c>
      <c r="AA323" s="11">
        <f>'OddsRatio_working_3-way'!X323^(1/3)*COS(('OddsRatio_working_3-way'!Y323+2*PI())/3)</f>
        <v>-0.34157455389947816</v>
      </c>
      <c r="AB323" s="11">
        <f>'OddsRatio_working_3-way'!X323^(1/3)*COS(('OddsRatio_working_3-way'!Y323+4*PI())/3)</f>
        <v>-0.1955338946306418</v>
      </c>
      <c r="AC323" s="11">
        <f>'OddsRatio_working_3-way'!X323^(1/3)*SIN('OddsRatio_working_3-way'!Y323/3)</f>
        <v>8.4316613941493201E-2</v>
      </c>
      <c r="AD323" s="11">
        <f>'OddsRatio_working_3-way'!X323^(1/3)*SIN(('OddsRatio_working_3-way'!Y323+2*PI())/3)</f>
        <v>0.4229912540435839</v>
      </c>
      <c r="AE323" s="11">
        <f>'OddsRatio_working_3-way'!X323^(1/3)*SIN(('OddsRatio_working_3-way'!Y323+4*PI())/3)</f>
        <v>-0.50730786798507699</v>
      </c>
      <c r="AF323" s="11">
        <f>-'OddsRatio_working_3-way'!U323/(3*'OddsRatio_working_3-way'!X323^(1/3))*COS(('OddsRatio_working_3-way'!Y323)/3)</f>
        <v>0.53710844853011974</v>
      </c>
      <c r="AG323" s="11">
        <f>-'OddsRatio_working_3-way'!U323/(3*'OddsRatio_working_3-way'!X323^(1/3))*COS(('OddsRatio_working_3-way'!Y323+2*PI())/3)</f>
        <v>-0.34157455389947811</v>
      </c>
      <c r="AH323" s="11">
        <f>-'OddsRatio_working_3-way'!U323/(3*'OddsRatio_working_3-way'!X323^(1/3))*COS(('OddsRatio_working_3-way'!Y323+4*PI())/3)</f>
        <v>-0.19553389463064177</v>
      </c>
      <c r="AI323" s="11">
        <f>'OddsRatio_working_3-way'!U323/(3*'OddsRatio_working_3-way'!X323^(1/3))*SIN(('OddsRatio_working_3-way'!Y323)/3)</f>
        <v>-8.4316613941493188E-2</v>
      </c>
      <c r="AJ323" s="11">
        <f>'OddsRatio_working_3-way'!U323/(3*'OddsRatio_working_3-way'!X323^(1/3))*SIN(('OddsRatio_working_3-way'!Y323+2*PI())/3)</f>
        <v>-0.42299125404358379</v>
      </c>
      <c r="AK323" s="11">
        <f>'OddsRatio_working_3-way'!U323/(3*'OddsRatio_working_3-way'!X323^(1/3))*SIN(('OddsRatio_working_3-way'!Y323+4*PI())/3)</f>
        <v>0.50730786798507688</v>
      </c>
      <c r="AL323" s="11">
        <f>'OddsRatio_working_3-way'!Z323+'OddsRatio_working_3-way'!AF323</f>
        <v>1.0742168970602397</v>
      </c>
      <c r="AM323" s="11">
        <f>'OddsRatio_working_3-way'!AA323+'OddsRatio_working_3-way'!AG323</f>
        <v>-0.68314910779895621</v>
      </c>
      <c r="AN323" s="11">
        <f>'OddsRatio_working_3-way'!AB323+'OddsRatio_working_3-way'!AH323</f>
        <v>-0.3910677892612836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1.0742168970602397</v>
      </c>
      <c r="AS323" s="11">
        <f>IF(('OddsRatio_working_3-way'!X323=0),IF(Q323&gt;0,-Q323^(1/3),(-Q323)^(1/3)),'OddsRatio_working_3-way'!AM323-'OddsRatio_working_3-way'!R323/3)</f>
        <v>-0.68314910779895621</v>
      </c>
      <c r="AT323" s="11">
        <f>IF(('OddsRatio_working_3-way'!X323=0),IF(Q323&gt;0,-Q323^(1/3),(-Q323)^(1/3)),'OddsRatio_working_3-way'!AN323-'OddsRatio_working_3-way'!R323/3)</f>
        <v>-0.3910677892612836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3.56</v>
      </c>
      <c r="B324" s="4">
        <f>IF('True_Odds_Calculator_3-way'!B325="","",'True_Odds_Calculator_3-way'!B325)</f>
        <v>3.77</v>
      </c>
      <c r="C324" s="4">
        <f>IF('True_Odds_Calculator_3-way'!C325="","",'True_Odds_Calculator_3-way'!C325)</f>
        <v>2.0099999999999998</v>
      </c>
      <c r="D324" s="9">
        <f t="shared" ref="D324:D387" si="78">(K324/(AR324+K324-(AR324*K324)))</f>
        <v>0.26733766968047606</v>
      </c>
      <c r="E324" s="9">
        <f t="shared" ref="E324:E387" si="79">(L324/(AR324+L324-(AR324*L324)))</f>
        <v>0.2521812709670288</v>
      </c>
      <c r="F324" s="9">
        <f t="shared" ref="F324:F387" si="80">(M324/(AR324+M324-(AR324*M324)))</f>
        <v>0.48048105935249497</v>
      </c>
      <c r="G324" s="9">
        <f t="shared" ref="G324:G387" si="81">AR324</f>
        <v>1.0705420718416818</v>
      </c>
      <c r="H324" s="9">
        <f t="shared" ref="H324:H387" si="82">IF(A324="","",1/D324)</f>
        <v>3.7405877039147057</v>
      </c>
      <c r="I324" s="9">
        <f t="shared" ref="I324:I387" si="83">IF(B324="","",1/E324)</f>
        <v>3.965401539001459</v>
      </c>
      <c r="J324" s="9">
        <f t="shared" ref="J324:J387" si="84">IF(C324="","",1/F324)</f>
        <v>2.0812474925600983</v>
      </c>
      <c r="K324" s="11">
        <f t="shared" ref="K324:K387" si="85">1/A324</f>
        <v>0.2808988764044944</v>
      </c>
      <c r="L324" s="11">
        <f t="shared" ref="L324:L387" si="86">1/B324</f>
        <v>0.26525198938992045</v>
      </c>
      <c r="M324" s="11">
        <f t="shared" ref="M324:M387" si="87">1/C324</f>
        <v>0.49751243781094534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-0.26549338367620068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0.23501839296943597</v>
      </c>
      <c r="Q324" s="11">
        <f>2*'OddsRatio_working_3-way'!K324*'OddsRatio_working_3-way'!L324*'OddsRatio_working_3-way'!M324</f>
        <v>7.4138294312124903E-2</v>
      </c>
      <c r="R324" s="11">
        <f t="shared" ref="R324:R387" si="88">O324/N324</f>
        <v>0</v>
      </c>
      <c r="S324" s="11">
        <f t="shared" ref="S324:S387" si="89">P324/N324</f>
        <v>-0.88521374700646993</v>
      </c>
      <c r="T324" s="11">
        <f t="shared" ref="T324:T387" si="90">Q324/N324</f>
        <v>-0.27924723880330282</v>
      </c>
      <c r="U324" s="11">
        <f>'OddsRatio_working_3-way'!S324-'OddsRatio_working_3-way'!R324^2/3</f>
        <v>-0.88521374700646993</v>
      </c>
      <c r="V324" s="11">
        <f>'OddsRatio_working_3-way'!S324*'OddsRatio_working_3-way'!R324/3-2*'OddsRatio_working_3-way'!R324^3/27-'OddsRatio_working_3-way'!T324</f>
        <v>0.27924723880330282</v>
      </c>
      <c r="W324" s="11">
        <f>'OddsRatio_working_3-way'!V324^2+4*'OddsRatio_working_3-way'!U324^3/27</f>
        <v>-2.4784902925657992E-2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0.16028406292027822</v>
      </c>
      <c r="Y324" s="11">
        <f>IF('OddsRatio_working_3-way'!W324&gt;=0,IF('OddsRatio_working_3-way'!V324+SQRT('OddsRatio_working_3-way'!W324)&gt;0,0,PI()),ACOS('OddsRatio_working_3-way'!V324/(2*'OddsRatio_working_3-way'!X324)))</f>
        <v>0.51335640490076262</v>
      </c>
      <c r="Z324" s="11">
        <f>'OddsRatio_working_3-way'!X324^(1/3)*COS('OddsRatio_working_3-way'!Y324/3)</f>
        <v>0.53527103592084091</v>
      </c>
      <c r="AA324" s="11">
        <f>'OddsRatio_working_3-way'!X324^(1/3)*COS(('OddsRatio_working_3-way'!Y324+2*PI())/3)</f>
        <v>-0.34774247976643263</v>
      </c>
      <c r="AB324" s="11">
        <f>'OddsRatio_working_3-way'!X324^(1/3)*COS(('OddsRatio_working_3-way'!Y324+4*PI())/3)</f>
        <v>-0.18752855615440836</v>
      </c>
      <c r="AC324" s="11">
        <f>'OddsRatio_working_3-way'!X324^(1/3)*SIN('OddsRatio_working_3-way'!Y324/3)</f>
        <v>9.2499551925328383E-2</v>
      </c>
      <c r="AD324" s="11">
        <f>'OddsRatio_working_3-way'!X324^(1/3)*SIN(('OddsRatio_working_3-way'!Y324+2*PI())/3)</f>
        <v>0.41730853905479676</v>
      </c>
      <c r="AE324" s="11">
        <f>'OddsRatio_working_3-way'!X324^(1/3)*SIN(('OddsRatio_working_3-way'!Y324+4*PI())/3)</f>
        <v>-0.50980809098012514</v>
      </c>
      <c r="AF324" s="11">
        <f>-'OddsRatio_working_3-way'!U324/(3*'OddsRatio_working_3-way'!X324^(1/3))*COS(('OddsRatio_working_3-way'!Y324)/3)</f>
        <v>0.53527103592084091</v>
      </c>
      <c r="AG324" s="11">
        <f>-'OddsRatio_working_3-way'!U324/(3*'OddsRatio_working_3-way'!X324^(1/3))*COS(('OddsRatio_working_3-way'!Y324+2*PI())/3)</f>
        <v>-0.34774247976643263</v>
      </c>
      <c r="AH324" s="11">
        <f>-'OddsRatio_working_3-way'!U324/(3*'OddsRatio_working_3-way'!X324^(1/3))*COS(('OddsRatio_working_3-way'!Y324+4*PI())/3)</f>
        <v>-0.18752855615440836</v>
      </c>
      <c r="AI324" s="11">
        <f>'OddsRatio_working_3-way'!U324/(3*'OddsRatio_working_3-way'!X324^(1/3))*SIN(('OddsRatio_working_3-way'!Y324)/3)</f>
        <v>-9.2499551925328383E-2</v>
      </c>
      <c r="AJ324" s="11">
        <f>'OddsRatio_working_3-way'!U324/(3*'OddsRatio_working_3-way'!X324^(1/3))*SIN(('OddsRatio_working_3-way'!Y324+2*PI())/3)</f>
        <v>-0.41730853905479676</v>
      </c>
      <c r="AK324" s="11">
        <f>'OddsRatio_working_3-way'!U324/(3*'OddsRatio_working_3-way'!X324^(1/3))*SIN(('OddsRatio_working_3-way'!Y324+4*PI())/3)</f>
        <v>0.50980809098012514</v>
      </c>
      <c r="AL324" s="11">
        <f>'OddsRatio_working_3-way'!Z324+'OddsRatio_working_3-way'!AF324</f>
        <v>1.0705420718416818</v>
      </c>
      <c r="AM324" s="11">
        <f>'OddsRatio_working_3-way'!AA324+'OddsRatio_working_3-way'!AG324</f>
        <v>-0.69548495953286527</v>
      </c>
      <c r="AN324" s="11">
        <f>'OddsRatio_working_3-way'!AB324+'OddsRatio_working_3-way'!AH324</f>
        <v>-0.37505711230881672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1.0705420718416818</v>
      </c>
      <c r="AS324" s="11">
        <f>IF(('OddsRatio_working_3-way'!X324=0),IF(Q324&gt;0,-Q324^(1/3),(-Q324)^(1/3)),'OddsRatio_working_3-way'!AM324-'OddsRatio_working_3-way'!R324/3)</f>
        <v>-0.69548495953286527</v>
      </c>
      <c r="AT324" s="11">
        <f>IF(('OddsRatio_working_3-way'!X324=0),IF(Q324&gt;0,-Q324^(1/3),(-Q324)^(1/3)),'OddsRatio_working_3-way'!AN324-'OddsRatio_working_3-way'!R324/3)</f>
        <v>-0.37505711230881672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2.0099999999999998</v>
      </c>
      <c r="B325" s="4">
        <f>IF('True_Odds_Calculator_3-way'!B326="","",'True_Odds_Calculator_3-way'!B326)</f>
        <v>3.64</v>
      </c>
      <c r="C325" s="4">
        <f>IF('True_Odds_Calculator_3-way'!C326="","",'True_Odds_Calculator_3-way'!C326)</f>
        <v>3.7</v>
      </c>
      <c r="D325" s="9">
        <f t="shared" si="78"/>
        <v>0.48092468407183186</v>
      </c>
      <c r="E325" s="9">
        <f t="shared" si="79"/>
        <v>0.26169701217614266</v>
      </c>
      <c r="F325" s="9">
        <f t="shared" si="80"/>
        <v>0.25737830375202547</v>
      </c>
      <c r="G325" s="9">
        <f t="shared" si="81"/>
        <v>1.0686412517095101</v>
      </c>
      <c r="H325" s="9">
        <f t="shared" si="82"/>
        <v>2.079327664226605</v>
      </c>
      <c r="I325" s="9">
        <f t="shared" si="83"/>
        <v>3.8212129045131067</v>
      </c>
      <c r="J325" s="9">
        <f t="shared" si="84"/>
        <v>3.8853313796156774</v>
      </c>
      <c r="K325" s="11">
        <f t="shared" si="85"/>
        <v>0.49751243781094534</v>
      </c>
      <c r="L325" s="11">
        <f t="shared" si="86"/>
        <v>0.27472527472527469</v>
      </c>
      <c r="M325" s="11">
        <f t="shared" si="87"/>
        <v>0.27027027027027023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-0.26594381818262414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0.23457113009351818</v>
      </c>
      <c r="Q325" s="11">
        <f>2*'OddsRatio_working_3-way'!K325*'OddsRatio_working_3-way'!L325*'OddsRatio_working_3-way'!M325</f>
        <v>7.3880670895596259E-2</v>
      </c>
      <c r="R325" s="11">
        <f t="shared" si="88"/>
        <v>0</v>
      </c>
      <c r="S325" s="11">
        <f t="shared" si="89"/>
        <v>-0.88203264770921552</v>
      </c>
      <c r="T325" s="11">
        <f t="shared" si="90"/>
        <v>-0.27780555833361115</v>
      </c>
      <c r="U325" s="11">
        <f>'OddsRatio_working_3-way'!S325-'OddsRatio_working_3-way'!R325^2/3</f>
        <v>-0.88203264770921552</v>
      </c>
      <c r="V325" s="11">
        <f>'OddsRatio_working_3-way'!S325*'OddsRatio_working_3-way'!R325/3-2*'OddsRatio_working_3-way'!R325^3/27-'OddsRatio_working_3-way'!T325</f>
        <v>0.27780555833361115</v>
      </c>
      <c r="W325" s="11">
        <f>'OddsRatio_working_3-way'!V325^2+4*'OddsRatio_working_3-way'!U325^3/27</f>
        <v>-2.4484095926352922E-2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0.15942084569418952</v>
      </c>
      <c r="Y325" s="11">
        <f>IF('OddsRatio_working_3-way'!W325&gt;=0,IF('OddsRatio_working_3-way'!V325+SQRT('OddsRatio_working_3-way'!W325)&gt;0,0,PI()),ACOS('OddsRatio_working_3-way'!V325/(2*'OddsRatio_working_3-way'!X325)))</f>
        <v>0.51295891705587282</v>
      </c>
      <c r="Z325" s="11">
        <f>'OddsRatio_working_3-way'!X325^(1/3)*COS('OddsRatio_working_3-way'!Y325/3)</f>
        <v>0.53432062585475515</v>
      </c>
      <c r="AA325" s="11">
        <f>'OddsRatio_working_3-way'!X325^(1/3)*COS(('OddsRatio_working_3-way'!Y325+2*PI())/3)</f>
        <v>-0.34706189937558923</v>
      </c>
      <c r="AB325" s="11">
        <f>'OddsRatio_working_3-way'!X325^(1/3)*COS(('OddsRatio_working_3-way'!Y325+4*PI())/3)</f>
        <v>-0.18725872647916583</v>
      </c>
      <c r="AC325" s="11">
        <f>'OddsRatio_working_3-way'!X325^(1/3)*SIN('OddsRatio_working_3-way'!Y325/3)</f>
        <v>9.2262404889106406E-2</v>
      </c>
      <c r="AD325" s="11">
        <f>'OddsRatio_working_3-way'!X325^(1/3)*SIN(('OddsRatio_working_3-way'!Y325+2*PI())/3)</f>
        <v>0.41660403331166518</v>
      </c>
      <c r="AE325" s="11">
        <f>'OddsRatio_working_3-way'!X325^(1/3)*SIN(('OddsRatio_working_3-way'!Y325+4*PI())/3)</f>
        <v>-0.50886643820077149</v>
      </c>
      <c r="AF325" s="11">
        <f>-'OddsRatio_working_3-way'!U325/(3*'OddsRatio_working_3-way'!X325^(1/3))*COS(('OddsRatio_working_3-way'!Y325)/3)</f>
        <v>0.53432062585475493</v>
      </c>
      <c r="AG325" s="11">
        <f>-'OddsRatio_working_3-way'!U325/(3*'OddsRatio_working_3-way'!X325^(1/3))*COS(('OddsRatio_working_3-way'!Y325+2*PI())/3)</f>
        <v>-0.34706189937558907</v>
      </c>
      <c r="AH325" s="11">
        <f>-'OddsRatio_working_3-way'!U325/(3*'OddsRatio_working_3-way'!X325^(1/3))*COS(('OddsRatio_working_3-way'!Y325+4*PI())/3)</f>
        <v>-0.18725872647916575</v>
      </c>
      <c r="AI325" s="11">
        <f>'OddsRatio_working_3-way'!U325/(3*'OddsRatio_working_3-way'!X325^(1/3))*SIN(('OddsRatio_working_3-way'!Y325)/3)</f>
        <v>-9.2262404889106378E-2</v>
      </c>
      <c r="AJ325" s="11">
        <f>'OddsRatio_working_3-way'!U325/(3*'OddsRatio_working_3-way'!X325^(1/3))*SIN(('OddsRatio_working_3-way'!Y325+2*PI())/3)</f>
        <v>-0.41660403331166501</v>
      </c>
      <c r="AK325" s="11">
        <f>'OddsRatio_working_3-way'!U325/(3*'OddsRatio_working_3-way'!X325^(1/3))*SIN(('OddsRatio_working_3-way'!Y325+4*PI())/3)</f>
        <v>0.50886643820077126</v>
      </c>
      <c r="AL325" s="11">
        <f>'OddsRatio_working_3-way'!Z325+'OddsRatio_working_3-way'!AF325</f>
        <v>1.0686412517095101</v>
      </c>
      <c r="AM325" s="11">
        <f>'OddsRatio_working_3-way'!AA325+'OddsRatio_working_3-way'!AG325</f>
        <v>-0.69412379875117836</v>
      </c>
      <c r="AN325" s="11">
        <f>'OddsRatio_working_3-way'!AB325+'OddsRatio_working_3-way'!AH325</f>
        <v>-0.37451745295833161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1.0686412517095101</v>
      </c>
      <c r="AS325" s="11">
        <f>IF(('OddsRatio_working_3-way'!X325=0),IF(Q325&gt;0,-Q325^(1/3),(-Q325)^(1/3)),'OddsRatio_working_3-way'!AM325-'OddsRatio_working_3-way'!R325/3)</f>
        <v>-0.69412379875117836</v>
      </c>
      <c r="AT325" s="11">
        <f>IF(('OddsRatio_working_3-way'!X325=0),IF(Q325&gt;0,-Q325^(1/3),(-Q325)^(1/3)),'OddsRatio_working_3-way'!AN325-'OddsRatio_working_3-way'!R325/3)</f>
        <v>-0.37451745295833161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2.31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9">
        <f t="shared" si="78"/>
        <v>0.41671685251399954</v>
      </c>
      <c r="E326" s="9">
        <f t="shared" si="79"/>
        <v>0.27398502609437791</v>
      </c>
      <c r="F326" s="9">
        <f t="shared" si="80"/>
        <v>0.3092981213916226</v>
      </c>
      <c r="G326" s="9">
        <f t="shared" si="81"/>
        <v>1.0684816521622613</v>
      </c>
      <c r="H326" s="9">
        <f t="shared" si="82"/>
        <v>2.3997109643325625</v>
      </c>
      <c r="I326" s="9">
        <f t="shared" si="83"/>
        <v>3.6498344973624079</v>
      </c>
      <c r="J326" s="9">
        <f t="shared" si="84"/>
        <v>3.2331266530191254</v>
      </c>
      <c r="K326" s="11">
        <f t="shared" si="85"/>
        <v>0.4329004329004329</v>
      </c>
      <c r="L326" s="11">
        <f t="shared" si="86"/>
        <v>0.28735632183908044</v>
      </c>
      <c r="M326" s="11">
        <f t="shared" si="87"/>
        <v>0.3236245954692557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-0.27335030281130057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0.23671600504543258</v>
      </c>
      <c r="Q326" s="11">
        <f>2*'OddsRatio_working_3-way'!K326*'OddsRatio_working_3-way'!L326*'OddsRatio_working_3-way'!M326</f>
        <v>8.0515647974636922E-2</v>
      </c>
      <c r="R326" s="11">
        <f t="shared" si="88"/>
        <v>0</v>
      </c>
      <c r="S326" s="11">
        <f t="shared" si="89"/>
        <v>-0.86598040174421387</v>
      </c>
      <c r="T326" s="11">
        <f t="shared" si="90"/>
        <v>-0.294551157055855</v>
      </c>
      <c r="U326" s="11">
        <f>'OddsRatio_working_3-way'!S326-'OddsRatio_working_3-way'!R326^2/3</f>
        <v>-0.86598040174421387</v>
      </c>
      <c r="V326" s="11">
        <f>'OddsRatio_working_3-way'!S326*'OddsRatio_working_3-way'!R326/3-2*'OddsRatio_working_3-way'!R326^3/27-'OddsRatio_working_3-way'!T326</f>
        <v>0.294551157055855</v>
      </c>
      <c r="W326" s="11">
        <f>'OddsRatio_working_3-way'!V326^2+4*'OddsRatio_working_3-way'!U326^3/27</f>
        <v>-9.4496608413997679E-3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0.15508872054758102</v>
      </c>
      <c r="Y326" s="11">
        <f>IF('OddsRatio_working_3-way'!W326&gt;=0,IF('OddsRatio_working_3-way'!V326+SQRT('OddsRatio_working_3-way'!W326)&gt;0,0,PI()),ACOS('OddsRatio_working_3-way'!V326/(2*'OddsRatio_working_3-way'!X326)))</f>
        <v>0.31877047375606127</v>
      </c>
      <c r="Z326" s="11">
        <f>'OddsRatio_working_3-way'!X326^(1/3)*COS('OddsRatio_working_3-way'!Y326/3)</f>
        <v>0.53424082608113066</v>
      </c>
      <c r="AA326" s="11">
        <f>'OddsRatio_working_3-way'!X326^(1/3)*COS(('OddsRatio_working_3-way'!Y326+2*PI())/3)</f>
        <v>-0.3164677052374717</v>
      </c>
      <c r="AB326" s="11">
        <f>'OddsRatio_working_3-way'!X326^(1/3)*COS(('OddsRatio_working_3-way'!Y326+4*PI())/3)</f>
        <v>-0.21777312084365902</v>
      </c>
      <c r="AC326" s="11">
        <f>'OddsRatio_working_3-way'!X326^(1/3)*SIN('OddsRatio_working_3-way'!Y326/3)</f>
        <v>5.6981344867326117E-2</v>
      </c>
      <c r="AD326" s="11">
        <f>'OddsRatio_working_3-way'!X326^(1/3)*SIN(('OddsRatio_working_3-way'!Y326+2*PI())/3)</f>
        <v>0.43417545469138014</v>
      </c>
      <c r="AE326" s="11">
        <f>'OddsRatio_working_3-way'!X326^(1/3)*SIN(('OddsRatio_working_3-way'!Y326+4*PI())/3)</f>
        <v>-0.49115679955870623</v>
      </c>
      <c r="AF326" s="11">
        <f>-'OddsRatio_working_3-way'!U326/(3*'OddsRatio_working_3-way'!X326^(1/3))*COS(('OddsRatio_working_3-way'!Y326)/3)</f>
        <v>0.53424082608113055</v>
      </c>
      <c r="AG326" s="11">
        <f>-'OddsRatio_working_3-way'!U326/(3*'OddsRatio_working_3-way'!X326^(1/3))*COS(('OddsRatio_working_3-way'!Y326+2*PI())/3)</f>
        <v>-0.31646770523747164</v>
      </c>
      <c r="AH326" s="11">
        <f>-'OddsRatio_working_3-way'!U326/(3*'OddsRatio_working_3-way'!X326^(1/3))*COS(('OddsRatio_working_3-way'!Y326+4*PI())/3)</f>
        <v>-0.21777312084365896</v>
      </c>
      <c r="AI326" s="11">
        <f>'OddsRatio_working_3-way'!U326/(3*'OddsRatio_working_3-way'!X326^(1/3))*SIN(('OddsRatio_working_3-way'!Y326)/3)</f>
        <v>-5.698134486732611E-2</v>
      </c>
      <c r="AJ326" s="11">
        <f>'OddsRatio_working_3-way'!U326/(3*'OddsRatio_working_3-way'!X326^(1/3))*SIN(('OddsRatio_working_3-way'!Y326+2*PI())/3)</f>
        <v>-0.43417545469138008</v>
      </c>
      <c r="AK326" s="11">
        <f>'OddsRatio_working_3-way'!U326/(3*'OddsRatio_working_3-way'!X326^(1/3))*SIN(('OddsRatio_working_3-way'!Y326+4*PI())/3)</f>
        <v>0.49115679955870611</v>
      </c>
      <c r="AL326" s="11">
        <f>'OddsRatio_working_3-way'!Z326+'OddsRatio_working_3-way'!AF326</f>
        <v>1.0684816521622613</v>
      </c>
      <c r="AM326" s="11">
        <f>'OddsRatio_working_3-way'!AA326+'OddsRatio_working_3-way'!AG326</f>
        <v>-0.63293541047494339</v>
      </c>
      <c r="AN326" s="11">
        <f>'OddsRatio_working_3-way'!AB326+'OddsRatio_working_3-way'!AH326</f>
        <v>-0.43554624168731798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1.0684816521622613</v>
      </c>
      <c r="AS326" s="11">
        <f>IF(('OddsRatio_working_3-way'!X326=0),IF(Q326&gt;0,-Q326^(1/3),(-Q326)^(1/3)),'OddsRatio_working_3-way'!AM326-'OddsRatio_working_3-way'!R326/3)</f>
        <v>-0.63293541047494339</v>
      </c>
      <c r="AT326" s="11">
        <f>IF(('OddsRatio_working_3-way'!X326=0),IF(Q326&gt;0,-Q326^(1/3),(-Q326)^(1/3)),'OddsRatio_working_3-way'!AN326-'OddsRatio_working_3-way'!R326/3)</f>
        <v>-0.43554624168731798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3.56</v>
      </c>
      <c r="C327" s="4">
        <f>IF('True_Odds_Calculator_3-way'!C328="","",'True_Odds_Calculator_3-way'!C328)</f>
        <v>2.58</v>
      </c>
      <c r="D327" s="9">
        <f t="shared" si="78"/>
        <v>0.36044702761885394</v>
      </c>
      <c r="E327" s="9">
        <f t="shared" si="79"/>
        <v>0.26764299878287195</v>
      </c>
      <c r="F327" s="9">
        <f t="shared" si="80"/>
        <v>0.37190997359827421</v>
      </c>
      <c r="G327" s="9">
        <f t="shared" si="81"/>
        <v>1.0688751616944909</v>
      </c>
      <c r="H327" s="9">
        <f t="shared" si="82"/>
        <v>2.7743327684128554</v>
      </c>
      <c r="I327" s="9">
        <f t="shared" si="83"/>
        <v>3.736320413937896</v>
      </c>
      <c r="J327" s="9">
        <f t="shared" si="84"/>
        <v>2.6888227554772959</v>
      </c>
      <c r="K327" s="11">
        <f t="shared" si="85"/>
        <v>0.37593984962406013</v>
      </c>
      <c r="L327" s="11">
        <f t="shared" si="86"/>
        <v>0.2808988764044944</v>
      </c>
      <c r="M327" s="11">
        <f t="shared" si="87"/>
        <v>0.38759689922480617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-0.27482345791313945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0.23739777979047433</v>
      </c>
      <c r="Q327" s="11">
        <f>2*'OddsRatio_working_3-way'!K327*'OddsRatio_working_3-way'!L327*'OddsRatio_working_3-way'!M327</f>
        <v>8.1861303376025638E-2</v>
      </c>
      <c r="R327" s="11">
        <f t="shared" si="88"/>
        <v>0</v>
      </c>
      <c r="S327" s="11">
        <f t="shared" si="89"/>
        <v>-0.8638192008540484</v>
      </c>
      <c r="T327" s="11">
        <f t="shared" si="90"/>
        <v>-0.29786868994967192</v>
      </c>
      <c r="U327" s="11">
        <f>'OddsRatio_working_3-way'!S327-'OddsRatio_working_3-way'!R327^2/3</f>
        <v>-0.8638192008540484</v>
      </c>
      <c r="V327" s="11">
        <f>'OddsRatio_working_3-way'!S327*'OddsRatio_working_3-way'!R327/3-2*'OddsRatio_working_3-way'!R327^3/27-'OddsRatio_working_3-way'!T327</f>
        <v>0.29786868994967192</v>
      </c>
      <c r="W327" s="11">
        <f>'OddsRatio_working_3-way'!V327^2+4*'OddsRatio_working_3-way'!U327^3/27</f>
        <v>-6.7657592816625922E-3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0.15450850764116225</v>
      </c>
      <c r="Y327" s="11">
        <f>IF('OddsRatio_working_3-way'!W327&gt;=0,IF('OddsRatio_working_3-way'!V327+SQRT('OddsRatio_working_3-way'!W327)&gt;0,0,PI()),ACOS('OddsRatio_working_3-way'!V327/(2*'OddsRatio_working_3-way'!X327)))</f>
        <v>0.26942816997894958</v>
      </c>
      <c r="Z327" s="11">
        <f>'OddsRatio_working_3-way'!X327^(1/3)*COS('OddsRatio_working_3-way'!Y327/3)</f>
        <v>0.53443758084724546</v>
      </c>
      <c r="AA327" s="11">
        <f>'OddsRatio_working_3-way'!X327^(1/3)*COS(('OddsRatio_working_3-way'!Y327+2*PI())/3)</f>
        <v>-0.30889797404230857</v>
      </c>
      <c r="AB327" s="11">
        <f>'OddsRatio_working_3-way'!X327^(1/3)*COS(('OddsRatio_working_3-way'!Y327+4*PI())/3)</f>
        <v>-0.22553960680493701</v>
      </c>
      <c r="AC327" s="11">
        <f>'OddsRatio_working_3-way'!X327^(1/3)*SIN('OddsRatio_working_3-way'!Y327/3)</f>
        <v>4.8126975763704165E-2</v>
      </c>
      <c r="AD327" s="11">
        <f>'OddsRatio_working_3-way'!X327^(1/3)*SIN(('OddsRatio_working_3-way'!Y327+2*PI())/3)</f>
        <v>0.43877303386896216</v>
      </c>
      <c r="AE327" s="11">
        <f>'OddsRatio_working_3-way'!X327^(1/3)*SIN(('OddsRatio_working_3-way'!Y327+4*PI())/3)</f>
        <v>-0.48690000963266633</v>
      </c>
      <c r="AF327" s="11">
        <f>-'OddsRatio_working_3-way'!U327/(3*'OddsRatio_working_3-way'!X327^(1/3))*COS(('OddsRatio_working_3-way'!Y327)/3)</f>
        <v>0.53443758084724546</v>
      </c>
      <c r="AG327" s="11">
        <f>-'OddsRatio_working_3-way'!U327/(3*'OddsRatio_working_3-way'!X327^(1/3))*COS(('OddsRatio_working_3-way'!Y327+2*PI())/3)</f>
        <v>-0.30889797404230857</v>
      </c>
      <c r="AH327" s="11">
        <f>-'OddsRatio_working_3-way'!U327/(3*'OddsRatio_working_3-way'!X327^(1/3))*COS(('OddsRatio_working_3-way'!Y327+4*PI())/3)</f>
        <v>-0.22553960680493701</v>
      </c>
      <c r="AI327" s="11">
        <f>'OddsRatio_working_3-way'!U327/(3*'OddsRatio_working_3-way'!X327^(1/3))*SIN(('OddsRatio_working_3-way'!Y327)/3)</f>
        <v>-4.8126975763704165E-2</v>
      </c>
      <c r="AJ327" s="11">
        <f>'OddsRatio_working_3-way'!U327/(3*'OddsRatio_working_3-way'!X327^(1/3))*SIN(('OddsRatio_working_3-way'!Y327+2*PI())/3)</f>
        <v>-0.43877303386896216</v>
      </c>
      <c r="AK327" s="11">
        <f>'OddsRatio_working_3-way'!U327/(3*'OddsRatio_working_3-way'!X327^(1/3))*SIN(('OddsRatio_working_3-way'!Y327+4*PI())/3)</f>
        <v>0.48690000963266633</v>
      </c>
      <c r="AL327" s="11">
        <f>'OddsRatio_working_3-way'!Z327+'OddsRatio_working_3-way'!AF327</f>
        <v>1.0688751616944909</v>
      </c>
      <c r="AM327" s="11">
        <f>'OddsRatio_working_3-way'!AA327+'OddsRatio_working_3-way'!AG327</f>
        <v>-0.61779594808461713</v>
      </c>
      <c r="AN327" s="11">
        <f>'OddsRatio_working_3-way'!AB327+'OddsRatio_working_3-way'!AH327</f>
        <v>-0.45107921360987402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1.0688751616944909</v>
      </c>
      <c r="AS327" s="11">
        <f>IF(('OddsRatio_working_3-way'!X327=0),IF(Q327&gt;0,-Q327^(1/3),(-Q327)^(1/3)),'OddsRatio_working_3-way'!AM327-'OddsRatio_working_3-way'!R327/3)</f>
        <v>-0.61779594808461713</v>
      </c>
      <c r="AT327" s="11">
        <f>IF(('OddsRatio_working_3-way'!X327=0),IF(Q327&gt;0,-Q327^(1/3),(-Q327)^(1/3)),'OddsRatio_working_3-way'!AN327-'OddsRatio_working_3-way'!R327/3)</f>
        <v>-0.45107921360987402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2.8</v>
      </c>
      <c r="B328" s="4">
        <f>IF('True_Odds_Calculator_3-way'!B329="","",'True_Odds_Calculator_3-way'!B329)</f>
        <v>3.47</v>
      </c>
      <c r="C328" s="4">
        <f>IF('True_Odds_Calculator_3-way'!C329="","",'True_Odds_Calculator_3-way'!C329)</f>
        <v>2.5</v>
      </c>
      <c r="D328" s="9">
        <f t="shared" si="78"/>
        <v>0.3417133628620711</v>
      </c>
      <c r="E328" s="9">
        <f t="shared" si="79"/>
        <v>0.27446219020543855</v>
      </c>
      <c r="F328" s="9">
        <f t="shared" si="80"/>
        <v>0.38382444693249018</v>
      </c>
      <c r="G328" s="9">
        <f t="shared" si="81"/>
        <v>1.0702385044203768</v>
      </c>
      <c r="H328" s="9">
        <f t="shared" si="82"/>
        <v>2.9264293079566781</v>
      </c>
      <c r="I328" s="9">
        <f t="shared" si="83"/>
        <v>3.6434891059183303</v>
      </c>
      <c r="J328" s="9">
        <f t="shared" si="84"/>
        <v>2.605357756630565</v>
      </c>
      <c r="K328" s="11">
        <f t="shared" si="85"/>
        <v>0.35714285714285715</v>
      </c>
      <c r="L328" s="11">
        <f t="shared" si="86"/>
        <v>0.28818443804034583</v>
      </c>
      <c r="M328" s="11">
        <f t="shared" si="87"/>
        <v>0.4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-0.27455743104158081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0.23754631535611367</v>
      </c>
      <c r="Q328" s="11">
        <f>2*'OddsRatio_working_3-way'!K328*'OddsRatio_working_3-way'!L328*'OddsRatio_working_3-way'!M328</f>
        <v>8.2338410868670248E-2</v>
      </c>
      <c r="R328" s="11">
        <f t="shared" si="88"/>
        <v>0</v>
      </c>
      <c r="S328" s="11">
        <f t="shared" si="89"/>
        <v>-0.8651971809866551</v>
      </c>
      <c r="T328" s="11">
        <f t="shared" si="90"/>
        <v>-0.29989503673714213</v>
      </c>
      <c r="U328" s="11">
        <f>'OddsRatio_working_3-way'!S328-'OddsRatio_working_3-way'!R328^2/3</f>
        <v>-0.8651971809866551</v>
      </c>
      <c r="V328" s="11">
        <f>'OddsRatio_working_3-way'!S328*'OddsRatio_working_3-way'!R328/3-2*'OddsRatio_working_3-way'!R328^3/27-'OddsRatio_working_3-way'!T328</f>
        <v>0.29989503673714213</v>
      </c>
      <c r="W328" s="11">
        <f>'OddsRatio_working_3-way'!V328^2+4*'OddsRatio_working_3-way'!U328^3/27</f>
        <v>-6.0122014787055977E-3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0.15487836722592785</v>
      </c>
      <c r="Y328" s="11">
        <f>IF('OddsRatio_working_3-way'!W328&gt;=0,IF('OddsRatio_working_3-way'!V328+SQRT('OddsRatio_working_3-way'!W328)&gt;0,0,PI()),ACOS('OddsRatio_working_3-way'!V328/(2*'OddsRatio_working_3-way'!X328)))</f>
        <v>0.25301103513054923</v>
      </c>
      <c r="Z328" s="11">
        <f>'OddsRatio_working_3-way'!X328^(1/3)*COS('OddsRatio_working_3-way'!Y328/3)</f>
        <v>0.53511925221018841</v>
      </c>
      <c r="AA328" s="11">
        <f>'OddsRatio_working_3-way'!X328^(1/3)*COS(('OddsRatio_working_3-way'!Y328+2*PI())/3)</f>
        <v>-0.30673659232467798</v>
      </c>
      <c r="AB328" s="11">
        <f>'OddsRatio_working_3-way'!X328^(1/3)*COS(('OddsRatio_working_3-way'!Y328+4*PI())/3)</f>
        <v>-0.22838265988551032</v>
      </c>
      <c r="AC328" s="11">
        <f>'OddsRatio_working_3-way'!X328^(1/3)*SIN('OddsRatio_working_3-way'!Y328/3)</f>
        <v>4.5237663985819229E-2</v>
      </c>
      <c r="AD328" s="11">
        <f>'OddsRatio_working_3-way'!X328^(1/3)*SIN(('OddsRatio_working_3-way'!Y328+2*PI())/3)</f>
        <v>0.44080803447524569</v>
      </c>
      <c r="AE328" s="11">
        <f>'OddsRatio_working_3-way'!X328^(1/3)*SIN(('OddsRatio_working_3-way'!Y328+4*PI())/3)</f>
        <v>-0.48604569846106493</v>
      </c>
      <c r="AF328" s="11">
        <f>-'OddsRatio_working_3-way'!U328/(3*'OddsRatio_working_3-way'!X328^(1/3))*COS(('OddsRatio_working_3-way'!Y328)/3)</f>
        <v>0.5351192522101883</v>
      </c>
      <c r="AG328" s="11">
        <f>-'OddsRatio_working_3-way'!U328/(3*'OddsRatio_working_3-way'!X328^(1/3))*COS(('OddsRatio_working_3-way'!Y328+2*PI())/3)</f>
        <v>-0.30673659232467793</v>
      </c>
      <c r="AH328" s="11">
        <f>-'OddsRatio_working_3-way'!U328/(3*'OddsRatio_working_3-way'!X328^(1/3))*COS(('OddsRatio_working_3-way'!Y328+4*PI())/3)</f>
        <v>-0.22838265988551029</v>
      </c>
      <c r="AI328" s="11">
        <f>'OddsRatio_working_3-way'!U328/(3*'OddsRatio_working_3-way'!X328^(1/3))*SIN(('OddsRatio_working_3-way'!Y328)/3)</f>
        <v>-4.5237663985819215E-2</v>
      </c>
      <c r="AJ328" s="11">
        <f>'OddsRatio_working_3-way'!U328/(3*'OddsRatio_working_3-way'!X328^(1/3))*SIN(('OddsRatio_working_3-way'!Y328+2*PI())/3)</f>
        <v>-0.44080803447524564</v>
      </c>
      <c r="AK328" s="11">
        <f>'OddsRatio_working_3-way'!U328/(3*'OddsRatio_working_3-way'!X328^(1/3))*SIN(('OddsRatio_working_3-way'!Y328+4*PI())/3)</f>
        <v>0.48604569846106482</v>
      </c>
      <c r="AL328" s="11">
        <f>'OddsRatio_working_3-way'!Z328+'OddsRatio_working_3-way'!AF328</f>
        <v>1.0702385044203768</v>
      </c>
      <c r="AM328" s="11">
        <f>'OddsRatio_working_3-way'!AA328+'OddsRatio_working_3-way'!AG328</f>
        <v>-0.61347318464935596</v>
      </c>
      <c r="AN328" s="11">
        <f>'OddsRatio_working_3-way'!AB328+'OddsRatio_working_3-way'!AH328</f>
        <v>-0.45676531977102064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1.0702385044203768</v>
      </c>
      <c r="AS328" s="11">
        <f>IF(('OddsRatio_working_3-way'!X328=0),IF(Q328&gt;0,-Q328^(1/3),(-Q328)^(1/3)),'OddsRatio_working_3-way'!AM328-'OddsRatio_working_3-way'!R328/3)</f>
        <v>-0.61347318464935596</v>
      </c>
      <c r="AT328" s="11">
        <f>IF(('OddsRatio_working_3-way'!X328=0),IF(Q328&gt;0,-Q328^(1/3),(-Q328)^(1/3)),'OddsRatio_working_3-way'!AN328-'OddsRatio_working_3-way'!R328/3)</f>
        <v>-0.45676531977102064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3.25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2.23</v>
      </c>
      <c r="D329" s="9">
        <f t="shared" si="78"/>
        <v>0.2930384451240769</v>
      </c>
      <c r="E329" s="9">
        <f t="shared" si="79"/>
        <v>0.27571239503580341</v>
      </c>
      <c r="F329" s="9">
        <f t="shared" si="80"/>
        <v>0.43124915984011986</v>
      </c>
      <c r="G329" s="9">
        <f t="shared" si="81"/>
        <v>1.0722317864039006</v>
      </c>
      <c r="H329" s="9">
        <f t="shared" si="82"/>
        <v>3.4125215194087755</v>
      </c>
      <c r="I329" s="9">
        <f t="shared" si="83"/>
        <v>3.6269678766895561</v>
      </c>
      <c r="J329" s="9">
        <f t="shared" si="84"/>
        <v>2.3188450972767978</v>
      </c>
      <c r="K329" s="11">
        <f t="shared" si="85"/>
        <v>0.30769230769230771</v>
      </c>
      <c r="L329" s="11">
        <f t="shared" si="86"/>
        <v>0.28985507246376813</v>
      </c>
      <c r="M329" s="11">
        <f t="shared" si="87"/>
        <v>0.44843049327354262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-0.27117296818993064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0.23716323969784681</v>
      </c>
      <c r="Q329" s="11">
        <f>2*'OddsRatio_working_3-way'!K329*'OddsRatio_working_3-way'!L329*'OddsRatio_working_3-way'!M329</f>
        <v>7.9987601921702151E-2</v>
      </c>
      <c r="R329" s="11">
        <f t="shared" si="88"/>
        <v>0</v>
      </c>
      <c r="S329" s="11">
        <f t="shared" si="89"/>
        <v>-0.87458289548881851</v>
      </c>
      <c r="T329" s="11">
        <f t="shared" si="90"/>
        <v>-0.29496893608391861</v>
      </c>
      <c r="U329" s="11">
        <f>'OddsRatio_working_3-way'!S329-'OddsRatio_working_3-way'!R329^2/3</f>
        <v>-0.87458289548881851</v>
      </c>
      <c r="V329" s="11">
        <f>'OddsRatio_working_3-way'!S329*'OddsRatio_working_3-way'!R329/3-2*'OddsRatio_working_3-way'!R329^3/27-'OddsRatio_working_3-way'!T329</f>
        <v>0.29496893608391861</v>
      </c>
      <c r="W329" s="11">
        <f>'OddsRatio_working_3-way'!V329^2+4*'OddsRatio_working_3-way'!U329^3/27</f>
        <v>-1.2099148181190553E-2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0.15740538541904261</v>
      </c>
      <c r="Y329" s="11">
        <f>IF('OddsRatio_working_3-way'!W329&gt;=0,IF('OddsRatio_working_3-way'!V329+SQRT('OddsRatio_working_3-way'!W329)&gt;0,0,PI()),ACOS('OddsRatio_working_3-way'!V329/(2*'OddsRatio_working_3-way'!X329)))</f>
        <v>0.35693488736478529</v>
      </c>
      <c r="Z329" s="11">
        <f>'OddsRatio_working_3-way'!X329^(1/3)*COS('OddsRatio_working_3-way'!Y329/3)</f>
        <v>0.5361158932019503</v>
      </c>
      <c r="AA329" s="11">
        <f>'OddsRatio_working_3-way'!X329^(1/3)*COS(('OddsRatio_working_3-way'!Y329+2*PI())/3)</f>
        <v>-0.32356052009456099</v>
      </c>
      <c r="AB329" s="11">
        <f>'OddsRatio_working_3-way'!X329^(1/3)*COS(('OddsRatio_working_3-way'!Y329+4*PI())/3)</f>
        <v>-0.21255537310738942</v>
      </c>
      <c r="AC329" s="11">
        <f>'OddsRatio_working_3-way'!X329^(1/3)*SIN('OddsRatio_working_3-way'!Y329/3)</f>
        <v>6.4088851494477725E-2</v>
      </c>
      <c r="AD329" s="11">
        <f>'OddsRatio_working_3-way'!X329^(1/3)*SIN(('OddsRatio_working_3-way'!Y329+2*PI())/3)</f>
        <v>0.43224555713823526</v>
      </c>
      <c r="AE329" s="11">
        <f>'OddsRatio_working_3-way'!X329^(1/3)*SIN(('OddsRatio_working_3-way'!Y329+4*PI())/3)</f>
        <v>-0.49633440863271278</v>
      </c>
      <c r="AF329" s="11">
        <f>-'OddsRatio_working_3-way'!U329/(3*'OddsRatio_working_3-way'!X329^(1/3))*COS(('OddsRatio_working_3-way'!Y329)/3)</f>
        <v>0.5361158932019503</v>
      </c>
      <c r="AG329" s="11">
        <f>-'OddsRatio_working_3-way'!U329/(3*'OddsRatio_working_3-way'!X329^(1/3))*COS(('OddsRatio_working_3-way'!Y329+2*PI())/3)</f>
        <v>-0.32356052009456099</v>
      </c>
      <c r="AH329" s="11">
        <f>-'OddsRatio_working_3-way'!U329/(3*'OddsRatio_working_3-way'!X329^(1/3))*COS(('OddsRatio_working_3-way'!Y329+4*PI())/3)</f>
        <v>-0.21255537310738942</v>
      </c>
      <c r="AI329" s="11">
        <f>'OddsRatio_working_3-way'!U329/(3*'OddsRatio_working_3-way'!X329^(1/3))*SIN(('OddsRatio_working_3-way'!Y329)/3)</f>
        <v>-6.4088851494477725E-2</v>
      </c>
      <c r="AJ329" s="11">
        <f>'OddsRatio_working_3-way'!U329/(3*'OddsRatio_working_3-way'!X329^(1/3))*SIN(('OddsRatio_working_3-way'!Y329+2*PI())/3)</f>
        <v>-0.43224555713823526</v>
      </c>
      <c r="AK329" s="11">
        <f>'OddsRatio_working_3-way'!U329/(3*'OddsRatio_working_3-way'!X329^(1/3))*SIN(('OddsRatio_working_3-way'!Y329+4*PI())/3)</f>
        <v>0.49633440863271278</v>
      </c>
      <c r="AL329" s="11">
        <f>'OddsRatio_working_3-way'!Z329+'OddsRatio_working_3-way'!AF329</f>
        <v>1.0722317864039006</v>
      </c>
      <c r="AM329" s="11">
        <f>'OddsRatio_working_3-way'!AA329+'OddsRatio_working_3-way'!AG329</f>
        <v>-0.64712104018912198</v>
      </c>
      <c r="AN329" s="11">
        <f>'OddsRatio_working_3-way'!AB329+'OddsRatio_working_3-way'!AH329</f>
        <v>-0.42511074621477885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1.0722317864039006</v>
      </c>
      <c r="AS329" s="11">
        <f>IF(('OddsRatio_working_3-way'!X329=0),IF(Q329&gt;0,-Q329^(1/3),(-Q329)^(1/3)),'OddsRatio_working_3-way'!AM329-'OddsRatio_working_3-way'!R329/3)</f>
        <v>-0.64712104018912198</v>
      </c>
      <c r="AT329" s="11">
        <f>IF(('OddsRatio_working_3-way'!X329=0),IF(Q329&gt;0,-Q329^(1/3),(-Q329)^(1/3)),'OddsRatio_working_3-way'!AN329-'OddsRatio_working_3-way'!R329/3)</f>
        <v>-0.42511074621477885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3.02</v>
      </c>
      <c r="B330" s="4">
        <f>IF('True_Odds_Calculator_3-way'!B331="","",'True_Odds_Calculator_3-way'!B331)</f>
        <v>3.46</v>
      </c>
      <c r="C330" s="4">
        <f>IF('True_Odds_Calculator_3-way'!C331="","",'True_Odds_Calculator_3-way'!C331)</f>
        <v>2.35</v>
      </c>
      <c r="D330" s="9">
        <f t="shared" si="78"/>
        <v>0.3160812470044661</v>
      </c>
      <c r="E330" s="9">
        <f t="shared" si="79"/>
        <v>0.27509907683821705</v>
      </c>
      <c r="F330" s="9">
        <f t="shared" si="80"/>
        <v>0.4088196761573169</v>
      </c>
      <c r="G330" s="9">
        <f t="shared" si="81"/>
        <v>1.071160163108364</v>
      </c>
      <c r="H330" s="9">
        <f t="shared" si="82"/>
        <v>3.1637435294788951</v>
      </c>
      <c r="I330" s="9">
        <f t="shared" si="83"/>
        <v>3.6350540012465755</v>
      </c>
      <c r="J330" s="9">
        <f t="shared" si="84"/>
        <v>2.4460662201962911</v>
      </c>
      <c r="K330" s="11">
        <f t="shared" si="85"/>
        <v>0.33112582781456956</v>
      </c>
      <c r="L330" s="11">
        <f t="shared" si="86"/>
        <v>0.28901734104046245</v>
      </c>
      <c r="M330" s="11">
        <f t="shared" si="87"/>
        <v>0.42553191489361702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-0.27319285768390289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0.23742019138592307</v>
      </c>
      <c r="Q330" s="11">
        <f>2*'OddsRatio_working_3-way'!K330*'OddsRatio_working_3-way'!L330*'OddsRatio_working_3-way'!M330</f>
        <v>8.1447750046628853E-2</v>
      </c>
      <c r="R330" s="11">
        <f t="shared" si="88"/>
        <v>0</v>
      </c>
      <c r="S330" s="11">
        <f t="shared" si="89"/>
        <v>-0.86905709541143827</v>
      </c>
      <c r="T330" s="11">
        <f t="shared" si="90"/>
        <v>-0.29813279430924128</v>
      </c>
      <c r="U330" s="11">
        <f>'OddsRatio_working_3-way'!S330-'OddsRatio_working_3-way'!R330^2/3</f>
        <v>-0.86905709541143827</v>
      </c>
      <c r="V330" s="11">
        <f>'OddsRatio_working_3-way'!S330*'OddsRatio_working_3-way'!R330/3-2*'OddsRatio_working_3-way'!R330^3/27-'OddsRatio_working_3-way'!T330</f>
        <v>0.29813279430924128</v>
      </c>
      <c r="W330" s="11">
        <f>'OddsRatio_working_3-way'!V330^2+4*'OddsRatio_working_3-way'!U330^3/27</f>
        <v>-8.3559875029488723E-3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0.15591596337898281</v>
      </c>
      <c r="Y330" s="11">
        <f>IF('OddsRatio_working_3-way'!W330&gt;=0,IF('OddsRatio_working_3-way'!V330+SQRT('OddsRatio_working_3-way'!W330)&gt;0,0,PI()),ACOS('OddsRatio_working_3-way'!V330/(2*'OddsRatio_working_3-way'!X330)))</f>
        <v>0.29751175147741371</v>
      </c>
      <c r="Z330" s="11">
        <f>'OddsRatio_working_3-way'!X330^(1/3)*COS('OddsRatio_working_3-way'!Y330/3)</f>
        <v>0.53558008155418213</v>
      </c>
      <c r="AA330" s="11">
        <f>'OddsRatio_working_3-way'!X330^(1/3)*COS(('OddsRatio_working_3-way'!Y330+2*PI())/3)</f>
        <v>-0.31393932067040409</v>
      </c>
      <c r="AB330" s="11">
        <f>'OddsRatio_working_3-way'!X330^(1/3)*COS(('OddsRatio_working_3-way'!Y330+4*PI())/3)</f>
        <v>-0.22164076088377815</v>
      </c>
      <c r="AC330" s="11">
        <f>'OddsRatio_working_3-way'!X330^(1/3)*SIN('OddsRatio_working_3-way'!Y330/3)</f>
        <v>5.3288598338623434E-2</v>
      </c>
      <c r="AD330" s="11">
        <f>'OddsRatio_working_3-way'!X330^(1/3)*SIN(('OddsRatio_working_3-way'!Y330+2*PI())/3)</f>
        <v>0.43718165721755148</v>
      </c>
      <c r="AE330" s="11">
        <f>'OddsRatio_working_3-way'!X330^(1/3)*SIN(('OddsRatio_working_3-way'!Y330+4*PI())/3)</f>
        <v>-0.49047025555617479</v>
      </c>
      <c r="AF330" s="11">
        <f>-'OddsRatio_working_3-way'!U330/(3*'OddsRatio_working_3-way'!X330^(1/3))*COS(('OddsRatio_working_3-way'!Y330)/3)</f>
        <v>0.53558008155418202</v>
      </c>
      <c r="AG330" s="11">
        <f>-'OddsRatio_working_3-way'!U330/(3*'OddsRatio_working_3-way'!X330^(1/3))*COS(('OddsRatio_working_3-way'!Y330+2*PI())/3)</f>
        <v>-0.31393932067040398</v>
      </c>
      <c r="AH330" s="11">
        <f>-'OddsRatio_working_3-way'!U330/(3*'OddsRatio_working_3-way'!X330^(1/3))*COS(('OddsRatio_working_3-way'!Y330+4*PI())/3)</f>
        <v>-0.2216407608837781</v>
      </c>
      <c r="AI330" s="11">
        <f>'OddsRatio_working_3-way'!U330/(3*'OddsRatio_working_3-way'!X330^(1/3))*SIN(('OddsRatio_working_3-way'!Y330)/3)</f>
        <v>-5.3288598338623427E-2</v>
      </c>
      <c r="AJ330" s="11">
        <f>'OddsRatio_working_3-way'!U330/(3*'OddsRatio_working_3-way'!X330^(1/3))*SIN(('OddsRatio_working_3-way'!Y330+2*PI())/3)</f>
        <v>-0.43718165721755137</v>
      </c>
      <c r="AK330" s="11">
        <f>'OddsRatio_working_3-way'!U330/(3*'OddsRatio_working_3-way'!X330^(1/3))*SIN(('OddsRatio_working_3-way'!Y330+4*PI())/3)</f>
        <v>0.49047025555617468</v>
      </c>
      <c r="AL330" s="11">
        <f>'OddsRatio_working_3-way'!Z330+'OddsRatio_working_3-way'!AF330</f>
        <v>1.071160163108364</v>
      </c>
      <c r="AM330" s="11">
        <f>'OddsRatio_working_3-way'!AA330+'OddsRatio_working_3-way'!AG330</f>
        <v>-0.62787864134080806</v>
      </c>
      <c r="AN330" s="11">
        <f>'OddsRatio_working_3-way'!AB330+'OddsRatio_working_3-way'!AH330</f>
        <v>-0.44328152176755625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1.071160163108364</v>
      </c>
      <c r="AS330" s="11">
        <f>IF(('OddsRatio_working_3-way'!X330=0),IF(Q330&gt;0,-Q330^(1/3),(-Q330)^(1/3)),'OddsRatio_working_3-way'!AM330-'OddsRatio_working_3-way'!R330/3)</f>
        <v>-0.62787864134080806</v>
      </c>
      <c r="AT330" s="11">
        <f>IF(('OddsRatio_working_3-way'!X330=0),IF(Q330&gt;0,-Q330^(1/3),(-Q330)^(1/3)),'OddsRatio_working_3-way'!AN330-'OddsRatio_working_3-way'!R330/3)</f>
        <v>-0.44328152176755625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2.19</v>
      </c>
      <c r="B331" s="4">
        <f>IF('True_Odds_Calculator_3-way'!B332="","",'True_Odds_Calculator_3-way'!B332)</f>
        <v>3.49</v>
      </c>
      <c r="C331" s="4">
        <f>IF('True_Odds_Calculator_3-way'!C332="","",'True_Odds_Calculator_3-way'!C332)</f>
        <v>3.32</v>
      </c>
      <c r="D331" s="9">
        <f t="shared" si="78"/>
        <v>0.43990779276678188</v>
      </c>
      <c r="E331" s="9">
        <f t="shared" si="79"/>
        <v>0.27291843525678744</v>
      </c>
      <c r="F331" s="9">
        <f t="shared" si="80"/>
        <v>0.28717377197643074</v>
      </c>
      <c r="G331" s="9">
        <f t="shared" si="81"/>
        <v>1.0699190332678956</v>
      </c>
      <c r="H331" s="9">
        <f t="shared" si="82"/>
        <v>2.2732036495887953</v>
      </c>
      <c r="I331" s="9">
        <f t="shared" si="83"/>
        <v>3.6640983928370598</v>
      </c>
      <c r="J331" s="9">
        <f t="shared" si="84"/>
        <v>3.4822121571815172</v>
      </c>
      <c r="K331" s="11">
        <f t="shared" si="85"/>
        <v>0.45662100456621008</v>
      </c>
      <c r="L331" s="11">
        <f t="shared" si="86"/>
        <v>0.28653295128939826</v>
      </c>
      <c r="M331" s="11">
        <f t="shared" si="87"/>
        <v>0.30120481927710846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-0.27091101778074334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0.23645234468509518</v>
      </c>
      <c r="Q331" s="11">
        <f>2*'OddsRatio_working_3-way'!K331*'OddsRatio_working_3-way'!L331*'OddsRatio_working_3-way'!M331</f>
        <v>7.8817448228365061E-2</v>
      </c>
      <c r="R331" s="11">
        <f t="shared" si="88"/>
        <v>0</v>
      </c>
      <c r="S331" s="11">
        <f t="shared" si="89"/>
        <v>-0.87280446037991477</v>
      </c>
      <c r="T331" s="11">
        <f t="shared" si="90"/>
        <v>-0.29093482012663824</v>
      </c>
      <c r="U331" s="11">
        <f>'OddsRatio_working_3-way'!S331-'OddsRatio_working_3-way'!R331^2/3</f>
        <v>-0.87280446037991477</v>
      </c>
      <c r="V331" s="11">
        <f>'OddsRatio_working_3-way'!S331*'OddsRatio_working_3-way'!R331/3-2*'OddsRatio_working_3-way'!R331^3/27-'OddsRatio_working_3-way'!T331</f>
        <v>0.29093482012663824</v>
      </c>
      <c r="W331" s="11">
        <f>'OddsRatio_working_3-way'!V331^2+4*'OddsRatio_working_3-way'!U331^3/27</f>
        <v>-1.3859395309967548E-2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0.15692551168634666</v>
      </c>
      <c r="Y331" s="11">
        <f>IF('OddsRatio_working_3-way'!W331&gt;=0,IF('OddsRatio_working_3-way'!V331+SQRT('OddsRatio_working_3-way'!W331)&gt;0,0,PI()),ACOS('OddsRatio_working_3-way'!V331/(2*'OddsRatio_working_3-way'!X331)))</f>
        <v>0.38450607241805357</v>
      </c>
      <c r="Z331" s="11">
        <f>'OddsRatio_working_3-way'!X331^(1/3)*COS('OddsRatio_working_3-way'!Y331/3)</f>
        <v>0.53495951663394781</v>
      </c>
      <c r="AA331" s="11">
        <f>'OddsRatio_working_3-way'!X331^(1/3)*COS(('OddsRatio_working_3-way'!Y331+2*PI())/3)</f>
        <v>-0.32718613793471979</v>
      </c>
      <c r="AB331" s="11">
        <f>'OddsRatio_working_3-way'!X331^(1/3)*COS(('OddsRatio_working_3-way'!Y331+4*PI())/3)</f>
        <v>-0.20777337869922818</v>
      </c>
      <c r="AC331" s="11">
        <f>'OddsRatio_working_3-way'!X331^(1/3)*SIN('OddsRatio_working_3-way'!Y331/3)</f>
        <v>6.8942988689287013E-2</v>
      </c>
      <c r="AD331" s="11">
        <f>'OddsRatio_working_3-way'!X331^(1/3)*SIN(('OddsRatio_working_3-way'!Y331+2*PI())/3)</f>
        <v>0.42881703705659924</v>
      </c>
      <c r="AE331" s="11">
        <f>'OddsRatio_working_3-way'!X331^(1/3)*SIN(('OddsRatio_working_3-way'!Y331+4*PI())/3)</f>
        <v>-0.49776002574588629</v>
      </c>
      <c r="AF331" s="11">
        <f>-'OddsRatio_working_3-way'!U331/(3*'OddsRatio_working_3-way'!X331^(1/3))*COS(('OddsRatio_working_3-way'!Y331)/3)</f>
        <v>0.53495951663394781</v>
      </c>
      <c r="AG331" s="11">
        <f>-'OddsRatio_working_3-way'!U331/(3*'OddsRatio_working_3-way'!X331^(1/3))*COS(('OddsRatio_working_3-way'!Y331+2*PI())/3)</f>
        <v>-0.32718613793471979</v>
      </c>
      <c r="AH331" s="11">
        <f>-'OddsRatio_working_3-way'!U331/(3*'OddsRatio_working_3-way'!X331^(1/3))*COS(('OddsRatio_working_3-way'!Y331+4*PI())/3)</f>
        <v>-0.20777337869922818</v>
      </c>
      <c r="AI331" s="11">
        <f>'OddsRatio_working_3-way'!U331/(3*'OddsRatio_working_3-way'!X331^(1/3))*SIN(('OddsRatio_working_3-way'!Y331)/3)</f>
        <v>-6.8942988689287013E-2</v>
      </c>
      <c r="AJ331" s="11">
        <f>'OddsRatio_working_3-way'!U331/(3*'OddsRatio_working_3-way'!X331^(1/3))*SIN(('OddsRatio_working_3-way'!Y331+2*PI())/3)</f>
        <v>-0.42881703705659924</v>
      </c>
      <c r="AK331" s="11">
        <f>'OddsRatio_working_3-way'!U331/(3*'OddsRatio_working_3-way'!X331^(1/3))*SIN(('OddsRatio_working_3-way'!Y331+4*PI())/3)</f>
        <v>0.49776002574588629</v>
      </c>
      <c r="AL331" s="11">
        <f>'OddsRatio_working_3-way'!Z331+'OddsRatio_working_3-way'!AF331</f>
        <v>1.0699190332678956</v>
      </c>
      <c r="AM331" s="11">
        <f>'OddsRatio_working_3-way'!AA331+'OddsRatio_working_3-way'!AG331</f>
        <v>-0.65437227586943958</v>
      </c>
      <c r="AN331" s="11">
        <f>'OddsRatio_working_3-way'!AB331+'OddsRatio_working_3-way'!AH331</f>
        <v>-0.41554675739845637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1.0699190332678956</v>
      </c>
      <c r="AS331" s="11">
        <f>IF(('OddsRatio_working_3-way'!X331=0),IF(Q331&gt;0,-Q331^(1/3),(-Q331)^(1/3)),'OddsRatio_working_3-way'!AM331-'OddsRatio_working_3-way'!R331/3)</f>
        <v>-0.65437227586943958</v>
      </c>
      <c r="AT331" s="11">
        <f>IF(('OddsRatio_working_3-way'!X331=0),IF(Q331&gt;0,-Q331^(1/3),(-Q331)^(1/3)),'OddsRatio_working_3-way'!AN331-'OddsRatio_working_3-way'!R331/3)</f>
        <v>-0.41554675739845637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1.78</v>
      </c>
      <c r="B332" s="4">
        <f>IF('True_Odds_Calculator_3-way'!B333="","",'True_Odds_Calculator_3-way'!B333)</f>
        <v>3.97</v>
      </c>
      <c r="C332" s="4">
        <f>IF('True_Odds_Calculator_3-way'!C333="","",'True_Odds_Calculator_3-way'!C333)</f>
        <v>4.37</v>
      </c>
      <c r="D332" s="9">
        <f t="shared" si="78"/>
        <v>0.54443893225680551</v>
      </c>
      <c r="E332" s="9">
        <f t="shared" si="79"/>
        <v>0.23888588978268108</v>
      </c>
      <c r="F332" s="9">
        <f t="shared" si="80"/>
        <v>0.21667517796051333</v>
      </c>
      <c r="G332" s="9">
        <f t="shared" si="81"/>
        <v>1.0727606281420792</v>
      </c>
      <c r="H332" s="9">
        <f t="shared" si="82"/>
        <v>1.8367532899508217</v>
      </c>
      <c r="I332" s="9">
        <f t="shared" si="83"/>
        <v>4.186099065581975</v>
      </c>
      <c r="J332" s="9">
        <f t="shared" si="84"/>
        <v>4.6152033168388078</v>
      </c>
      <c r="K332" s="11">
        <f t="shared" si="85"/>
        <v>0.5617977528089888</v>
      </c>
      <c r="L332" s="11">
        <f t="shared" si="86"/>
        <v>0.25188916876574308</v>
      </c>
      <c r="M332" s="11">
        <f t="shared" si="87"/>
        <v>0.22883295194508008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-0.25280694867744413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0.23056216820662984</v>
      </c>
      <c r="Q332" s="11">
        <f>2*'OddsRatio_working_3-way'!K332*'OddsRatio_working_3-way'!L332*'OddsRatio_working_3-way'!M332</f>
        <v>6.476465399062635E-2</v>
      </c>
      <c r="R332" s="11">
        <f t="shared" si="88"/>
        <v>0</v>
      </c>
      <c r="S332" s="11">
        <f t="shared" si="89"/>
        <v>-0.91200882496629332</v>
      </c>
      <c r="T332" s="11">
        <f t="shared" si="90"/>
        <v>-0.25618225420401491</v>
      </c>
      <c r="U332" s="11">
        <f>'OddsRatio_working_3-way'!S332-'OddsRatio_working_3-way'!R332^2/3</f>
        <v>-0.91200882496629332</v>
      </c>
      <c r="V332" s="11">
        <f>'OddsRatio_working_3-way'!S332*'OddsRatio_working_3-way'!R332/3-2*'OddsRatio_working_3-way'!R332^3/27-'OddsRatio_working_3-way'!T332</f>
        <v>0.25618225420401491</v>
      </c>
      <c r="W332" s="11">
        <f>'OddsRatio_working_3-way'!V332^2+4*'OddsRatio_working_3-way'!U332^3/27</f>
        <v>-4.6751770934856815E-2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0.16761646570661498</v>
      </c>
      <c r="Y332" s="11">
        <f>IF('OddsRatio_working_3-way'!W332&gt;=0,IF('OddsRatio_working_3-way'!V332+SQRT('OddsRatio_working_3-way'!W332)&gt;0,0,PI()),ACOS('OddsRatio_working_3-way'!V332/(2*'OddsRatio_working_3-way'!X332)))</f>
        <v>0.70100898693983482</v>
      </c>
      <c r="Z332" s="11">
        <f>'OddsRatio_working_3-way'!X332^(1/3)*COS('OddsRatio_working_3-way'!Y332/3)</f>
        <v>0.53638031407103959</v>
      </c>
      <c r="AA332" s="11">
        <f>'OddsRatio_working_3-way'!X332^(1/3)*COS(('OddsRatio_working_3-way'!Y332+2*PI())/3)</f>
        <v>-0.37875382760303933</v>
      </c>
      <c r="AB332" s="11">
        <f>'OddsRatio_working_3-way'!X332^(1/3)*COS(('OddsRatio_working_3-way'!Y332+4*PI())/3)</f>
        <v>-0.15762648646800015</v>
      </c>
      <c r="AC332" s="11">
        <f>'OddsRatio_working_3-way'!X332^(1/3)*SIN('OddsRatio_working_3-way'!Y332/3)</f>
        <v>0.1276679299295011</v>
      </c>
      <c r="AD332" s="11">
        <f>'OddsRatio_working_3-way'!X332^(1/3)*SIN(('OddsRatio_working_3-way'!Y332+2*PI())/3)</f>
        <v>0.40068501311064564</v>
      </c>
      <c r="AE332" s="11">
        <f>'OddsRatio_working_3-way'!X332^(1/3)*SIN(('OddsRatio_working_3-way'!Y332+4*PI())/3)</f>
        <v>-0.52835294304014668</v>
      </c>
      <c r="AF332" s="11">
        <f>-'OddsRatio_working_3-way'!U332/(3*'OddsRatio_working_3-way'!X332^(1/3))*COS(('OddsRatio_working_3-way'!Y332)/3)</f>
        <v>0.53638031407103959</v>
      </c>
      <c r="AG332" s="11">
        <f>-'OddsRatio_working_3-way'!U332/(3*'OddsRatio_working_3-way'!X332^(1/3))*COS(('OddsRatio_working_3-way'!Y332+2*PI())/3)</f>
        <v>-0.37875382760303933</v>
      </c>
      <c r="AH332" s="11">
        <f>-'OddsRatio_working_3-way'!U332/(3*'OddsRatio_working_3-way'!X332^(1/3))*COS(('OddsRatio_working_3-way'!Y332+4*PI())/3)</f>
        <v>-0.15762648646800015</v>
      </c>
      <c r="AI332" s="11">
        <f>'OddsRatio_working_3-way'!U332/(3*'OddsRatio_working_3-way'!X332^(1/3))*SIN(('OddsRatio_working_3-way'!Y332)/3)</f>
        <v>-0.1276679299295011</v>
      </c>
      <c r="AJ332" s="11">
        <f>'OddsRatio_working_3-way'!U332/(3*'OddsRatio_working_3-way'!X332^(1/3))*SIN(('OddsRatio_working_3-way'!Y332+2*PI())/3)</f>
        <v>-0.40068501311064564</v>
      </c>
      <c r="AK332" s="11">
        <f>'OddsRatio_working_3-way'!U332/(3*'OddsRatio_working_3-way'!X332^(1/3))*SIN(('OddsRatio_working_3-way'!Y332+4*PI())/3)</f>
        <v>0.52835294304014668</v>
      </c>
      <c r="AL332" s="11">
        <f>'OddsRatio_working_3-way'!Z332+'OddsRatio_working_3-way'!AF332</f>
        <v>1.0727606281420792</v>
      </c>
      <c r="AM332" s="11">
        <f>'OddsRatio_working_3-way'!AA332+'OddsRatio_working_3-way'!AG332</f>
        <v>-0.75750765520607866</v>
      </c>
      <c r="AN332" s="11">
        <f>'OddsRatio_working_3-way'!AB332+'OddsRatio_working_3-way'!AH332</f>
        <v>-0.3152529729360003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1.0727606281420792</v>
      </c>
      <c r="AS332" s="11">
        <f>IF(('OddsRatio_working_3-way'!X332=0),IF(Q332&gt;0,-Q332^(1/3),(-Q332)^(1/3)),'OddsRatio_working_3-way'!AM332-'OddsRatio_working_3-way'!R332/3)</f>
        <v>-0.75750765520607866</v>
      </c>
      <c r="AT332" s="11">
        <f>IF(('OddsRatio_working_3-way'!X332=0),IF(Q332&gt;0,-Q332^(1/3),(-Q332)^(1/3)),'OddsRatio_working_3-way'!AN332-'OddsRatio_working_3-way'!R332/3)</f>
        <v>-0.3152529729360003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1.31</v>
      </c>
      <c r="B333" s="4">
        <f>IF('True_Odds_Calculator_3-way'!B334="","",'True_Odds_Calculator_3-way'!B334)</f>
        <v>5.68</v>
      </c>
      <c r="C333" s="4">
        <f>IF('True_Odds_Calculator_3-way'!C334="","",'True_Odds_Calculator_3-way'!C334)</f>
        <v>10.210000000000001</v>
      </c>
      <c r="D333" s="9">
        <f t="shared" si="78"/>
        <v>0.74654564891339126</v>
      </c>
      <c r="E333" s="9">
        <f t="shared" si="79"/>
        <v>0.16325471464675206</v>
      </c>
      <c r="F333" s="9">
        <f t="shared" si="80"/>
        <v>9.0199636439856637E-2</v>
      </c>
      <c r="G333" s="9">
        <f t="shared" si="81"/>
        <v>1.0951703785489415</v>
      </c>
      <c r="H333" s="9">
        <f t="shared" si="82"/>
        <v>1.339502817350172</v>
      </c>
      <c r="I333" s="9">
        <f t="shared" si="83"/>
        <v>6.1253973716090462</v>
      </c>
      <c r="J333" s="9">
        <f t="shared" si="84"/>
        <v>11.086519186435751</v>
      </c>
      <c r="K333" s="11">
        <f t="shared" si="85"/>
        <v>0.76335877862595414</v>
      </c>
      <c r="L333" s="11">
        <f t="shared" si="86"/>
        <v>0.17605633802816903</v>
      </c>
      <c r="M333" s="11">
        <f t="shared" si="87"/>
        <v>9.7943192948090105E-2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-0.17588216531433598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0.18691449035895058</v>
      </c>
      <c r="Q333" s="11">
        <f>2*'OddsRatio_working_3-way'!K333*'OddsRatio_working_3-way'!L333*'OddsRatio_working_3-way'!M333</f>
        <v>2.6325984557598676E-2</v>
      </c>
      <c r="R333" s="11">
        <f t="shared" si="88"/>
        <v>0</v>
      </c>
      <c r="S333" s="11">
        <f t="shared" si="89"/>
        <v>-1.0627256608132931</v>
      </c>
      <c r="T333" s="11">
        <f t="shared" si="90"/>
        <v>-0.14967967053708356</v>
      </c>
      <c r="U333" s="11">
        <f>'OddsRatio_working_3-way'!S333-'OddsRatio_working_3-way'!R333^2/3</f>
        <v>-1.0627256608132931</v>
      </c>
      <c r="V333" s="11">
        <f>'OddsRatio_working_3-way'!S333*'OddsRatio_working_3-way'!R333/3-2*'OddsRatio_working_3-way'!R333^3/27-'OddsRatio_working_3-way'!T333</f>
        <v>0.14967967053708356</v>
      </c>
      <c r="W333" s="11">
        <f>'OddsRatio_working_3-way'!V333^2+4*'OddsRatio_working_3-way'!U333^3/27</f>
        <v>-0.15540744847390192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0.21083847623595164</v>
      </c>
      <c r="Y333" s="11">
        <f>IF('OddsRatio_working_3-way'!W333&gt;=0,IF('OddsRatio_working_3-way'!V333+SQRT('OddsRatio_working_3-way'!W333)&gt;0,0,PI()),ACOS('OddsRatio_working_3-way'!V333/(2*'OddsRatio_working_3-way'!X333)))</f>
        <v>1.2079219526066267</v>
      </c>
      <c r="Z333" s="11">
        <f>'OddsRatio_working_3-way'!X333^(1/3)*COS('OddsRatio_working_3-way'!Y333/3)</f>
        <v>0.54758518927447075</v>
      </c>
      <c r="AA333" s="11">
        <f>'OddsRatio_working_3-way'!X333^(1/3)*COS(('OddsRatio_working_3-way'!Y333+2*PI())/3)</f>
        <v>-0.47576848569543773</v>
      </c>
      <c r="AB333" s="11">
        <f>'OddsRatio_working_3-way'!X333^(1/3)*COS(('OddsRatio_working_3-way'!Y333+4*PI())/3)</f>
        <v>-7.1816703579033137E-2</v>
      </c>
      <c r="AC333" s="11">
        <f>'OddsRatio_working_3-way'!X333^(1/3)*SIN('OddsRatio_working_3-way'!Y333/3)</f>
        <v>0.23322167014453521</v>
      </c>
      <c r="AD333" s="11">
        <f>'OddsRatio_working_3-way'!X333^(1/3)*SIN(('OddsRatio_working_3-way'!Y333+2*PI())/3)</f>
        <v>0.3576118495755341</v>
      </c>
      <c r="AE333" s="11">
        <f>'OddsRatio_working_3-way'!X333^(1/3)*SIN(('OddsRatio_working_3-way'!Y333+4*PI())/3)</f>
        <v>-0.59083351972006937</v>
      </c>
      <c r="AF333" s="11">
        <f>-'OddsRatio_working_3-way'!U333/(3*'OddsRatio_working_3-way'!X333^(1/3))*COS(('OddsRatio_working_3-way'!Y333)/3)</f>
        <v>0.54758518927447075</v>
      </c>
      <c r="AG333" s="11">
        <f>-'OddsRatio_working_3-way'!U333/(3*'OddsRatio_working_3-way'!X333^(1/3))*COS(('OddsRatio_working_3-way'!Y333+2*PI())/3)</f>
        <v>-0.47576848569543773</v>
      </c>
      <c r="AH333" s="11">
        <f>-'OddsRatio_working_3-way'!U333/(3*'OddsRatio_working_3-way'!X333^(1/3))*COS(('OddsRatio_working_3-way'!Y333+4*PI())/3)</f>
        <v>-7.1816703579033137E-2</v>
      </c>
      <c r="AI333" s="11">
        <f>'OddsRatio_working_3-way'!U333/(3*'OddsRatio_working_3-way'!X333^(1/3))*SIN(('OddsRatio_working_3-way'!Y333)/3)</f>
        <v>-0.23322167014453521</v>
      </c>
      <c r="AJ333" s="11">
        <f>'OddsRatio_working_3-way'!U333/(3*'OddsRatio_working_3-way'!X333^(1/3))*SIN(('OddsRatio_working_3-way'!Y333+2*PI())/3)</f>
        <v>-0.3576118495755341</v>
      </c>
      <c r="AK333" s="11">
        <f>'OddsRatio_working_3-way'!U333/(3*'OddsRatio_working_3-way'!X333^(1/3))*SIN(('OddsRatio_working_3-way'!Y333+4*PI())/3)</f>
        <v>0.59083351972006937</v>
      </c>
      <c r="AL333" s="11">
        <f>'OddsRatio_working_3-way'!Z333+'OddsRatio_working_3-way'!AF333</f>
        <v>1.0951703785489415</v>
      </c>
      <c r="AM333" s="11">
        <f>'OddsRatio_working_3-way'!AA333+'OddsRatio_working_3-way'!AG333</f>
        <v>-0.95153697139087545</v>
      </c>
      <c r="AN333" s="11">
        <f>'OddsRatio_working_3-way'!AB333+'OddsRatio_working_3-way'!AH333</f>
        <v>-0.14363340715806627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1.0951703785489415</v>
      </c>
      <c r="AS333" s="11">
        <f>IF(('OddsRatio_working_3-way'!X333=0),IF(Q333&gt;0,-Q333^(1/3),(-Q333)^(1/3)),'OddsRatio_working_3-way'!AM333-'OddsRatio_working_3-way'!R333/3)</f>
        <v>-0.95153697139087545</v>
      </c>
      <c r="AT333" s="11">
        <f>IF(('OddsRatio_working_3-way'!X333=0),IF(Q333&gt;0,-Q333^(1/3),(-Q333)^(1/3)),'OddsRatio_working_3-way'!AN333-'OddsRatio_working_3-way'!R333/3)</f>
        <v>-0.14363340715806627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2.0699999999999998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3.97</v>
      </c>
      <c r="D334" s="9">
        <f t="shared" si="78"/>
        <v>0.46871547690952159</v>
      </c>
      <c r="E334" s="9">
        <f t="shared" si="79"/>
        <v>0.29010160025479914</v>
      </c>
      <c r="F334" s="9">
        <f t="shared" si="80"/>
        <v>0.24118292283567941</v>
      </c>
      <c r="G334" s="9">
        <f t="shared" si="81"/>
        <v>1.0593368816135584</v>
      </c>
      <c r="H334" s="9">
        <f t="shared" si="82"/>
        <v>2.133490463326507</v>
      </c>
      <c r="I334" s="9">
        <f t="shared" si="83"/>
        <v>3.44706819652732</v>
      </c>
      <c r="J334" s="9">
        <f t="shared" si="84"/>
        <v>4.1462305383922686</v>
      </c>
      <c r="K334" s="11">
        <f t="shared" si="85"/>
        <v>0.48309178743961356</v>
      </c>
      <c r="L334" s="11">
        <f t="shared" si="86"/>
        <v>0.30211480362537763</v>
      </c>
      <c r="M334" s="11">
        <f t="shared" si="87"/>
        <v>0.25188916876574308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-0.26987543844034523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0.23344516275704841</v>
      </c>
      <c r="Q334" s="11">
        <f>2*'OddsRatio_working_3-way'!K334*'OddsRatio_working_3-way'!L334*'OddsRatio_working_3-way'!M334</f>
        <v>7.3526035514030988E-2</v>
      </c>
      <c r="R334" s="11">
        <f t="shared" si="88"/>
        <v>0</v>
      </c>
      <c r="S334" s="11">
        <f t="shared" si="89"/>
        <v>-0.86501077721695085</v>
      </c>
      <c r="T334" s="11">
        <f t="shared" si="90"/>
        <v>-0.27244433928092937</v>
      </c>
      <c r="U334" s="11">
        <f>'OddsRatio_working_3-way'!S334-'OddsRatio_working_3-way'!R334^2/3</f>
        <v>-0.86501077721695085</v>
      </c>
      <c r="V334" s="11">
        <f>'OddsRatio_working_3-way'!S334*'OddsRatio_working_3-way'!R334/3-2*'OddsRatio_working_3-way'!R334^3/27-'OddsRatio_working_3-way'!T334</f>
        <v>0.27244433928092937</v>
      </c>
      <c r="W334" s="11">
        <f>'OddsRatio_working_3-way'!V334^2+4*'OddsRatio_working_3-way'!U334^3/27</f>
        <v>-2.1661314090202374E-2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0.15482831790117121</v>
      </c>
      <c r="Y334" s="11">
        <f>IF('OddsRatio_working_3-way'!W334&gt;=0,IF('OddsRatio_working_3-way'!V334+SQRT('OddsRatio_working_3-way'!W334)&gt;0,0,PI()),ACOS('OddsRatio_working_3-way'!V334/(2*'OddsRatio_working_3-way'!X334)))</f>
        <v>0.49529775609378235</v>
      </c>
      <c r="Z334" s="11">
        <f>'OddsRatio_working_3-way'!X334^(1/3)*COS('OddsRatio_working_3-way'!Y334/3)</f>
        <v>0.52966844080677922</v>
      </c>
      <c r="AA334" s="11">
        <f>'OddsRatio_working_3-way'!X334^(1/3)*COS(('OddsRatio_working_3-way'!Y334+2*PI())/3)</f>
        <v>-0.34126197330915209</v>
      </c>
      <c r="AB334" s="11">
        <f>'OddsRatio_working_3-way'!X334^(1/3)*COS(('OddsRatio_working_3-way'!Y334+4*PI())/3)</f>
        <v>-0.18840646749762702</v>
      </c>
      <c r="AC334" s="11">
        <f>'OddsRatio_working_3-way'!X334^(1/3)*SIN('OddsRatio_working_3-way'!Y334/3)</f>
        <v>8.8251167427400412E-2</v>
      </c>
      <c r="AD334" s="11">
        <f>'OddsRatio_working_3-way'!X334^(1/3)*SIN(('OddsRatio_working_3-way'!Y334+2*PI())/3)</f>
        <v>0.41458074160786484</v>
      </c>
      <c r="AE334" s="11">
        <f>'OddsRatio_working_3-way'!X334^(1/3)*SIN(('OddsRatio_working_3-way'!Y334+4*PI())/3)</f>
        <v>-0.5028319090352652</v>
      </c>
      <c r="AF334" s="11">
        <f>-'OddsRatio_working_3-way'!U334/(3*'OddsRatio_working_3-way'!X334^(1/3))*COS(('OddsRatio_working_3-way'!Y334)/3)</f>
        <v>0.52966844080677922</v>
      </c>
      <c r="AG334" s="11">
        <f>-'OddsRatio_working_3-way'!U334/(3*'OddsRatio_working_3-way'!X334^(1/3))*COS(('OddsRatio_working_3-way'!Y334+2*PI())/3)</f>
        <v>-0.34126197330915209</v>
      </c>
      <c r="AH334" s="11">
        <f>-'OddsRatio_working_3-way'!U334/(3*'OddsRatio_working_3-way'!X334^(1/3))*COS(('OddsRatio_working_3-way'!Y334+4*PI())/3)</f>
        <v>-0.18840646749762702</v>
      </c>
      <c r="AI334" s="11">
        <f>'OddsRatio_working_3-way'!U334/(3*'OddsRatio_working_3-way'!X334^(1/3))*SIN(('OddsRatio_working_3-way'!Y334)/3)</f>
        <v>-8.8251167427400412E-2</v>
      </c>
      <c r="AJ334" s="11">
        <f>'OddsRatio_working_3-way'!U334/(3*'OddsRatio_working_3-way'!X334^(1/3))*SIN(('OddsRatio_working_3-way'!Y334+2*PI())/3)</f>
        <v>-0.41458074160786484</v>
      </c>
      <c r="AK334" s="11">
        <f>'OddsRatio_working_3-way'!U334/(3*'OddsRatio_working_3-way'!X334^(1/3))*SIN(('OddsRatio_working_3-way'!Y334+4*PI())/3)</f>
        <v>0.5028319090352652</v>
      </c>
      <c r="AL334" s="11">
        <f>'OddsRatio_working_3-way'!Z334+'OddsRatio_working_3-way'!AF334</f>
        <v>1.0593368816135584</v>
      </c>
      <c r="AM334" s="11">
        <f>'OddsRatio_working_3-way'!AA334+'OddsRatio_working_3-way'!AG334</f>
        <v>-0.68252394661830418</v>
      </c>
      <c r="AN334" s="11">
        <f>'OddsRatio_working_3-way'!AB334+'OddsRatio_working_3-way'!AH334</f>
        <v>-0.37681293499525403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1.0593368816135584</v>
      </c>
      <c r="AS334" s="11">
        <f>IF(('OddsRatio_working_3-way'!X334=0),IF(Q334&gt;0,-Q334^(1/3),(-Q334)^(1/3)),'OddsRatio_working_3-way'!AM334-'OddsRatio_working_3-way'!R334/3)</f>
        <v>-0.68252394661830418</v>
      </c>
      <c r="AT334" s="11">
        <f>IF(('OddsRatio_working_3-way'!X334=0),IF(Q334&gt;0,-Q334^(1/3),(-Q334)^(1/3)),'OddsRatio_working_3-way'!AN334-'OddsRatio_working_3-way'!R334/3)</f>
        <v>-0.37681293499525403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2.2799999999999998</v>
      </c>
      <c r="B335" s="4">
        <f>IF('True_Odds_Calculator_3-way'!B336="","",'True_Odds_Calculator_3-way'!B336)</f>
        <v>3.35</v>
      </c>
      <c r="C335" s="4">
        <f>IF('True_Odds_Calculator_3-way'!C336="","",'True_Odds_Calculator_3-way'!C336)</f>
        <v>3.32</v>
      </c>
      <c r="D335" s="9">
        <f t="shared" si="78"/>
        <v>0.42436418378898599</v>
      </c>
      <c r="E335" s="9">
        <f t="shared" si="79"/>
        <v>0.28650111692466146</v>
      </c>
      <c r="F335" s="9">
        <f t="shared" si="80"/>
        <v>0.2891346992863526</v>
      </c>
      <c r="G335" s="9">
        <f t="shared" si="81"/>
        <v>1.0597394846085189</v>
      </c>
      <c r="H335" s="9">
        <f t="shared" si="82"/>
        <v>2.356466540298904</v>
      </c>
      <c r="I335" s="9">
        <f t="shared" si="83"/>
        <v>3.4903877888300197</v>
      </c>
      <c r="J335" s="9">
        <f t="shared" si="84"/>
        <v>3.4585956042917636</v>
      </c>
      <c r="K335" s="11">
        <f t="shared" si="85"/>
        <v>0.43859649122807021</v>
      </c>
      <c r="L335" s="11">
        <f t="shared" si="86"/>
        <v>0.29850746268656714</v>
      </c>
      <c r="M335" s="11">
        <f t="shared" si="87"/>
        <v>0.30120481927710846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-0.27519977790186678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0.23463847534679175</v>
      </c>
      <c r="Q335" s="11">
        <f>2*'OddsRatio_working_3-way'!K335*'OddsRatio_working_3-way'!L335*'OddsRatio_working_3-way'!M335</f>
        <v>7.8870075746820742E-2</v>
      </c>
      <c r="R335" s="11">
        <f t="shared" si="88"/>
        <v>0</v>
      </c>
      <c r="S335" s="11">
        <f t="shared" si="89"/>
        <v>-0.85261142699926618</v>
      </c>
      <c r="T335" s="11">
        <f t="shared" si="90"/>
        <v>-0.28659207630227429</v>
      </c>
      <c r="U335" s="11">
        <f>'OddsRatio_working_3-way'!S335-'OddsRatio_working_3-way'!R335^2/3</f>
        <v>-0.85261142699926618</v>
      </c>
      <c r="V335" s="11">
        <f>'OddsRatio_working_3-way'!S335*'OddsRatio_working_3-way'!R335/3-2*'OddsRatio_working_3-way'!R335^3/27-'OddsRatio_working_3-way'!T335</f>
        <v>0.28659207630227429</v>
      </c>
      <c r="W335" s="11">
        <f>'OddsRatio_working_3-way'!V335^2+4*'OddsRatio_working_3-way'!U335^3/27</f>
        <v>-9.6876004206993688E-3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0.15151123606844144</v>
      </c>
      <c r="Y335" s="11">
        <f>IF('OddsRatio_working_3-way'!W335&gt;=0,IF('OddsRatio_working_3-way'!V335+SQRT('OddsRatio_working_3-way'!W335)&gt;0,0,PI()),ACOS('OddsRatio_working_3-way'!V335/(2*'OddsRatio_working_3-way'!X335)))</f>
        <v>0.33081389704613606</v>
      </c>
      <c r="Z335" s="11">
        <f>'OddsRatio_working_3-way'!X335^(1/3)*COS('OddsRatio_working_3-way'!Y335/3)</f>
        <v>0.52986974230425943</v>
      </c>
      <c r="AA335" s="11">
        <f>'OddsRatio_working_3-way'!X335^(1/3)*COS(('OddsRatio_working_3-way'!Y335+2*PI())/3)</f>
        <v>-0.31574234001872303</v>
      </c>
      <c r="AB335" s="11">
        <f>'OddsRatio_working_3-way'!X335^(1/3)*COS(('OddsRatio_working_3-way'!Y335+4*PI())/3)</f>
        <v>-0.21412740228553651</v>
      </c>
      <c r="AC335" s="11">
        <f>'OddsRatio_working_3-way'!X335^(1/3)*SIN('OddsRatio_working_3-way'!Y335/3)</f>
        <v>5.8667411653942472E-2</v>
      </c>
      <c r="AD335" s="11">
        <f>'OddsRatio_working_3-way'!X335^(1/3)*SIN(('OddsRatio_working_3-way'!Y335+2*PI())/3)</f>
        <v>0.42954695170523155</v>
      </c>
      <c r="AE335" s="11">
        <f>'OddsRatio_working_3-way'!X335^(1/3)*SIN(('OddsRatio_working_3-way'!Y335+4*PI())/3)</f>
        <v>-0.48821436335917384</v>
      </c>
      <c r="AF335" s="11">
        <f>-'OddsRatio_working_3-way'!U335/(3*'OddsRatio_working_3-way'!X335^(1/3))*COS(('OddsRatio_working_3-way'!Y335)/3)</f>
        <v>0.52986974230425943</v>
      </c>
      <c r="AG335" s="11">
        <f>-'OddsRatio_working_3-way'!U335/(3*'OddsRatio_working_3-way'!X335^(1/3))*COS(('OddsRatio_working_3-way'!Y335+2*PI())/3)</f>
        <v>-0.31574234001872303</v>
      </c>
      <c r="AH335" s="11">
        <f>-'OddsRatio_working_3-way'!U335/(3*'OddsRatio_working_3-way'!X335^(1/3))*COS(('OddsRatio_working_3-way'!Y335+4*PI())/3)</f>
        <v>-0.21412740228553651</v>
      </c>
      <c r="AI335" s="11">
        <f>'OddsRatio_working_3-way'!U335/(3*'OddsRatio_working_3-way'!X335^(1/3))*SIN(('OddsRatio_working_3-way'!Y335)/3)</f>
        <v>-5.8667411653942472E-2</v>
      </c>
      <c r="AJ335" s="11">
        <f>'OddsRatio_working_3-way'!U335/(3*'OddsRatio_working_3-way'!X335^(1/3))*SIN(('OddsRatio_working_3-way'!Y335+2*PI())/3)</f>
        <v>-0.42954695170523155</v>
      </c>
      <c r="AK335" s="11">
        <f>'OddsRatio_working_3-way'!U335/(3*'OddsRatio_working_3-way'!X335^(1/3))*SIN(('OddsRatio_working_3-way'!Y335+4*PI())/3)</f>
        <v>0.48821436335917384</v>
      </c>
      <c r="AL335" s="11">
        <f>'OddsRatio_working_3-way'!Z335+'OddsRatio_working_3-way'!AF335</f>
        <v>1.0597394846085189</v>
      </c>
      <c r="AM335" s="11">
        <f>'OddsRatio_working_3-way'!AA335+'OddsRatio_working_3-way'!AG335</f>
        <v>-0.63148468003744607</v>
      </c>
      <c r="AN335" s="11">
        <f>'OddsRatio_working_3-way'!AB335+'OddsRatio_working_3-way'!AH335</f>
        <v>-0.42825480457107301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1.0597394846085189</v>
      </c>
      <c r="AS335" s="11">
        <f>IF(('OddsRatio_working_3-way'!X335=0),IF(Q335&gt;0,-Q335^(1/3),(-Q335)^(1/3)),'OddsRatio_working_3-way'!AM335-'OddsRatio_working_3-way'!R335/3)</f>
        <v>-0.63148468003744607</v>
      </c>
      <c r="AT335" s="11">
        <f>IF(('OddsRatio_working_3-way'!X335=0),IF(Q335&gt;0,-Q335^(1/3),(-Q335)^(1/3)),'OddsRatio_working_3-way'!AN335-'OddsRatio_working_3-way'!R335/3)</f>
        <v>-0.42825480457107301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3.07</v>
      </c>
      <c r="B336" s="4">
        <f>IF('True_Odds_Calculator_3-way'!B337="","",'True_Odds_Calculator_3-way'!B337)</f>
        <v>2.99</v>
      </c>
      <c r="C336" s="4">
        <f>IF('True_Odds_Calculator_3-way'!C337="","",'True_Odds_Calculator_3-way'!C337)</f>
        <v>2.64</v>
      </c>
      <c r="D336" s="9">
        <f t="shared" si="78"/>
        <v>0.31311605804290549</v>
      </c>
      <c r="E336" s="9">
        <f t="shared" si="79"/>
        <v>0.32165478288214966</v>
      </c>
      <c r="F336" s="9">
        <f t="shared" si="80"/>
        <v>0.36522915907494469</v>
      </c>
      <c r="G336" s="9">
        <f t="shared" si="81"/>
        <v>1.0597603756181391</v>
      </c>
      <c r="H336" s="9">
        <f t="shared" si="82"/>
        <v>3.1937039775295477</v>
      </c>
      <c r="I336" s="9">
        <f t="shared" si="83"/>
        <v>3.1089231474800973</v>
      </c>
      <c r="J336" s="9">
        <f t="shared" si="84"/>
        <v>2.7380070160137486</v>
      </c>
      <c r="K336" s="11">
        <f t="shared" si="85"/>
        <v>0.32573289902280134</v>
      </c>
      <c r="L336" s="11">
        <f t="shared" si="86"/>
        <v>0.33444816053511706</v>
      </c>
      <c r="M336" s="11">
        <f t="shared" si="87"/>
        <v>0.37878787878787878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-0.27877497095738146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0.2352130237698854</v>
      </c>
      <c r="Q336" s="11">
        <f>2*'OddsRatio_working_3-way'!K336*'OddsRatio_working_3-way'!L336*'OddsRatio_working_3-way'!M336</f>
        <v>8.253088553329313E-2</v>
      </c>
      <c r="R336" s="11">
        <f t="shared" si="88"/>
        <v>0</v>
      </c>
      <c r="S336" s="11">
        <f t="shared" si="89"/>
        <v>-0.84373795453051725</v>
      </c>
      <c r="T336" s="11">
        <f t="shared" si="90"/>
        <v>-0.29604840509842717</v>
      </c>
      <c r="U336" s="11">
        <f>'OddsRatio_working_3-way'!S336-'OddsRatio_working_3-way'!R336^2/3</f>
        <v>-0.84373795453051725</v>
      </c>
      <c r="V336" s="11">
        <f>'OddsRatio_working_3-way'!S336*'OddsRatio_working_3-way'!R336/3-2*'OddsRatio_working_3-way'!R336^3/27-'OddsRatio_working_3-way'!T336</f>
        <v>0.29604840509842717</v>
      </c>
      <c r="W336" s="11">
        <f>'OddsRatio_working_3-way'!V336^2+4*'OddsRatio_working_3-way'!U336^3/27</f>
        <v>-1.3407884437587753E-3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0.14915214263050433</v>
      </c>
      <c r="Y336" s="11">
        <f>IF('OddsRatio_working_3-way'!W336&gt;=0,IF('OddsRatio_working_3-way'!V336+SQRT('OddsRatio_working_3-way'!W336)&gt;0,0,PI()),ACOS('OddsRatio_working_3-way'!V336/(2*'OddsRatio_working_3-way'!X336)))</f>
        <v>0.12306012021363766</v>
      </c>
      <c r="Z336" s="11">
        <f>'OddsRatio_working_3-way'!X336^(1/3)*COS('OddsRatio_working_3-way'!Y336/3)</f>
        <v>0.52988018780906943</v>
      </c>
      <c r="AA336" s="11">
        <f>'OddsRatio_working_3-way'!X336^(1/3)*COS(('OddsRatio_working_3-way'!Y336+2*PI())/3)</f>
        <v>-0.28377433289097409</v>
      </c>
      <c r="AB336" s="11">
        <f>'OddsRatio_working_3-way'!X336^(1/3)*COS(('OddsRatio_working_3-way'!Y336+4*PI())/3)</f>
        <v>-0.24610585491809536</v>
      </c>
      <c r="AC336" s="11">
        <f>'OddsRatio_working_3-way'!X336^(1/3)*SIN('OddsRatio_working_3-way'!Y336/3)</f>
        <v>2.1747905897605186E-2</v>
      </c>
      <c r="AD336" s="11">
        <f>'OddsRatio_working_3-way'!X336^(1/3)*SIN(('OddsRatio_working_3-way'!Y336+2*PI())/3)</f>
        <v>0.44801575065592092</v>
      </c>
      <c r="AE336" s="11">
        <f>'OddsRatio_working_3-way'!X336^(1/3)*SIN(('OddsRatio_working_3-way'!Y336+4*PI())/3)</f>
        <v>-0.46976365655352598</v>
      </c>
      <c r="AF336" s="11">
        <f>-'OddsRatio_working_3-way'!U336/(3*'OddsRatio_working_3-way'!X336^(1/3))*COS(('OddsRatio_working_3-way'!Y336)/3)</f>
        <v>0.52988018780906954</v>
      </c>
      <c r="AG336" s="11">
        <f>-'OddsRatio_working_3-way'!U336/(3*'OddsRatio_working_3-way'!X336^(1/3))*COS(('OddsRatio_working_3-way'!Y336+2*PI())/3)</f>
        <v>-0.2837743328909742</v>
      </c>
      <c r="AH336" s="11">
        <f>-'OddsRatio_working_3-way'!U336/(3*'OddsRatio_working_3-way'!X336^(1/3))*COS(('OddsRatio_working_3-way'!Y336+4*PI())/3)</f>
        <v>-0.24610585491809542</v>
      </c>
      <c r="AI336" s="11">
        <f>'OddsRatio_working_3-way'!U336/(3*'OddsRatio_working_3-way'!X336^(1/3))*SIN(('OddsRatio_working_3-way'!Y336)/3)</f>
        <v>-2.1747905897605189E-2</v>
      </c>
      <c r="AJ336" s="11">
        <f>'OddsRatio_working_3-way'!U336/(3*'OddsRatio_working_3-way'!X336^(1/3))*SIN(('OddsRatio_working_3-way'!Y336+2*PI())/3)</f>
        <v>-0.44801575065592103</v>
      </c>
      <c r="AK336" s="11">
        <f>'OddsRatio_working_3-way'!U336/(3*'OddsRatio_working_3-way'!X336^(1/3))*SIN(('OddsRatio_working_3-way'!Y336+4*PI())/3)</f>
        <v>0.46976365655352609</v>
      </c>
      <c r="AL336" s="11">
        <f>'OddsRatio_working_3-way'!Z336+'OddsRatio_working_3-way'!AF336</f>
        <v>1.0597603756181391</v>
      </c>
      <c r="AM336" s="11">
        <f>'OddsRatio_working_3-way'!AA336+'OddsRatio_working_3-way'!AG336</f>
        <v>-0.56754866578194829</v>
      </c>
      <c r="AN336" s="11">
        <f>'OddsRatio_working_3-way'!AB336+'OddsRatio_working_3-way'!AH336</f>
        <v>-0.49221170983619078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1.0597603756181391</v>
      </c>
      <c r="AS336" s="11">
        <f>IF(('OddsRatio_working_3-way'!X336=0),IF(Q336&gt;0,-Q336^(1/3),(-Q336)^(1/3)),'OddsRatio_working_3-way'!AM336-'OddsRatio_working_3-way'!R336/3)</f>
        <v>-0.56754866578194829</v>
      </c>
      <c r="AT336" s="11">
        <f>IF(('OddsRatio_working_3-way'!X336=0),IF(Q336&gt;0,-Q336^(1/3),(-Q336)^(1/3)),'OddsRatio_working_3-way'!AN336-'OddsRatio_working_3-way'!R336/3)</f>
        <v>-0.49221170983619078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2.3199999999999998</v>
      </c>
      <c r="B337" s="4">
        <f>IF('True_Odds_Calculator_3-way'!B338="","",'True_Odds_Calculator_3-way'!B338)</f>
        <v>3.13</v>
      </c>
      <c r="C337" s="4">
        <f>IF('True_Odds_Calculator_3-way'!C338="","",'True_Odds_Calculator_3-way'!C338)</f>
        <v>3.47</v>
      </c>
      <c r="D337" s="9">
        <f t="shared" si="78"/>
        <v>0.41675306540019164</v>
      </c>
      <c r="E337" s="9">
        <f t="shared" si="79"/>
        <v>0.30690963725381587</v>
      </c>
      <c r="F337" s="9">
        <f t="shared" si="80"/>
        <v>0.27633729734599261</v>
      </c>
      <c r="G337" s="9">
        <f t="shared" si="81"/>
        <v>1.06022912611067</v>
      </c>
      <c r="H337" s="9">
        <f t="shared" si="82"/>
        <v>2.3995024464660846</v>
      </c>
      <c r="I337" s="9">
        <f t="shared" si="83"/>
        <v>3.2582880386157269</v>
      </c>
      <c r="J337" s="9">
        <f t="shared" si="84"/>
        <v>3.6187659414933546</v>
      </c>
      <c r="K337" s="11">
        <f t="shared" si="85"/>
        <v>0.43103448275862072</v>
      </c>
      <c r="L337" s="11">
        <f t="shared" si="86"/>
        <v>0.31948881789137379</v>
      </c>
      <c r="M337" s="11">
        <f t="shared" si="87"/>
        <v>0.28818443804034583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-0.27560601437779064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0.23494159320244129</v>
      </c>
      <c r="Q337" s="11">
        <f>2*'OddsRatio_working_3-way'!K337*'OddsRatio_working_3-way'!L337*'OddsRatio_working_3-way'!M337</f>
        <v>7.9372159865689615E-2</v>
      </c>
      <c r="R337" s="11">
        <f t="shared" si="88"/>
        <v>0</v>
      </c>
      <c r="S337" s="11">
        <f t="shared" si="89"/>
        <v>-0.85245452183925108</v>
      </c>
      <c r="T337" s="11">
        <f t="shared" si="90"/>
        <v>-0.2879913925132605</v>
      </c>
      <c r="U337" s="11">
        <f>'OddsRatio_working_3-way'!S337-'OddsRatio_working_3-way'!R337^2/3</f>
        <v>-0.85245452183925108</v>
      </c>
      <c r="V337" s="11">
        <f>'OddsRatio_working_3-way'!S337*'OddsRatio_working_3-way'!R337/3-2*'OddsRatio_working_3-way'!R337^3/27-'OddsRatio_working_3-way'!T337</f>
        <v>0.2879913925132605</v>
      </c>
      <c r="W337" s="11">
        <f>'OddsRatio_working_3-way'!V337^2+4*'OddsRatio_working_3-way'!U337^3/27</f>
        <v>-8.8328917348361596E-3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0.1514694143189996</v>
      </c>
      <c r="Y337" s="11">
        <f>IF('OddsRatio_working_3-way'!W337&gt;=0,IF('OddsRatio_working_3-way'!V337+SQRT('OddsRatio_working_3-way'!W337)&gt;0,0,PI()),ACOS('OddsRatio_working_3-way'!V337/(2*'OddsRatio_working_3-way'!X337)))</f>
        <v>0.31544451694099362</v>
      </c>
      <c r="Z337" s="11">
        <f>'OddsRatio_working_3-way'!X337^(1/3)*COS('OddsRatio_working_3-way'!Y337/3)</f>
        <v>0.53011456305533511</v>
      </c>
      <c r="AA337" s="11">
        <f>'OddsRatio_working_3-way'!X337^(1/3)*COS(('OddsRatio_working_3-way'!Y337+2*PI())/3)</f>
        <v>-0.31350873132332546</v>
      </c>
      <c r="AB337" s="11">
        <f>'OddsRatio_working_3-way'!X337^(1/3)*COS(('OddsRatio_working_3-way'!Y337+4*PI())/3)</f>
        <v>-0.21660583173200934</v>
      </c>
      <c r="AC337" s="11">
        <f>'OddsRatio_working_3-way'!X337^(1/3)*SIN('OddsRatio_working_3-way'!Y337/3)</f>
        <v>5.5946915164301621E-2</v>
      </c>
      <c r="AD337" s="11">
        <f>'OddsRatio_working_3-way'!X337^(1/3)*SIN(('OddsRatio_working_3-way'!Y337+2*PI())/3)</f>
        <v>0.43111922093985711</v>
      </c>
      <c r="AE337" s="11">
        <f>'OddsRatio_working_3-way'!X337^(1/3)*SIN(('OddsRatio_working_3-way'!Y337+4*PI())/3)</f>
        <v>-0.48706613610415878</v>
      </c>
      <c r="AF337" s="11">
        <f>-'OddsRatio_working_3-way'!U337/(3*'OddsRatio_working_3-way'!X337^(1/3))*COS(('OddsRatio_working_3-way'!Y337)/3)</f>
        <v>0.530114563055335</v>
      </c>
      <c r="AG337" s="11">
        <f>-'OddsRatio_working_3-way'!U337/(3*'OddsRatio_working_3-way'!X337^(1/3))*COS(('OddsRatio_working_3-way'!Y337+2*PI())/3)</f>
        <v>-0.31350873132332541</v>
      </c>
      <c r="AH337" s="11">
        <f>-'OddsRatio_working_3-way'!U337/(3*'OddsRatio_working_3-way'!X337^(1/3))*COS(('OddsRatio_working_3-way'!Y337+4*PI())/3)</f>
        <v>-0.21660583173200929</v>
      </c>
      <c r="AI337" s="11">
        <f>'OddsRatio_working_3-way'!U337/(3*'OddsRatio_working_3-way'!X337^(1/3))*SIN(('OddsRatio_working_3-way'!Y337)/3)</f>
        <v>-5.5946915164301614E-2</v>
      </c>
      <c r="AJ337" s="11">
        <f>'OddsRatio_working_3-way'!U337/(3*'OddsRatio_working_3-way'!X337^(1/3))*SIN(('OddsRatio_working_3-way'!Y337+2*PI())/3)</f>
        <v>-0.43111922093985705</v>
      </c>
      <c r="AK337" s="11">
        <f>'OddsRatio_working_3-way'!U337/(3*'OddsRatio_working_3-way'!X337^(1/3))*SIN(('OddsRatio_working_3-way'!Y337+4*PI())/3)</f>
        <v>0.48706613610415866</v>
      </c>
      <c r="AL337" s="11">
        <f>'OddsRatio_working_3-way'!Z337+'OddsRatio_working_3-way'!AF337</f>
        <v>1.06022912611067</v>
      </c>
      <c r="AM337" s="11">
        <f>'OddsRatio_working_3-way'!AA337+'OddsRatio_working_3-way'!AG337</f>
        <v>-0.62701746264665092</v>
      </c>
      <c r="AN337" s="11">
        <f>'OddsRatio_working_3-way'!AB337+'OddsRatio_working_3-way'!AH337</f>
        <v>-0.43321166346401863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1.06022912611067</v>
      </c>
      <c r="AS337" s="11">
        <f>IF(('OddsRatio_working_3-way'!X337=0),IF(Q337&gt;0,-Q337^(1/3),(-Q337)^(1/3)),'OddsRatio_working_3-way'!AM337-'OddsRatio_working_3-way'!R337/3)</f>
        <v>-0.62701746264665092</v>
      </c>
      <c r="AT337" s="11">
        <f>IF(('OddsRatio_working_3-way'!X337=0),IF(Q337&gt;0,-Q337^(1/3),(-Q337)^(1/3)),'OddsRatio_working_3-way'!AN337-'OddsRatio_working_3-way'!R337/3)</f>
        <v>-0.43321166346401863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3.81</v>
      </c>
      <c r="B338" s="4">
        <f>IF('True_Odds_Calculator_3-way'!B339="","",'True_Odds_Calculator_3-way'!B339)</f>
        <v>3.61</v>
      </c>
      <c r="C338" s="4">
        <f>IF('True_Odds_Calculator_3-way'!C339="","",'True_Odds_Calculator_3-way'!C339)</f>
        <v>2.02</v>
      </c>
      <c r="D338" s="9">
        <f t="shared" si="78"/>
        <v>0.25213952562531178</v>
      </c>
      <c r="E338" s="9">
        <f t="shared" si="79"/>
        <v>0.26631507872934457</v>
      </c>
      <c r="F338" s="9">
        <f t="shared" si="80"/>
        <v>0.48154539564534371</v>
      </c>
      <c r="G338" s="9">
        <f t="shared" si="81"/>
        <v>1.0555366791899203</v>
      </c>
      <c r="H338" s="9">
        <f t="shared" si="82"/>
        <v>3.9660580685236764</v>
      </c>
      <c r="I338" s="9">
        <f t="shared" si="83"/>
        <v>3.7549507326856917</v>
      </c>
      <c r="J338" s="9">
        <f t="shared" si="84"/>
        <v>2.0766474127737191</v>
      </c>
      <c r="K338" s="11">
        <f t="shared" si="85"/>
        <v>0.26246719160104987</v>
      </c>
      <c r="L338" s="11">
        <f t="shared" si="86"/>
        <v>0.2770083102493075</v>
      </c>
      <c r="M338" s="11">
        <f t="shared" si="87"/>
        <v>0.49504950495049505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-0.26925479862314328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0.2317940695415322</v>
      </c>
      <c r="Q338" s="11">
        <f>2*'OddsRatio_working_3-way'!K338*'OddsRatio_working_3-way'!L338*'OddsRatio_working_3-way'!M338</f>
        <v>7.1985735882463417E-2</v>
      </c>
      <c r="R338" s="11">
        <f t="shared" si="88"/>
        <v>0</v>
      </c>
      <c r="S338" s="11">
        <f t="shared" si="89"/>
        <v>-0.86087256653114586</v>
      </c>
      <c r="T338" s="11">
        <f t="shared" si="90"/>
        <v>-0.26735172873638069</v>
      </c>
      <c r="U338" s="11">
        <f>'OddsRatio_working_3-way'!S338-'OddsRatio_working_3-way'!R338^2/3</f>
        <v>-0.86087256653114586</v>
      </c>
      <c r="V338" s="11">
        <f>'OddsRatio_working_3-way'!S338*'OddsRatio_working_3-way'!R338/3-2*'OddsRatio_working_3-way'!R338^3/27-'OddsRatio_working_3-way'!T338</f>
        <v>0.26735172873638069</v>
      </c>
      <c r="W338" s="11">
        <f>'OddsRatio_working_3-way'!V338^2+4*'OddsRatio_working_3-way'!U338^3/27</f>
        <v>-2.3040685086012536E-2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0.15371860000040968</v>
      </c>
      <c r="Y338" s="11">
        <f>IF('OddsRatio_working_3-way'!W338&gt;=0,IF('OddsRatio_working_3-way'!V338+SQRT('OddsRatio_working_3-way'!W338)&gt;0,0,PI()),ACOS('OddsRatio_working_3-way'!V338/(2*'OddsRatio_working_3-way'!X338)))</f>
        <v>0.51637611182194276</v>
      </c>
      <c r="Z338" s="11">
        <f>'OddsRatio_working_3-way'!X338^(1/3)*COS('OddsRatio_working_3-way'!Y338/3)</f>
        <v>0.52776833959496017</v>
      </c>
      <c r="AA338" s="11">
        <f>'OddsRatio_working_3-way'!X338^(1/3)*COS(('OddsRatio_working_3-way'!Y338+2*PI())/3)</f>
        <v>-0.34334218653380777</v>
      </c>
      <c r="AB338" s="11">
        <f>'OddsRatio_working_3-way'!X338^(1/3)*COS(('OddsRatio_working_3-way'!Y338+4*PI())/3)</f>
        <v>-0.18442615306115231</v>
      </c>
      <c r="AC338" s="11">
        <f>'OddsRatio_working_3-way'!X338^(1/3)*SIN('OddsRatio_working_3-way'!Y338/3)</f>
        <v>9.1750214703985158E-2</v>
      </c>
      <c r="AD338" s="11">
        <f>'OddsRatio_working_3-way'!X338^(1/3)*SIN(('OddsRatio_working_3-way'!Y338+2*PI())/3)</f>
        <v>0.41118568205037559</v>
      </c>
      <c r="AE338" s="11">
        <f>'OddsRatio_working_3-way'!X338^(1/3)*SIN(('OddsRatio_working_3-way'!Y338+4*PI())/3)</f>
        <v>-0.50293589675436079</v>
      </c>
      <c r="AF338" s="11">
        <f>-'OddsRatio_working_3-way'!U338/(3*'OddsRatio_working_3-way'!X338^(1/3))*COS(('OddsRatio_working_3-way'!Y338)/3)</f>
        <v>0.52776833959496017</v>
      </c>
      <c r="AG338" s="11">
        <f>-'OddsRatio_working_3-way'!U338/(3*'OddsRatio_working_3-way'!X338^(1/3))*COS(('OddsRatio_working_3-way'!Y338+2*PI())/3)</f>
        <v>-0.34334218653380777</v>
      </c>
      <c r="AH338" s="11">
        <f>-'OddsRatio_working_3-way'!U338/(3*'OddsRatio_working_3-way'!X338^(1/3))*COS(('OddsRatio_working_3-way'!Y338+4*PI())/3)</f>
        <v>-0.18442615306115231</v>
      </c>
      <c r="AI338" s="11">
        <f>'OddsRatio_working_3-way'!U338/(3*'OddsRatio_working_3-way'!X338^(1/3))*SIN(('OddsRatio_working_3-way'!Y338)/3)</f>
        <v>-9.1750214703985158E-2</v>
      </c>
      <c r="AJ338" s="11">
        <f>'OddsRatio_working_3-way'!U338/(3*'OddsRatio_working_3-way'!X338^(1/3))*SIN(('OddsRatio_working_3-way'!Y338+2*PI())/3)</f>
        <v>-0.41118568205037559</v>
      </c>
      <c r="AK338" s="11">
        <f>'OddsRatio_working_3-way'!U338/(3*'OddsRatio_working_3-way'!X338^(1/3))*SIN(('OddsRatio_working_3-way'!Y338+4*PI())/3)</f>
        <v>0.50293589675436079</v>
      </c>
      <c r="AL338" s="11">
        <f>'OddsRatio_working_3-way'!Z338+'OddsRatio_working_3-way'!AF338</f>
        <v>1.0555366791899203</v>
      </c>
      <c r="AM338" s="11">
        <f>'OddsRatio_working_3-way'!AA338+'OddsRatio_working_3-way'!AG338</f>
        <v>-0.68668437306761554</v>
      </c>
      <c r="AN338" s="11">
        <f>'OddsRatio_working_3-way'!AB338+'OddsRatio_working_3-way'!AH338</f>
        <v>-0.36885230612230463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1.0555366791899203</v>
      </c>
      <c r="AS338" s="11">
        <f>IF(('OddsRatio_working_3-way'!X338=0),IF(Q338&gt;0,-Q338^(1/3),(-Q338)^(1/3)),'OddsRatio_working_3-way'!AM338-'OddsRatio_working_3-way'!R338/3)</f>
        <v>-0.68668437306761554</v>
      </c>
      <c r="AT338" s="11">
        <f>IF(('OddsRatio_working_3-way'!X338=0),IF(Q338&gt;0,-Q338^(1/3),(-Q338)^(1/3)),'OddsRatio_working_3-way'!AN338-'OddsRatio_working_3-way'!R338/3)</f>
        <v>-0.36885230612230463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1.99</v>
      </c>
      <c r="B339" s="4">
        <f>IF('True_Odds_Calculator_3-way'!B340="","",'True_Odds_Calculator_3-way'!B340)</f>
        <v>3.27</v>
      </c>
      <c r="C339" s="4">
        <f>IF('True_Odds_Calculator_3-way'!C340="","",'True_Odds_Calculator_3-way'!C340)</f>
        <v>4.42</v>
      </c>
      <c r="D339" s="9">
        <f t="shared" si="78"/>
        <v>0.48884951154747958</v>
      </c>
      <c r="E339" s="9">
        <f t="shared" si="79"/>
        <v>0.29433137121496478</v>
      </c>
      <c r="F339" s="9">
        <f t="shared" si="80"/>
        <v>0.21681911723755565</v>
      </c>
      <c r="G339" s="9">
        <f t="shared" si="81"/>
        <v>1.0561811201674249</v>
      </c>
      <c r="H339" s="9">
        <f t="shared" si="82"/>
        <v>2.0456193089657506</v>
      </c>
      <c r="I339" s="9">
        <f t="shared" si="83"/>
        <v>3.3975311427800556</v>
      </c>
      <c r="J339" s="9">
        <f t="shared" si="84"/>
        <v>4.6121394309725936</v>
      </c>
      <c r="K339" s="11">
        <f t="shared" si="85"/>
        <v>0.50251256281407031</v>
      </c>
      <c r="L339" s="11">
        <f t="shared" si="86"/>
        <v>0.3058103975535168</v>
      </c>
      <c r="M339" s="11">
        <f t="shared" si="87"/>
        <v>0.22624434389140272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-0.26721698492045109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0.23224873867726553</v>
      </c>
      <c r="Q339" s="11">
        <f>2*'OddsRatio_working_3-way'!K339*'OddsRatio_working_3-way'!L339*'OddsRatio_working_3-way'!M339</f>
        <v>6.9535550502175303E-2</v>
      </c>
      <c r="R339" s="11">
        <f t="shared" si="88"/>
        <v>0</v>
      </c>
      <c r="S339" s="11">
        <f t="shared" si="89"/>
        <v>-0.86913913330174197</v>
      </c>
      <c r="T339" s="11">
        <f t="shared" si="90"/>
        <v>-0.26022129739573113</v>
      </c>
      <c r="U339" s="11">
        <f>'OddsRatio_working_3-way'!S339-'OddsRatio_working_3-way'!R339^2/3</f>
        <v>-0.86913913330174197</v>
      </c>
      <c r="V339" s="11">
        <f>'OddsRatio_working_3-way'!S339*'OddsRatio_working_3-way'!R339/3-2*'OddsRatio_working_3-way'!R339^3/27-'OddsRatio_working_3-way'!T339</f>
        <v>0.26022129739573113</v>
      </c>
      <c r="W339" s="11">
        <f>'OddsRatio_working_3-way'!V339^2+4*'OddsRatio_working_3-way'!U339^3/27</f>
        <v>-2.9551567285241997E-2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0.15593804130451905</v>
      </c>
      <c r="Y339" s="11">
        <f>IF('OddsRatio_working_3-way'!W339&gt;=0,IF('OddsRatio_working_3-way'!V339+SQRT('OddsRatio_working_3-way'!W339)&gt;0,0,PI()),ACOS('OddsRatio_working_3-way'!V339/(2*'OddsRatio_working_3-way'!X339)))</f>
        <v>0.58380020971076929</v>
      </c>
      <c r="Z339" s="11">
        <f>'OddsRatio_working_3-way'!X339^(1/3)*COS('OddsRatio_working_3-way'!Y339/3)</f>
        <v>0.52809056008371247</v>
      </c>
      <c r="AA339" s="11">
        <f>'OddsRatio_working_3-way'!X339^(1/3)*COS(('OddsRatio_working_3-way'!Y339+2*PI())/3)</f>
        <v>-0.35418435918230823</v>
      </c>
      <c r="AB339" s="11">
        <f>'OddsRatio_working_3-way'!X339^(1/3)*COS(('OddsRatio_working_3-way'!Y339+4*PI())/3)</f>
        <v>-0.17390620090140438</v>
      </c>
      <c r="AC339" s="11">
        <f>'OddsRatio_working_3-way'!X339^(1/3)*SIN('OddsRatio_working_3-way'!Y339/3)</f>
        <v>0.10408364321248989</v>
      </c>
      <c r="AD339" s="11">
        <f>'OddsRatio_working_3-way'!X339^(1/3)*SIN(('OddsRatio_working_3-way'!Y339+2*PI())/3)</f>
        <v>0.4052980189250025</v>
      </c>
      <c r="AE339" s="11">
        <f>'OddsRatio_working_3-way'!X339^(1/3)*SIN(('OddsRatio_working_3-way'!Y339+4*PI())/3)</f>
        <v>-0.50938166213749225</v>
      </c>
      <c r="AF339" s="11">
        <f>-'OddsRatio_working_3-way'!U339/(3*'OddsRatio_working_3-way'!X339^(1/3))*COS(('OddsRatio_working_3-way'!Y339)/3)</f>
        <v>0.52809056008371247</v>
      </c>
      <c r="AG339" s="11">
        <f>-'OddsRatio_working_3-way'!U339/(3*'OddsRatio_working_3-way'!X339^(1/3))*COS(('OddsRatio_working_3-way'!Y339+2*PI())/3)</f>
        <v>-0.35418435918230823</v>
      </c>
      <c r="AH339" s="11">
        <f>-'OddsRatio_working_3-way'!U339/(3*'OddsRatio_working_3-way'!X339^(1/3))*COS(('OddsRatio_working_3-way'!Y339+4*PI())/3)</f>
        <v>-0.17390620090140438</v>
      </c>
      <c r="AI339" s="11">
        <f>'OddsRatio_working_3-way'!U339/(3*'OddsRatio_working_3-way'!X339^(1/3))*SIN(('OddsRatio_working_3-way'!Y339)/3)</f>
        <v>-0.10408364321248989</v>
      </c>
      <c r="AJ339" s="11">
        <f>'OddsRatio_working_3-way'!U339/(3*'OddsRatio_working_3-way'!X339^(1/3))*SIN(('OddsRatio_working_3-way'!Y339+2*PI())/3)</f>
        <v>-0.4052980189250025</v>
      </c>
      <c r="AK339" s="11">
        <f>'OddsRatio_working_3-way'!U339/(3*'OddsRatio_working_3-way'!X339^(1/3))*SIN(('OddsRatio_working_3-way'!Y339+4*PI())/3)</f>
        <v>0.50938166213749225</v>
      </c>
      <c r="AL339" s="11">
        <f>'OddsRatio_working_3-way'!Z339+'OddsRatio_working_3-way'!AF339</f>
        <v>1.0561811201674249</v>
      </c>
      <c r="AM339" s="11">
        <f>'OddsRatio_working_3-way'!AA339+'OddsRatio_working_3-way'!AG339</f>
        <v>-0.70836871836461646</v>
      </c>
      <c r="AN339" s="11">
        <f>'OddsRatio_working_3-way'!AB339+'OddsRatio_working_3-way'!AH339</f>
        <v>-0.34781240180280876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1.0561811201674249</v>
      </c>
      <c r="AS339" s="11">
        <f>IF(('OddsRatio_working_3-way'!X339=0),IF(Q339&gt;0,-Q339^(1/3),(-Q339)^(1/3)),'OddsRatio_working_3-way'!AM339-'OddsRatio_working_3-way'!R339/3)</f>
        <v>-0.70836871836461646</v>
      </c>
      <c r="AT339" s="11">
        <f>IF(('OddsRatio_working_3-way'!X339=0),IF(Q339&gt;0,-Q339^(1/3),(-Q339)^(1/3)),'OddsRatio_working_3-way'!AN339-'OddsRatio_working_3-way'!R339/3)</f>
        <v>-0.34781240180280876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2.2999999999999998</v>
      </c>
      <c r="B340" s="4">
        <f>IF('True_Odds_Calculator_3-way'!B341="","",'True_Odds_Calculator_3-way'!B341)</f>
        <v>3.28</v>
      </c>
      <c r="C340" s="4">
        <f>IF('True_Odds_Calculator_3-way'!C341="","",'True_Odds_Calculator_3-way'!C341)</f>
        <v>3.35</v>
      </c>
      <c r="D340" s="9">
        <f t="shared" si="78"/>
        <v>0.42065393089615766</v>
      </c>
      <c r="E340" s="9">
        <f t="shared" si="79"/>
        <v>0.29278406203071516</v>
      </c>
      <c r="F340" s="9">
        <f t="shared" si="80"/>
        <v>0.28656200707312707</v>
      </c>
      <c r="G340" s="9">
        <f t="shared" si="81"/>
        <v>1.0594238866094989</v>
      </c>
      <c r="H340" s="9">
        <f t="shared" si="82"/>
        <v>2.3772510525923489</v>
      </c>
      <c r="I340" s="9">
        <f t="shared" si="83"/>
        <v>3.4154864614696572</v>
      </c>
      <c r="J340" s="9">
        <f t="shared" si="84"/>
        <v>3.4896461335323226</v>
      </c>
      <c r="K340" s="11">
        <f t="shared" si="85"/>
        <v>0.43478260869565222</v>
      </c>
      <c r="L340" s="11">
        <f t="shared" si="86"/>
        <v>0.3048780487804878</v>
      </c>
      <c r="M340" s="11">
        <f t="shared" si="87"/>
        <v>0.29850746268656714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-0.27561292160617912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0.23464332631645585</v>
      </c>
      <c r="Q340" s="11">
        <f>2*'OddsRatio_working_3-way'!K340*'OddsRatio_working_3-way'!L340*'OddsRatio_working_3-way'!M340</f>
        <v>7.9137715452430313E-2</v>
      </c>
      <c r="R340" s="11">
        <f t="shared" si="88"/>
        <v>0</v>
      </c>
      <c r="S340" s="11">
        <f t="shared" si="89"/>
        <v>-0.85135096333304583</v>
      </c>
      <c r="T340" s="11">
        <f t="shared" si="90"/>
        <v>-0.28713354581215716</v>
      </c>
      <c r="U340" s="11">
        <f>'OddsRatio_working_3-way'!S340-'OddsRatio_working_3-way'!R340^2/3</f>
        <v>-0.85135096333304583</v>
      </c>
      <c r="V340" s="11">
        <f>'OddsRatio_working_3-way'!S340*'OddsRatio_working_3-way'!R340/3-2*'OddsRatio_working_3-way'!R340^3/27-'OddsRatio_working_3-way'!T340</f>
        <v>0.28713354581215716</v>
      </c>
      <c r="W340" s="11">
        <f>'OddsRatio_working_3-way'!V340^2+4*'OddsRatio_working_3-way'!U340^3/27</f>
        <v>-8.9703075359951756E-3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0.15117537883750889</v>
      </c>
      <c r="Y340" s="11">
        <f>IF('OddsRatio_working_3-way'!W340&gt;=0,IF('OddsRatio_working_3-way'!V340+SQRT('OddsRatio_working_3-way'!W340)&gt;0,0,PI()),ACOS('OddsRatio_working_3-way'!V340/(2*'OddsRatio_working_3-way'!X340)))</f>
        <v>0.31861450712844874</v>
      </c>
      <c r="Z340" s="11">
        <f>'OddsRatio_working_3-way'!X340^(1/3)*COS('OddsRatio_working_3-way'!Y340/3)</f>
        <v>0.52971194330474936</v>
      </c>
      <c r="AA340" s="11">
        <f>'OddsRatio_working_3-way'!X340^(1/3)*COS(('OddsRatio_working_3-way'!Y340+2*PI())/3)</f>
        <v>-0.31376081469977601</v>
      </c>
      <c r="AB340" s="11">
        <f>'OddsRatio_working_3-way'!X340^(1/3)*COS(('OddsRatio_working_3-way'!Y340+4*PI())/3)</f>
        <v>-0.2159511286049734</v>
      </c>
      <c r="AC340" s="11">
        <f>'OddsRatio_working_3-way'!X340^(1/3)*SIN('OddsRatio_working_3-way'!Y340/3)</f>
        <v>5.647044859618728E-2</v>
      </c>
      <c r="AD340" s="11">
        <f>'OddsRatio_working_3-way'!X340^(1/3)*SIN(('OddsRatio_working_3-way'!Y340+2*PI())/3)</f>
        <v>0.43050877529184162</v>
      </c>
      <c r="AE340" s="11">
        <f>'OddsRatio_working_3-way'!X340^(1/3)*SIN(('OddsRatio_working_3-way'!Y340+4*PI())/3)</f>
        <v>-0.48697922388802867</v>
      </c>
      <c r="AF340" s="11">
        <f>-'OddsRatio_working_3-way'!U340/(3*'OddsRatio_working_3-way'!X340^(1/3))*COS(('OddsRatio_working_3-way'!Y340)/3)</f>
        <v>0.52971194330474958</v>
      </c>
      <c r="AG340" s="11">
        <f>-'OddsRatio_working_3-way'!U340/(3*'OddsRatio_working_3-way'!X340^(1/3))*COS(('OddsRatio_working_3-way'!Y340+2*PI())/3)</f>
        <v>-0.31376081469977612</v>
      </c>
      <c r="AH340" s="11">
        <f>-'OddsRatio_working_3-way'!U340/(3*'OddsRatio_working_3-way'!X340^(1/3))*COS(('OddsRatio_working_3-way'!Y340+4*PI())/3)</f>
        <v>-0.21595112860497348</v>
      </c>
      <c r="AI340" s="11">
        <f>'OddsRatio_working_3-way'!U340/(3*'OddsRatio_working_3-way'!X340^(1/3))*SIN(('OddsRatio_working_3-way'!Y340)/3)</f>
        <v>-5.64704485961873E-2</v>
      </c>
      <c r="AJ340" s="11">
        <f>'OddsRatio_working_3-way'!U340/(3*'OddsRatio_working_3-way'!X340^(1/3))*SIN(('OddsRatio_working_3-way'!Y340+2*PI())/3)</f>
        <v>-0.43050877529184178</v>
      </c>
      <c r="AK340" s="11">
        <f>'OddsRatio_working_3-way'!U340/(3*'OddsRatio_working_3-way'!X340^(1/3))*SIN(('OddsRatio_working_3-way'!Y340+4*PI())/3)</f>
        <v>0.48697922388802889</v>
      </c>
      <c r="AL340" s="11">
        <f>'OddsRatio_working_3-way'!Z340+'OddsRatio_working_3-way'!AF340</f>
        <v>1.0594238866094989</v>
      </c>
      <c r="AM340" s="11">
        <f>'OddsRatio_working_3-way'!AA340+'OddsRatio_working_3-way'!AG340</f>
        <v>-0.62752162939955214</v>
      </c>
      <c r="AN340" s="11">
        <f>'OddsRatio_working_3-way'!AB340+'OddsRatio_working_3-way'!AH340</f>
        <v>-0.4319022572099469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1.0594238866094989</v>
      </c>
      <c r="AS340" s="11">
        <f>IF(('OddsRatio_working_3-way'!X340=0),IF(Q340&gt;0,-Q340^(1/3),(-Q340)^(1/3)),'OddsRatio_working_3-way'!AM340-'OddsRatio_working_3-way'!R340/3)</f>
        <v>-0.62752162939955214</v>
      </c>
      <c r="AT340" s="11">
        <f>IF(('OddsRatio_working_3-way'!X340=0),IF(Q340&gt;0,-Q340^(1/3),(-Q340)^(1/3)),'OddsRatio_working_3-way'!AN340-'OddsRatio_working_3-way'!R340/3)</f>
        <v>-0.4319022572099469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>
        <f>IF('True_Odds_Calculator_3-way'!A343="","",'True_Odds_Calculator_3-way'!A343)</f>
        <v>2.66</v>
      </c>
      <c r="B342" s="4">
        <f>IF('True_Odds_Calculator_3-way'!B343="","",'True_Odds_Calculator_3-way'!B343)</f>
        <v>2.78</v>
      </c>
      <c r="C342" s="4">
        <f>IF('True_Odds_Calculator_3-way'!C343="","",'True_Odds_Calculator_3-way'!C343)</f>
        <v>3.16</v>
      </c>
      <c r="D342" s="9">
        <f t="shared" si="78"/>
        <v>0.35796123851628259</v>
      </c>
      <c r="E342" s="9">
        <f t="shared" si="79"/>
        <v>0.34208427254050228</v>
      </c>
      <c r="F342" s="9">
        <f t="shared" si="80"/>
        <v>0.29995448894321536</v>
      </c>
      <c r="G342" s="9">
        <f t="shared" si="81"/>
        <v>1.0804810594754106</v>
      </c>
      <c r="H342" s="9">
        <f t="shared" si="82"/>
        <v>2.7935985587291818</v>
      </c>
      <c r="I342" s="9">
        <f t="shared" si="83"/>
        <v>2.9232562858662305</v>
      </c>
      <c r="J342" s="9">
        <f t="shared" si="84"/>
        <v>3.3338390884668869</v>
      </c>
      <c r="K342" s="11">
        <f t="shared" si="85"/>
        <v>0.37593984962406013</v>
      </c>
      <c r="L342" s="11">
        <f t="shared" si="86"/>
        <v>0.35971223021582738</v>
      </c>
      <c r="M342" s="11">
        <f t="shared" si="87"/>
        <v>0.31645569620253161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-0.27312932180190952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0.23964838788529472</v>
      </c>
      <c r="Q342" s="11">
        <f>2*'OddsRatio_working_3-way'!K342*'OddsRatio_working_3-way'!L342*'OddsRatio_working_3-way'!M342</f>
        <v>8.558870995903381E-2</v>
      </c>
      <c r="R342" s="11">
        <f t="shared" si="88"/>
        <v>0</v>
      </c>
      <c r="S342" s="11">
        <f t="shared" si="89"/>
        <v>-0.87741728461912538</v>
      </c>
      <c r="T342" s="11">
        <f t="shared" si="90"/>
        <v>-0.31336331593540184</v>
      </c>
      <c r="U342" s="11">
        <f>'OddsRatio_working_3-way'!S342-'OddsRatio_working_3-way'!R342^2/3</f>
        <v>-0.87741728461912538</v>
      </c>
      <c r="V342" s="11">
        <f>'OddsRatio_working_3-way'!S342*'OddsRatio_working_3-way'!R342/3-2*'OddsRatio_working_3-way'!R342^3/27-'OddsRatio_working_3-way'!T342</f>
        <v>0.31336331593540184</v>
      </c>
      <c r="W342" s="11">
        <f>'OddsRatio_working_3-way'!V342^2+4*'OddsRatio_working_3-way'!U342^3/27</f>
        <v>-1.875940122981215E-3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0.15817119514707134</v>
      </c>
      <c r="Y342" s="11">
        <f>IF('OddsRatio_working_3-way'!W342&gt;=0,IF('OddsRatio_working_3-way'!V342+SQRT('OddsRatio_working_3-way'!W342)&gt;0,0,PI()),ACOS('OddsRatio_working_3-way'!V342/(2*'OddsRatio_working_3-way'!X342)))</f>
        <v>0.13734674932299118</v>
      </c>
      <c r="Z342" s="11">
        <f>'OddsRatio_working_3-way'!X342^(1/3)*COS('OddsRatio_working_3-way'!Y342/3)</f>
        <v>0.54024052973770531</v>
      </c>
      <c r="AA342" s="11">
        <f>'OddsRatio_working_3-way'!X342^(1/3)*COS(('OddsRatio_working_3-way'!Y342+2*PI())/3)</f>
        <v>-0.29155501880548423</v>
      </c>
      <c r="AB342" s="11">
        <f>'OddsRatio_working_3-way'!X342^(1/3)*COS(('OddsRatio_working_3-way'!Y342+4*PI())/3)</f>
        <v>-0.24868551093222144</v>
      </c>
      <c r="AC342" s="11">
        <f>'OddsRatio_working_3-way'!X342^(1/3)*SIN('OddsRatio_working_3-way'!Y342/3)</f>
        <v>2.4750721910655287E-2</v>
      </c>
      <c r="AD342" s="11">
        <f>'OddsRatio_working_3-way'!X342^(1/3)*SIN(('OddsRatio_working_3-way'!Y342+2*PI())/3)</f>
        <v>0.45548666195148768</v>
      </c>
      <c r="AE342" s="11">
        <f>'OddsRatio_working_3-way'!X342^(1/3)*SIN(('OddsRatio_working_3-way'!Y342+4*PI())/3)</f>
        <v>-0.48023738386214276</v>
      </c>
      <c r="AF342" s="11">
        <f>-'OddsRatio_working_3-way'!U342/(3*'OddsRatio_working_3-way'!X342^(1/3))*COS(('OddsRatio_working_3-way'!Y342)/3)</f>
        <v>0.54024052973770542</v>
      </c>
      <c r="AG342" s="11">
        <f>-'OddsRatio_working_3-way'!U342/(3*'OddsRatio_working_3-way'!X342^(1/3))*COS(('OddsRatio_working_3-way'!Y342+2*PI())/3)</f>
        <v>-0.29155501880548429</v>
      </c>
      <c r="AH342" s="11">
        <f>-'OddsRatio_working_3-way'!U342/(3*'OddsRatio_working_3-way'!X342^(1/3))*COS(('OddsRatio_working_3-way'!Y342+4*PI())/3)</f>
        <v>-0.24868551093222149</v>
      </c>
      <c r="AI342" s="11">
        <f>'OddsRatio_working_3-way'!U342/(3*'OddsRatio_working_3-way'!X342^(1/3))*SIN(('OddsRatio_working_3-way'!Y342)/3)</f>
        <v>-2.4750721910655294E-2</v>
      </c>
      <c r="AJ342" s="11">
        <f>'OddsRatio_working_3-way'!U342/(3*'OddsRatio_working_3-way'!X342^(1/3))*SIN(('OddsRatio_working_3-way'!Y342+2*PI())/3)</f>
        <v>-0.45548666195148779</v>
      </c>
      <c r="AK342" s="11">
        <f>'OddsRatio_working_3-way'!U342/(3*'OddsRatio_working_3-way'!X342^(1/3))*SIN(('OddsRatio_working_3-way'!Y342+4*PI())/3)</f>
        <v>0.48023738386214287</v>
      </c>
      <c r="AL342" s="11">
        <f>'OddsRatio_working_3-way'!Z342+'OddsRatio_working_3-way'!AF342</f>
        <v>1.0804810594754106</v>
      </c>
      <c r="AM342" s="11">
        <f>'OddsRatio_working_3-way'!AA342+'OddsRatio_working_3-way'!AG342</f>
        <v>-0.58311003761096858</v>
      </c>
      <c r="AN342" s="11">
        <f>'OddsRatio_working_3-way'!AB342+'OddsRatio_working_3-way'!AH342</f>
        <v>-0.49737102186444293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1.0804810594754106</v>
      </c>
      <c r="AS342" s="11">
        <f>IF(('OddsRatio_working_3-way'!X342=0),IF(Q342&gt;0,-Q342^(1/3),(-Q342)^(1/3)),'OddsRatio_working_3-way'!AM342-'OddsRatio_working_3-way'!R342/3)</f>
        <v>-0.58311003761096858</v>
      </c>
      <c r="AT342" s="11">
        <f>IF(('OddsRatio_working_3-way'!X342=0),IF(Q342&gt;0,-Q342^(1/3),(-Q342)^(1/3)),'OddsRatio_working_3-way'!AN342-'OddsRatio_working_3-way'!R342/3)</f>
        <v>-0.49737102186444293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2.92</v>
      </c>
      <c r="B343" s="4">
        <f>IF('True_Odds_Calculator_3-way'!B344="","",'True_Odds_Calculator_3-way'!B344)</f>
        <v>2.79</v>
      </c>
      <c r="C343" s="4">
        <f>IF('True_Odds_Calculator_3-way'!C344="","",'True_Odds_Calculator_3-way'!C344)</f>
        <v>2.84</v>
      </c>
      <c r="D343" s="9">
        <f t="shared" si="78"/>
        <v>0.32500986596700737</v>
      </c>
      <c r="E343" s="9">
        <f t="shared" si="79"/>
        <v>0.34057497931147929</v>
      </c>
      <c r="F343" s="9">
        <f t="shared" si="80"/>
        <v>0.33441515472151323</v>
      </c>
      <c r="G343" s="9">
        <f t="shared" si="81"/>
        <v>1.0816821219550439</v>
      </c>
      <c r="H343" s="9">
        <f t="shared" si="82"/>
        <v>3.0768296741536845</v>
      </c>
      <c r="I343" s="9">
        <f t="shared" si="83"/>
        <v>2.9362109982995288</v>
      </c>
      <c r="J343" s="9">
        <f t="shared" si="84"/>
        <v>2.9902951043972803</v>
      </c>
      <c r="K343" s="11">
        <f t="shared" si="85"/>
        <v>0.34246575342465752</v>
      </c>
      <c r="L343" s="11">
        <f t="shared" si="86"/>
        <v>0.35842293906810035</v>
      </c>
      <c r="M343" s="11">
        <f t="shared" si="87"/>
        <v>0.35211267605633806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-0.27331702692217519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0.23987643640603382</v>
      </c>
      <c r="Q343" s="11">
        <f>2*'OddsRatio_working_3-way'!K343*'OddsRatio_working_3-way'!L343*'OddsRatio_working_3-way'!M343</f>
        <v>8.6441959065237398E-2</v>
      </c>
      <c r="R343" s="11">
        <f t="shared" si="88"/>
        <v>0</v>
      </c>
      <c r="S343" s="11">
        <f t="shared" si="89"/>
        <v>-0.87764907699781425</v>
      </c>
      <c r="T343" s="11">
        <f t="shared" si="90"/>
        <v>-0.31626993765686995</v>
      </c>
      <c r="U343" s="11">
        <f>'OddsRatio_working_3-way'!S343-'OddsRatio_working_3-way'!R343^2/3</f>
        <v>-0.87764907699781425</v>
      </c>
      <c r="V343" s="11">
        <f>'OddsRatio_working_3-way'!S343*'OddsRatio_working_3-way'!R343/3-2*'OddsRatio_working_3-way'!R343^3/27-'OddsRatio_working_3-way'!T343</f>
        <v>0.31626993765686995</v>
      </c>
      <c r="W343" s="11">
        <f>'OddsRatio_working_3-way'!V343^2+4*'OddsRatio_working_3-way'!U343^3/27</f>
        <v>-1.2516557792842387E-4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0.15823387678007578</v>
      </c>
      <c r="Y343" s="11">
        <f>IF('OddsRatio_working_3-way'!W343&gt;=0,IF('OddsRatio_working_3-way'!V343+SQRT('OddsRatio_working_3-way'!W343)&gt;0,0,PI()),ACOS('OddsRatio_working_3-way'!V343/(2*'OddsRatio_working_3-way'!X343)))</f>
        <v>3.5359286440332705E-2</v>
      </c>
      <c r="Z343" s="11">
        <f>'OddsRatio_working_3-way'!X343^(1/3)*COS('OddsRatio_working_3-way'!Y343/3)</f>
        <v>0.54084106097752194</v>
      </c>
      <c r="AA343" s="11">
        <f>'OddsRatio_working_3-way'!X343^(1/3)*COS(('OddsRatio_working_3-way'!Y343+2*PI())/3)</f>
        <v>-0.27594133839928142</v>
      </c>
      <c r="AB343" s="11">
        <f>'OddsRatio_working_3-way'!X343^(1/3)*COS(('OddsRatio_working_3-way'!Y343+4*PI())/3)</f>
        <v>-0.26489972257824063</v>
      </c>
      <c r="AC343" s="11">
        <f>'OddsRatio_working_3-way'!X343^(1/3)*SIN('OddsRatio_working_3-way'!Y343/3)</f>
        <v>6.3748798665665832E-3</v>
      </c>
      <c r="AD343" s="11">
        <f>'OddsRatio_working_3-way'!X343^(1/3)*SIN(('OddsRatio_working_3-way'!Y343+2*PI())/3)</f>
        <v>0.46519465828297946</v>
      </c>
      <c r="AE343" s="11">
        <f>'OddsRatio_working_3-way'!X343^(1/3)*SIN(('OddsRatio_working_3-way'!Y343+4*PI())/3)</f>
        <v>-0.47156953814954577</v>
      </c>
      <c r="AF343" s="11">
        <f>-'OddsRatio_working_3-way'!U343/(3*'OddsRatio_working_3-way'!X343^(1/3))*COS(('OddsRatio_working_3-way'!Y343)/3)</f>
        <v>0.54084106097752194</v>
      </c>
      <c r="AG343" s="11">
        <f>-'OddsRatio_working_3-way'!U343/(3*'OddsRatio_working_3-way'!X343^(1/3))*COS(('OddsRatio_working_3-way'!Y343+2*PI())/3)</f>
        <v>-0.27594133839928142</v>
      </c>
      <c r="AH343" s="11">
        <f>-'OddsRatio_working_3-way'!U343/(3*'OddsRatio_working_3-way'!X343^(1/3))*COS(('OddsRatio_working_3-way'!Y343+4*PI())/3)</f>
        <v>-0.26489972257824063</v>
      </c>
      <c r="AI343" s="11">
        <f>'OddsRatio_working_3-way'!U343/(3*'OddsRatio_working_3-way'!X343^(1/3))*SIN(('OddsRatio_working_3-way'!Y343)/3)</f>
        <v>-6.3748798665665832E-3</v>
      </c>
      <c r="AJ343" s="11">
        <f>'OddsRatio_working_3-way'!U343/(3*'OddsRatio_working_3-way'!X343^(1/3))*SIN(('OddsRatio_working_3-way'!Y343+2*PI())/3)</f>
        <v>-0.46519465828297946</v>
      </c>
      <c r="AK343" s="11">
        <f>'OddsRatio_working_3-way'!U343/(3*'OddsRatio_working_3-way'!X343^(1/3))*SIN(('OddsRatio_working_3-way'!Y343+4*PI())/3)</f>
        <v>0.47156953814954577</v>
      </c>
      <c r="AL343" s="11">
        <f>'OddsRatio_working_3-way'!Z343+'OddsRatio_working_3-way'!AF343</f>
        <v>1.0816821219550439</v>
      </c>
      <c r="AM343" s="11">
        <f>'OddsRatio_working_3-way'!AA343+'OddsRatio_working_3-way'!AG343</f>
        <v>-0.55188267679856284</v>
      </c>
      <c r="AN343" s="11">
        <f>'OddsRatio_working_3-way'!AB343+'OddsRatio_working_3-way'!AH343</f>
        <v>-0.52979944515648125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1.0816821219550439</v>
      </c>
      <c r="AS343" s="11">
        <f>IF(('OddsRatio_working_3-way'!X343=0),IF(Q343&gt;0,-Q343^(1/3),(-Q343)^(1/3)),'OddsRatio_working_3-way'!AM343-'OddsRatio_working_3-way'!R343/3)</f>
        <v>-0.55188267679856284</v>
      </c>
      <c r="AT343" s="11">
        <f>IF(('OddsRatio_working_3-way'!X343=0),IF(Q343&gt;0,-Q343^(1/3),(-Q343)^(1/3)),'OddsRatio_working_3-way'!AN343-'OddsRatio_working_3-way'!R343/3)</f>
        <v>-0.52979944515648125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3.2</v>
      </c>
      <c r="B344" s="4">
        <f>IF('True_Odds_Calculator_3-way'!B345="","",'True_Odds_Calculator_3-way'!B345)</f>
        <v>3.02</v>
      </c>
      <c r="C344" s="4">
        <f>IF('True_Odds_Calculator_3-way'!C345="","",'True_Odds_Calculator_3-way'!C345)</f>
        <v>2.4500000000000002</v>
      </c>
      <c r="D344" s="9">
        <f t="shared" si="78"/>
        <v>0.29613689918134378</v>
      </c>
      <c r="E344" s="9">
        <f t="shared" si="79"/>
        <v>0.31423321254747927</v>
      </c>
      <c r="F344" s="9">
        <f t="shared" si="80"/>
        <v>0.38962988827117689</v>
      </c>
      <c r="G344" s="9">
        <f t="shared" si="81"/>
        <v>1.0803711863798187</v>
      </c>
      <c r="H344" s="9">
        <f t="shared" si="82"/>
        <v>3.3768166100356014</v>
      </c>
      <c r="I344" s="9">
        <f t="shared" si="83"/>
        <v>3.1823497964872329</v>
      </c>
      <c r="J344" s="9">
        <f t="shared" si="84"/>
        <v>2.5665382202507372</v>
      </c>
      <c r="K344" s="11">
        <f t="shared" si="85"/>
        <v>0.3125</v>
      </c>
      <c r="L344" s="11">
        <f t="shared" si="86"/>
        <v>0.33112582781456956</v>
      </c>
      <c r="M344" s="11">
        <f t="shared" si="87"/>
        <v>0.4081632653061224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-0.27215671036626565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0.23947492904446546</v>
      </c>
      <c r="Q344" s="11">
        <f>2*'OddsRatio_working_3-way'!K344*'OddsRatio_working_3-way'!L344*'OddsRatio_working_3-way'!M344</f>
        <v>8.4470874442492225E-2</v>
      </c>
      <c r="R344" s="11">
        <f t="shared" si="88"/>
        <v>0</v>
      </c>
      <c r="S344" s="11">
        <f t="shared" si="89"/>
        <v>-0.87991557776467322</v>
      </c>
      <c r="T344" s="11">
        <f t="shared" si="90"/>
        <v>-0.3103758651727242</v>
      </c>
      <c r="U344" s="11">
        <f>'OddsRatio_working_3-way'!S344-'OddsRatio_working_3-way'!R344^2/3</f>
        <v>-0.87991557776467322</v>
      </c>
      <c r="V344" s="11">
        <f>'OddsRatio_working_3-way'!S344*'OddsRatio_working_3-way'!R344/3-2*'OddsRatio_working_3-way'!R344^3/27-'OddsRatio_working_3-way'!T344</f>
        <v>0.3103758651727242</v>
      </c>
      <c r="W344" s="11">
        <f>'OddsRatio_working_3-way'!V344^2+4*'OddsRatio_working_3-way'!U344^3/27</f>
        <v>-4.596583663152215E-3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0.15884722325623862</v>
      </c>
      <c r="Y344" s="11">
        <f>IF('OddsRatio_working_3-way'!W344&gt;=0,IF('OddsRatio_working_3-way'!V344+SQRT('OddsRatio_working_3-way'!W344)&gt;0,0,PI()),ACOS('OddsRatio_working_3-way'!V344/(2*'OddsRatio_working_3-way'!X344)))</f>
        <v>0.21506062427066186</v>
      </c>
      <c r="Z344" s="11">
        <f>'OddsRatio_working_3-way'!X344^(1/3)*COS('OddsRatio_working_3-way'!Y344/3)</f>
        <v>0.54018559318990944</v>
      </c>
      <c r="AA344" s="11">
        <f>'OddsRatio_working_3-way'!X344^(1/3)*COS(('OddsRatio_working_3-way'!Y344+2*PI())/3)</f>
        <v>-0.3036865180874842</v>
      </c>
      <c r="AB344" s="11">
        <f>'OddsRatio_working_3-way'!X344^(1/3)*COS(('OddsRatio_working_3-way'!Y344+4*PI())/3)</f>
        <v>-0.23649907510242549</v>
      </c>
      <c r="AC344" s="11">
        <f>'OddsRatio_working_3-way'!X344^(1/3)*SIN('OddsRatio_working_3-way'!Y344/3)</f>
        <v>3.8790688293586478E-2</v>
      </c>
      <c r="AD344" s="11">
        <f>'OddsRatio_working_3-way'!X344^(1/3)*SIN(('OddsRatio_working_3-way'!Y344+2*PI())/3)</f>
        <v>0.44841910231403453</v>
      </c>
      <c r="AE344" s="11">
        <f>'OddsRatio_working_3-way'!X344^(1/3)*SIN(('OddsRatio_working_3-way'!Y344+4*PI())/3)</f>
        <v>-0.48720979060762087</v>
      </c>
      <c r="AF344" s="11">
        <f>-'OddsRatio_working_3-way'!U344/(3*'OddsRatio_working_3-way'!X344^(1/3))*COS(('OddsRatio_working_3-way'!Y344)/3)</f>
        <v>0.54018559318990933</v>
      </c>
      <c r="AG344" s="11">
        <f>-'OddsRatio_working_3-way'!U344/(3*'OddsRatio_working_3-way'!X344^(1/3))*COS(('OddsRatio_working_3-way'!Y344+2*PI())/3)</f>
        <v>-0.30368651808748415</v>
      </c>
      <c r="AH344" s="11">
        <f>-'OddsRatio_working_3-way'!U344/(3*'OddsRatio_working_3-way'!X344^(1/3))*COS(('OddsRatio_working_3-way'!Y344+4*PI())/3)</f>
        <v>-0.23649907510242546</v>
      </c>
      <c r="AI344" s="11">
        <f>'OddsRatio_working_3-way'!U344/(3*'OddsRatio_working_3-way'!X344^(1/3))*SIN(('OddsRatio_working_3-way'!Y344)/3)</f>
        <v>-3.8790688293586471E-2</v>
      </c>
      <c r="AJ344" s="11">
        <f>'OddsRatio_working_3-way'!U344/(3*'OddsRatio_working_3-way'!X344^(1/3))*SIN(('OddsRatio_working_3-way'!Y344+2*PI())/3)</f>
        <v>-0.44841910231403448</v>
      </c>
      <c r="AK344" s="11">
        <f>'OddsRatio_working_3-way'!U344/(3*'OddsRatio_working_3-way'!X344^(1/3))*SIN(('OddsRatio_working_3-way'!Y344+4*PI())/3)</f>
        <v>0.48720979060762076</v>
      </c>
      <c r="AL344" s="11">
        <f>'OddsRatio_working_3-way'!Z344+'OddsRatio_working_3-way'!AF344</f>
        <v>1.0803711863798187</v>
      </c>
      <c r="AM344" s="11">
        <f>'OddsRatio_working_3-way'!AA344+'OddsRatio_working_3-way'!AG344</f>
        <v>-0.60737303617496829</v>
      </c>
      <c r="AN344" s="11">
        <f>'OddsRatio_working_3-way'!AB344+'OddsRatio_working_3-way'!AH344</f>
        <v>-0.47299815020485092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1.0803711863798187</v>
      </c>
      <c r="AS344" s="11">
        <f>IF(('OddsRatio_working_3-way'!X344=0),IF(Q344&gt;0,-Q344^(1/3),(-Q344)^(1/3)),'OddsRatio_working_3-way'!AM344-'OddsRatio_working_3-way'!R344/3)</f>
        <v>-0.60737303617496829</v>
      </c>
      <c r="AT344" s="11">
        <f>IF(('OddsRatio_working_3-way'!X344=0),IF(Q344&gt;0,-Q344^(1/3),(-Q344)^(1/3)),'OddsRatio_working_3-way'!AN344-'OddsRatio_working_3-way'!R344/3)</f>
        <v>-0.47299815020485092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3.03</v>
      </c>
      <c r="B345" s="4">
        <f>IF('True_Odds_Calculator_3-way'!B346="","",'True_Odds_Calculator_3-way'!B346)</f>
        <v>2.77</v>
      </c>
      <c r="C345" s="4">
        <f>IF('True_Odds_Calculator_3-way'!C346="","",'True_Odds_Calculator_3-way'!C346)</f>
        <v>2.76</v>
      </c>
      <c r="D345" s="9">
        <f t="shared" si="78"/>
        <v>0.31278235900611495</v>
      </c>
      <c r="E345" s="9">
        <f t="shared" si="79"/>
        <v>0.34296989073148959</v>
      </c>
      <c r="F345" s="9">
        <f t="shared" si="80"/>
        <v>0.34424775026239546</v>
      </c>
      <c r="G345" s="9">
        <f t="shared" si="81"/>
        <v>1.0823208147293157</v>
      </c>
      <c r="H345" s="9">
        <f t="shared" si="82"/>
        <v>3.1971112539005113</v>
      </c>
      <c r="I345" s="9">
        <f t="shared" si="83"/>
        <v>2.9157078420708888</v>
      </c>
      <c r="J345" s="9">
        <f t="shared" si="84"/>
        <v>2.9048846339235954</v>
      </c>
      <c r="K345" s="11">
        <f t="shared" si="85"/>
        <v>0.33003300330033003</v>
      </c>
      <c r="L345" s="11">
        <f t="shared" si="86"/>
        <v>0.36101083032490977</v>
      </c>
      <c r="M345" s="11">
        <f t="shared" si="87"/>
        <v>0.3623188405797102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-0.27299235966604041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0.24001772332310931</v>
      </c>
      <c r="Q345" s="11">
        <f>2*'OddsRatio_working_3-way'!K345*'OddsRatio_working_3-way'!L345*'OddsRatio_working_3-way'!M345</f>
        <v>8.6337310547881047E-2</v>
      </c>
      <c r="R345" s="11">
        <f t="shared" si="88"/>
        <v>0</v>
      </c>
      <c r="S345" s="11">
        <f t="shared" si="89"/>
        <v>-0.87921040580304177</v>
      </c>
      <c r="T345" s="11">
        <f t="shared" si="90"/>
        <v>-0.31626273590037474</v>
      </c>
      <c r="U345" s="11">
        <f>'OddsRatio_working_3-way'!S345-'OddsRatio_working_3-way'!R345^2/3</f>
        <v>-0.87921040580304177</v>
      </c>
      <c r="V345" s="11">
        <f>'OddsRatio_working_3-way'!S345*'OddsRatio_working_3-way'!R345/3-2*'OddsRatio_working_3-way'!R345^3/27-'OddsRatio_working_3-way'!T345</f>
        <v>0.31626273590037474</v>
      </c>
      <c r="W345" s="11">
        <f>'OddsRatio_working_3-way'!V345^2+4*'OddsRatio_working_3-way'!U345^3/27</f>
        <v>-6.6517968837961905E-4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0.15865630920922258</v>
      </c>
      <c r="Y345" s="11">
        <f>IF('OddsRatio_working_3-way'!W345&gt;=0,IF('OddsRatio_working_3-way'!V345+SQRT('OddsRatio_working_3-way'!W345)&gt;0,0,PI()),ACOS('OddsRatio_working_3-way'!V345/(2*'OddsRatio_working_3-way'!X345)))</f>
        <v>8.1369471635956092E-2</v>
      </c>
      <c r="Z345" s="11">
        <f>'OddsRatio_working_3-way'!X345^(1/3)*COS('OddsRatio_working_3-way'!Y345/3)</f>
        <v>0.54116040736465787</v>
      </c>
      <c r="AA345" s="11">
        <f>'OddsRatio_working_3-way'!X345^(1/3)*COS(('OddsRatio_working_3-way'!Y345+2*PI())/3)</f>
        <v>-0.28329482426056829</v>
      </c>
      <c r="AB345" s="11">
        <f>'OddsRatio_working_3-way'!X345^(1/3)*COS(('OddsRatio_working_3-way'!Y345+4*PI())/3)</f>
        <v>-0.25786558310408969</v>
      </c>
      <c r="AC345" s="11">
        <f>'OddsRatio_working_3-way'!X345^(1/3)*SIN('OddsRatio_working_3-way'!Y345/3)</f>
        <v>1.4681579226981102E-2</v>
      </c>
      <c r="AD345" s="11">
        <f>'OddsRatio_working_3-way'!X345^(1/3)*SIN(('OddsRatio_working_3-way'!Y345+2*PI())/3)</f>
        <v>0.46131787068663871</v>
      </c>
      <c r="AE345" s="11">
        <f>'OddsRatio_working_3-way'!X345^(1/3)*SIN(('OddsRatio_working_3-way'!Y345+4*PI())/3)</f>
        <v>-0.47599944991361953</v>
      </c>
      <c r="AF345" s="11">
        <f>-'OddsRatio_working_3-way'!U345/(3*'OddsRatio_working_3-way'!X345^(1/3))*COS(('OddsRatio_working_3-way'!Y345)/3)</f>
        <v>0.54116040736465787</v>
      </c>
      <c r="AG345" s="11">
        <f>-'OddsRatio_working_3-way'!U345/(3*'OddsRatio_working_3-way'!X345^(1/3))*COS(('OddsRatio_working_3-way'!Y345+2*PI())/3)</f>
        <v>-0.28329482426056829</v>
      </c>
      <c r="AH345" s="11">
        <f>-'OddsRatio_working_3-way'!U345/(3*'OddsRatio_working_3-way'!X345^(1/3))*COS(('OddsRatio_working_3-way'!Y345+4*PI())/3)</f>
        <v>-0.25786558310408969</v>
      </c>
      <c r="AI345" s="11">
        <f>'OddsRatio_working_3-way'!U345/(3*'OddsRatio_working_3-way'!X345^(1/3))*SIN(('OddsRatio_working_3-way'!Y345)/3)</f>
        <v>-1.4681579226981102E-2</v>
      </c>
      <c r="AJ345" s="11">
        <f>'OddsRatio_working_3-way'!U345/(3*'OddsRatio_working_3-way'!X345^(1/3))*SIN(('OddsRatio_working_3-way'!Y345+2*PI())/3)</f>
        <v>-0.46131787068663871</v>
      </c>
      <c r="AK345" s="11">
        <f>'OddsRatio_working_3-way'!U345/(3*'OddsRatio_working_3-way'!X345^(1/3))*SIN(('OddsRatio_working_3-way'!Y345+4*PI())/3)</f>
        <v>0.47599944991361953</v>
      </c>
      <c r="AL345" s="11">
        <f>'OddsRatio_working_3-way'!Z345+'OddsRatio_working_3-way'!AF345</f>
        <v>1.0823208147293157</v>
      </c>
      <c r="AM345" s="11">
        <f>'OddsRatio_working_3-way'!AA345+'OddsRatio_working_3-way'!AG345</f>
        <v>-0.56658964852113658</v>
      </c>
      <c r="AN345" s="11">
        <f>'OddsRatio_working_3-way'!AB345+'OddsRatio_working_3-way'!AH345</f>
        <v>-0.51573116620817938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1.0823208147293157</v>
      </c>
      <c r="AS345" s="11">
        <f>IF(('OddsRatio_working_3-way'!X345=0),IF(Q345&gt;0,-Q345^(1/3),(-Q345)^(1/3)),'OddsRatio_working_3-way'!AM345-'OddsRatio_working_3-way'!R345/3)</f>
        <v>-0.56658964852113658</v>
      </c>
      <c r="AT345" s="11">
        <f>IF(('OddsRatio_working_3-way'!X345=0),IF(Q345&gt;0,-Q345^(1/3),(-Q345)^(1/3)),'OddsRatio_working_3-way'!AN345-'OddsRatio_working_3-way'!R345/3)</f>
        <v>-0.51573116620817938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2.2999999999999998</v>
      </c>
      <c r="B346" s="4">
        <f>IF('True_Odds_Calculator_3-way'!B347="","",'True_Odds_Calculator_3-way'!B347)</f>
        <v>2.97</v>
      </c>
      <c r="C346" s="4">
        <f>IF('True_Odds_Calculator_3-way'!C347="","",'True_Odds_Calculator_3-way'!C347)</f>
        <v>3.56</v>
      </c>
      <c r="D346" s="9">
        <f t="shared" si="78"/>
        <v>0.41548197419879429</v>
      </c>
      <c r="E346" s="9">
        <f t="shared" si="79"/>
        <v>0.3192941125799067</v>
      </c>
      <c r="F346" s="9">
        <f t="shared" si="80"/>
        <v>0.26522391322129907</v>
      </c>
      <c r="G346" s="9">
        <f t="shared" si="81"/>
        <v>1.0821871429762182</v>
      </c>
      <c r="H346" s="9">
        <f t="shared" si="82"/>
        <v>2.4068432858690838</v>
      </c>
      <c r="I346" s="9">
        <f t="shared" si="83"/>
        <v>3.1319086716631506</v>
      </c>
      <c r="J346" s="9">
        <f t="shared" si="84"/>
        <v>3.7703990860191183</v>
      </c>
      <c r="K346" s="11">
        <f t="shared" si="85"/>
        <v>0.43478260869565222</v>
      </c>
      <c r="L346" s="11">
        <f t="shared" si="86"/>
        <v>0.33670033670033667</v>
      </c>
      <c r="M346" s="11">
        <f t="shared" si="87"/>
        <v>0.2808988764044944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-0.26959712743787012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0.23973656118257974</v>
      </c>
      <c r="Q346" s="11">
        <f>2*'OddsRatio_working_3-way'!K346*'OddsRatio_working_3-way'!L346*'OddsRatio_working_3-way'!M346</f>
        <v>8.2242388055773497E-2</v>
      </c>
      <c r="R346" s="11">
        <f t="shared" si="88"/>
        <v>0</v>
      </c>
      <c r="S346" s="11">
        <f t="shared" si="89"/>
        <v>-0.88924004295197145</v>
      </c>
      <c r="T346" s="11">
        <f t="shared" si="90"/>
        <v>-0.30505661850839499</v>
      </c>
      <c r="U346" s="11">
        <f>'OddsRatio_working_3-way'!S346-'OddsRatio_working_3-way'!R346^2/3</f>
        <v>-0.88924004295197145</v>
      </c>
      <c r="V346" s="11">
        <f>'OddsRatio_working_3-way'!S346*'OddsRatio_working_3-way'!R346/3-2*'OddsRatio_working_3-way'!R346^3/27-'OddsRatio_working_3-way'!T346</f>
        <v>0.30505661850839499</v>
      </c>
      <c r="W346" s="11">
        <f>'OddsRatio_working_3-way'!V346^2+4*'OddsRatio_working_3-way'!U346^3/27</f>
        <v>-1.1113001081343096E-2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0.16137885671388272</v>
      </c>
      <c r="Y346" s="11">
        <f>IF('OddsRatio_working_3-way'!W346&gt;=0,IF('OddsRatio_working_3-way'!V346+SQRT('OddsRatio_working_3-way'!W346)&gt;0,0,PI()),ACOS('OddsRatio_working_3-way'!V346/(2*'OddsRatio_working_3-way'!X346)))</f>
        <v>0.33272225987240311</v>
      </c>
      <c r="Z346" s="11">
        <f>'OddsRatio_working_3-way'!X346^(1/3)*COS('OddsRatio_working_3-way'!Y346/3)</f>
        <v>0.5410935714881091</v>
      </c>
      <c r="AA346" s="11">
        <f>'OddsRatio_working_3-way'!X346^(1/3)*COS(('OddsRatio_working_3-way'!Y346+2*PI())/3)</f>
        <v>-0.32273223303230525</v>
      </c>
      <c r="AB346" s="11">
        <f>'OddsRatio_working_3-way'!X346^(1/3)*COS(('OddsRatio_working_3-way'!Y346+4*PI())/3)</f>
        <v>-0.21836133845580405</v>
      </c>
      <c r="AC346" s="11">
        <f>'OddsRatio_working_3-way'!X346^(1/3)*SIN('OddsRatio_working_3-way'!Y346/3)</f>
        <v>6.0258564079305042E-2</v>
      </c>
      <c r="AD346" s="11">
        <f>'OddsRatio_working_3-way'!X346^(1/3)*SIN(('OddsRatio_working_3-way'!Y346+2*PI())/3)</f>
        <v>0.43847149669350116</v>
      </c>
      <c r="AE346" s="11">
        <f>'OddsRatio_working_3-way'!X346^(1/3)*SIN(('OddsRatio_working_3-way'!Y346+4*PI())/3)</f>
        <v>-0.49873006077280618</v>
      </c>
      <c r="AF346" s="11">
        <f>-'OddsRatio_working_3-way'!U346/(3*'OddsRatio_working_3-way'!X346^(1/3))*COS(('OddsRatio_working_3-way'!Y346)/3)</f>
        <v>0.5410935714881091</v>
      </c>
      <c r="AG346" s="11">
        <f>-'OddsRatio_working_3-way'!U346/(3*'OddsRatio_working_3-way'!X346^(1/3))*COS(('OddsRatio_working_3-way'!Y346+2*PI())/3)</f>
        <v>-0.32273223303230525</v>
      </c>
      <c r="AH346" s="11">
        <f>-'OddsRatio_working_3-way'!U346/(3*'OddsRatio_working_3-way'!X346^(1/3))*COS(('OddsRatio_working_3-way'!Y346+4*PI())/3)</f>
        <v>-0.21836133845580405</v>
      </c>
      <c r="AI346" s="11">
        <f>'OddsRatio_working_3-way'!U346/(3*'OddsRatio_working_3-way'!X346^(1/3))*SIN(('OddsRatio_working_3-way'!Y346)/3)</f>
        <v>-6.0258564079305042E-2</v>
      </c>
      <c r="AJ346" s="11">
        <f>'OddsRatio_working_3-way'!U346/(3*'OddsRatio_working_3-way'!X346^(1/3))*SIN(('OddsRatio_working_3-way'!Y346+2*PI())/3)</f>
        <v>-0.43847149669350116</v>
      </c>
      <c r="AK346" s="11">
        <f>'OddsRatio_working_3-way'!U346/(3*'OddsRatio_working_3-way'!X346^(1/3))*SIN(('OddsRatio_working_3-way'!Y346+4*PI())/3)</f>
        <v>0.49873006077280618</v>
      </c>
      <c r="AL346" s="11">
        <f>'OddsRatio_working_3-way'!Z346+'OddsRatio_working_3-way'!AF346</f>
        <v>1.0821871429762182</v>
      </c>
      <c r="AM346" s="11">
        <f>'OddsRatio_working_3-way'!AA346+'OddsRatio_working_3-way'!AG346</f>
        <v>-0.6454644660646105</v>
      </c>
      <c r="AN346" s="11">
        <f>'OddsRatio_working_3-way'!AB346+'OddsRatio_working_3-way'!AH346</f>
        <v>-0.4367226769116081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1.0821871429762182</v>
      </c>
      <c r="AS346" s="11">
        <f>IF(('OddsRatio_working_3-way'!X346=0),IF(Q346&gt;0,-Q346^(1/3),(-Q346)^(1/3)),'OddsRatio_working_3-way'!AM346-'OddsRatio_working_3-way'!R346/3)</f>
        <v>-0.6454644660646105</v>
      </c>
      <c r="AT346" s="11">
        <f>IF(('OddsRatio_working_3-way'!X346=0),IF(Q346&gt;0,-Q346^(1/3),(-Q346)^(1/3)),'OddsRatio_working_3-way'!AN346-'OddsRatio_working_3-way'!R346/3)</f>
        <v>-0.4367226769116081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2.38</v>
      </c>
      <c r="B347" s="4">
        <f>IF('True_Odds_Calculator_3-way'!B348="","",'True_Odds_Calculator_3-way'!B348)</f>
        <v>2.9</v>
      </c>
      <c r="C347" s="4">
        <f>IF('True_Odds_Calculator_3-way'!C348="","",'True_Odds_Calculator_3-way'!C348)</f>
        <v>3.48</v>
      </c>
      <c r="D347" s="9">
        <f t="shared" si="78"/>
        <v>0.40115755219259275</v>
      </c>
      <c r="E347" s="9">
        <f t="shared" si="79"/>
        <v>0.32730167481493211</v>
      </c>
      <c r="F347" s="9">
        <f t="shared" si="80"/>
        <v>0.27154077299247514</v>
      </c>
      <c r="G347" s="9">
        <f t="shared" si="81"/>
        <v>1.0817291121336226</v>
      </c>
      <c r="H347" s="9">
        <f t="shared" si="82"/>
        <v>2.4927861747443991</v>
      </c>
      <c r="I347" s="9">
        <f t="shared" si="83"/>
        <v>3.0552853130538828</v>
      </c>
      <c r="J347" s="9">
        <f t="shared" si="84"/>
        <v>3.6826881980913848</v>
      </c>
      <c r="K347" s="11">
        <f t="shared" si="85"/>
        <v>0.42016806722689076</v>
      </c>
      <c r="L347" s="11">
        <f t="shared" si="86"/>
        <v>0.34482758620689657</v>
      </c>
      <c r="M347" s="11">
        <f t="shared" si="87"/>
        <v>0.28735632183908044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-0.27072612636017546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0.23981054966576407</v>
      </c>
      <c r="Q347" s="11">
        <f>2*'OddsRatio_working_3-way'!K347*'OddsRatio_working_3-way'!L347*'OddsRatio_working_3-way'!M347</f>
        <v>8.3267551967279183E-2</v>
      </c>
      <c r="R347" s="11">
        <f t="shared" si="88"/>
        <v>0</v>
      </c>
      <c r="S347" s="11">
        <f t="shared" si="89"/>
        <v>-0.88580497527127788</v>
      </c>
      <c r="T347" s="11">
        <f t="shared" si="90"/>
        <v>-0.3075711719691937</v>
      </c>
      <c r="U347" s="11">
        <f>'OddsRatio_working_3-way'!S347-'OddsRatio_working_3-way'!R347^2/3</f>
        <v>-0.88580497527127788</v>
      </c>
      <c r="V347" s="11">
        <f>'OddsRatio_working_3-way'!S347*'OddsRatio_working_3-way'!R347/3-2*'OddsRatio_working_3-way'!R347^3/27-'OddsRatio_working_3-way'!T347</f>
        <v>0.3075711719691937</v>
      </c>
      <c r="W347" s="11">
        <f>'OddsRatio_working_3-way'!V347^2+4*'OddsRatio_working_3-way'!U347^3/27</f>
        <v>-8.3699410168780602E-3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0.16044466868938134</v>
      </c>
      <c r="Y347" s="11">
        <f>IF('OddsRatio_working_3-way'!W347&gt;=0,IF('OddsRatio_working_3-way'!V347+SQRT('OddsRatio_working_3-way'!W347)&gt;0,0,PI()),ACOS('OddsRatio_working_3-way'!V347/(2*'OddsRatio_working_3-way'!X347)))</f>
        <v>0.28911671167758235</v>
      </c>
      <c r="Z347" s="11">
        <f>'OddsRatio_working_3-way'!X347^(1/3)*COS('OddsRatio_working_3-way'!Y347/3)</f>
        <v>0.54086455606681128</v>
      </c>
      <c r="AA347" s="11">
        <f>'OddsRatio_working_3-way'!X347^(1/3)*COS(('OddsRatio_working_3-way'!Y347+2*PI())/3)</f>
        <v>-0.31571354138600827</v>
      </c>
      <c r="AB347" s="11">
        <f>'OddsRatio_working_3-way'!X347^(1/3)*COS(('OddsRatio_working_3-way'!Y347+4*PI())/3)</f>
        <v>-0.22515101468080315</v>
      </c>
      <c r="AC347" s="11">
        <f>'OddsRatio_working_3-way'!X347^(1/3)*SIN('OddsRatio_working_3-way'!Y347/3)</f>
        <v>5.2286299171743031E-2</v>
      </c>
      <c r="AD347" s="11">
        <f>'OddsRatio_working_3-way'!X347^(1/3)*SIN(('OddsRatio_working_3-way'!Y347+2*PI())/3)</f>
        <v>0.44225929597457997</v>
      </c>
      <c r="AE347" s="11">
        <f>'OddsRatio_working_3-way'!X347^(1/3)*SIN(('OddsRatio_working_3-way'!Y347+4*PI())/3)</f>
        <v>-0.4945455951463229</v>
      </c>
      <c r="AF347" s="11">
        <f>-'OddsRatio_working_3-way'!U347/(3*'OddsRatio_working_3-way'!X347^(1/3))*COS(('OddsRatio_working_3-way'!Y347)/3)</f>
        <v>0.54086455606681128</v>
      </c>
      <c r="AG347" s="11">
        <f>-'OddsRatio_working_3-way'!U347/(3*'OddsRatio_working_3-way'!X347^(1/3))*COS(('OddsRatio_working_3-way'!Y347+2*PI())/3)</f>
        <v>-0.31571354138600827</v>
      </c>
      <c r="AH347" s="11">
        <f>-'OddsRatio_working_3-way'!U347/(3*'OddsRatio_working_3-way'!X347^(1/3))*COS(('OddsRatio_working_3-way'!Y347+4*PI())/3)</f>
        <v>-0.22515101468080315</v>
      </c>
      <c r="AI347" s="11">
        <f>'OddsRatio_working_3-way'!U347/(3*'OddsRatio_working_3-way'!X347^(1/3))*SIN(('OddsRatio_working_3-way'!Y347)/3)</f>
        <v>-5.2286299171743031E-2</v>
      </c>
      <c r="AJ347" s="11">
        <f>'OddsRatio_working_3-way'!U347/(3*'OddsRatio_working_3-way'!X347^(1/3))*SIN(('OddsRatio_working_3-way'!Y347+2*PI())/3)</f>
        <v>-0.44225929597457997</v>
      </c>
      <c r="AK347" s="11">
        <f>'OddsRatio_working_3-way'!U347/(3*'OddsRatio_working_3-way'!X347^(1/3))*SIN(('OddsRatio_working_3-way'!Y347+4*PI())/3)</f>
        <v>0.4945455951463229</v>
      </c>
      <c r="AL347" s="11">
        <f>'OddsRatio_working_3-way'!Z347+'OddsRatio_working_3-way'!AF347</f>
        <v>1.0817291121336226</v>
      </c>
      <c r="AM347" s="11">
        <f>'OddsRatio_working_3-way'!AA347+'OddsRatio_working_3-way'!AG347</f>
        <v>-0.63142708277201653</v>
      </c>
      <c r="AN347" s="11">
        <f>'OddsRatio_working_3-way'!AB347+'OddsRatio_working_3-way'!AH347</f>
        <v>-0.45030202936160629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1.0817291121336226</v>
      </c>
      <c r="AS347" s="11">
        <f>IF(('OddsRatio_working_3-way'!X347=0),IF(Q347&gt;0,-Q347^(1/3),(-Q347)^(1/3)),'OddsRatio_working_3-way'!AM347-'OddsRatio_working_3-way'!R347/3)</f>
        <v>-0.63142708277201653</v>
      </c>
      <c r="AT347" s="11">
        <f>IF(('OddsRatio_working_3-way'!X347=0),IF(Q347&gt;0,-Q347^(1/3),(-Q347)^(1/3)),'OddsRatio_working_3-way'!AN347-'OddsRatio_working_3-way'!R347/3)</f>
        <v>-0.45030202936160629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2.4300000000000002</v>
      </c>
      <c r="B348" s="4">
        <f>IF('True_Odds_Calculator_3-way'!B349="","",'True_Odds_Calculator_3-way'!B349)</f>
        <v>2.85</v>
      </c>
      <c r="C348" s="4">
        <f>IF('True_Odds_Calculator_3-way'!C349="","",'True_Odds_Calculator_3-way'!C349)</f>
        <v>3.44</v>
      </c>
      <c r="D348" s="9">
        <f t="shared" si="78"/>
        <v>0.39241878449456385</v>
      </c>
      <c r="E348" s="9">
        <f t="shared" si="79"/>
        <v>0.33299558091408676</v>
      </c>
      <c r="F348" s="9">
        <f t="shared" si="80"/>
        <v>0.27458563459134927</v>
      </c>
      <c r="G348" s="9">
        <f t="shared" si="81"/>
        <v>1.082725867550324</v>
      </c>
      <c r="H348" s="9">
        <f t="shared" si="82"/>
        <v>2.5482979905969638</v>
      </c>
      <c r="I348" s="9">
        <f t="shared" si="83"/>
        <v>3.0030428549680996</v>
      </c>
      <c r="J348" s="9">
        <f t="shared" si="84"/>
        <v>3.6418511168227905</v>
      </c>
      <c r="K348" s="11">
        <f t="shared" si="85"/>
        <v>0.41152263374485593</v>
      </c>
      <c r="L348" s="11">
        <f t="shared" si="86"/>
        <v>0.35087719298245612</v>
      </c>
      <c r="M348" s="11">
        <f t="shared" si="87"/>
        <v>0.29069767441860467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-0.27094928919580996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0.24009684465734152</v>
      </c>
      <c r="Q348" s="11">
        <f>2*'OddsRatio_working_3-way'!K348*'OddsRatio_working_3-way'!L348*'OddsRatio_working_3-way'!M348</f>
        <v>8.3949945684385144E-2</v>
      </c>
      <c r="R348" s="11">
        <f t="shared" si="88"/>
        <v>0</v>
      </c>
      <c r="S348" s="11">
        <f t="shared" si="89"/>
        <v>-0.88613203367301707</v>
      </c>
      <c r="T348" s="11">
        <f t="shared" si="90"/>
        <v>-0.3098363754101458</v>
      </c>
      <c r="U348" s="11">
        <f>'OddsRatio_working_3-way'!S348-'OddsRatio_working_3-way'!R348^2/3</f>
        <v>-0.88613203367301707</v>
      </c>
      <c r="V348" s="11">
        <f>'OddsRatio_working_3-way'!S348*'OddsRatio_working_3-way'!R348/3-2*'OddsRatio_working_3-way'!R348^3/27-'OddsRatio_working_3-way'!T348</f>
        <v>0.3098363754101458</v>
      </c>
      <c r="W348" s="11">
        <f>'OddsRatio_working_3-way'!V348^2+4*'OddsRatio_working_3-way'!U348^3/27</f>
        <v>-7.0854856659589849E-3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0.16053353636643636</v>
      </c>
      <c r="Y348" s="11">
        <f>IF('OddsRatio_working_3-way'!W348&gt;=0,IF('OddsRatio_working_3-way'!V348+SQRT('OddsRatio_working_3-way'!W348)&gt;0,0,PI()),ACOS('OddsRatio_working_3-way'!V348/(2*'OddsRatio_working_3-way'!X348)))</f>
        <v>0.26527395666111486</v>
      </c>
      <c r="Z348" s="11">
        <f>'OddsRatio_working_3-way'!X348^(1/3)*COS('OddsRatio_working_3-way'!Y348/3)</f>
        <v>0.54136293377516187</v>
      </c>
      <c r="AA348" s="11">
        <f>'OddsRatio_working_3-way'!X348^(1/3)*COS(('OddsRatio_working_3-way'!Y348+2*PI())/3)</f>
        <v>-0.31224634231162723</v>
      </c>
      <c r="AB348" s="11">
        <f>'OddsRatio_working_3-way'!X348^(1/3)*COS(('OddsRatio_working_3-way'!Y348+4*PI())/3)</f>
        <v>-0.22911659146353475</v>
      </c>
      <c r="AC348" s="11">
        <f>'OddsRatio_working_3-way'!X348^(1/3)*SIN('OddsRatio_working_3-way'!Y348/3)</f>
        <v>4.7994984029812844E-2</v>
      </c>
      <c r="AD348" s="11">
        <f>'OddsRatio_working_3-way'!X348^(1/3)*SIN(('OddsRatio_working_3-way'!Y348+2*PI())/3)</f>
        <v>0.4448365613016565</v>
      </c>
      <c r="AE348" s="11">
        <f>'OddsRatio_working_3-way'!X348^(1/3)*SIN(('OddsRatio_working_3-way'!Y348+4*PI())/3)</f>
        <v>-0.49283154533146922</v>
      </c>
      <c r="AF348" s="11">
        <f>-'OddsRatio_working_3-way'!U348/(3*'OddsRatio_working_3-way'!X348^(1/3))*COS(('OddsRatio_working_3-way'!Y348)/3)</f>
        <v>0.54136293377516198</v>
      </c>
      <c r="AG348" s="11">
        <f>-'OddsRatio_working_3-way'!U348/(3*'OddsRatio_working_3-way'!X348^(1/3))*COS(('OddsRatio_working_3-way'!Y348+2*PI())/3)</f>
        <v>-0.31224634231162735</v>
      </c>
      <c r="AH348" s="11">
        <f>-'OddsRatio_working_3-way'!U348/(3*'OddsRatio_working_3-way'!X348^(1/3))*COS(('OddsRatio_working_3-way'!Y348+4*PI())/3)</f>
        <v>-0.22911659146353477</v>
      </c>
      <c r="AI348" s="11">
        <f>'OddsRatio_working_3-way'!U348/(3*'OddsRatio_working_3-way'!X348^(1/3))*SIN(('OddsRatio_working_3-way'!Y348)/3)</f>
        <v>-4.7994984029812851E-2</v>
      </c>
      <c r="AJ348" s="11">
        <f>'OddsRatio_working_3-way'!U348/(3*'OddsRatio_working_3-way'!X348^(1/3))*SIN(('OddsRatio_working_3-way'!Y348+2*PI())/3)</f>
        <v>-0.44483656130165661</v>
      </c>
      <c r="AK348" s="11">
        <f>'OddsRatio_working_3-way'!U348/(3*'OddsRatio_working_3-way'!X348^(1/3))*SIN(('OddsRatio_working_3-way'!Y348+4*PI())/3)</f>
        <v>0.49283154533146933</v>
      </c>
      <c r="AL348" s="11">
        <f>'OddsRatio_working_3-way'!Z348+'OddsRatio_working_3-way'!AF348</f>
        <v>1.082725867550324</v>
      </c>
      <c r="AM348" s="11">
        <f>'OddsRatio_working_3-way'!AA348+'OddsRatio_working_3-way'!AG348</f>
        <v>-0.62449268462325458</v>
      </c>
      <c r="AN348" s="11">
        <f>'OddsRatio_working_3-way'!AB348+'OddsRatio_working_3-way'!AH348</f>
        <v>-0.45823318292706949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1.082725867550324</v>
      </c>
      <c r="AS348" s="11">
        <f>IF(('OddsRatio_working_3-way'!X348=0),IF(Q348&gt;0,-Q348^(1/3),(-Q348)^(1/3)),'OddsRatio_working_3-way'!AM348-'OddsRatio_working_3-way'!R348/3)</f>
        <v>-0.62449268462325458</v>
      </c>
      <c r="AT348" s="11">
        <f>IF(('OddsRatio_working_3-way'!X348=0),IF(Q348&gt;0,-Q348^(1/3),(-Q348)^(1/3)),'OddsRatio_working_3-way'!AN348-'OddsRatio_working_3-way'!R348/3)</f>
        <v>-0.45823318292706949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2.38</v>
      </c>
      <c r="B349" s="4">
        <f>IF('True_Odds_Calculator_3-way'!B350="","",'True_Odds_Calculator_3-way'!B350)</f>
        <v>2.86</v>
      </c>
      <c r="C349" s="4">
        <f>IF('True_Odds_Calculator_3-way'!C350="","",'True_Odds_Calculator_3-way'!C350)</f>
        <v>3.54</v>
      </c>
      <c r="D349" s="9">
        <f t="shared" si="78"/>
        <v>0.40115788078955883</v>
      </c>
      <c r="E349" s="9">
        <f t="shared" si="79"/>
        <v>0.33200383543398299</v>
      </c>
      <c r="F349" s="9">
        <f t="shared" si="80"/>
        <v>0.2668382837764583</v>
      </c>
      <c r="G349" s="9">
        <f t="shared" si="81"/>
        <v>1.0817276325001011</v>
      </c>
      <c r="H349" s="9">
        <f t="shared" si="82"/>
        <v>2.4927841328501392</v>
      </c>
      <c r="I349" s="9">
        <f t="shared" si="83"/>
        <v>3.012013396450187</v>
      </c>
      <c r="J349" s="9">
        <f t="shared" si="84"/>
        <v>3.7475881865502561</v>
      </c>
      <c r="K349" s="11">
        <f t="shared" si="85"/>
        <v>0.42016806722689076</v>
      </c>
      <c r="L349" s="11">
        <f t="shared" si="86"/>
        <v>0.34965034965034969</v>
      </c>
      <c r="M349" s="11">
        <f t="shared" si="87"/>
        <v>0.2824858757062147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-0.27056990865565134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0.23987312122905347</v>
      </c>
      <c r="Q349" s="11">
        <f>2*'OddsRatio_working_3-way'!K349*'OddsRatio_working_3-way'!L349*'OddsRatio_working_3-way'!M349</f>
        <v>8.3001080010053102E-2</v>
      </c>
      <c r="R349" s="11">
        <f t="shared" si="88"/>
        <v>0</v>
      </c>
      <c r="S349" s="11">
        <f t="shared" si="89"/>
        <v>-0.88654766681514086</v>
      </c>
      <c r="T349" s="11">
        <f t="shared" si="90"/>
        <v>-0.30676389855195185</v>
      </c>
      <c r="U349" s="11">
        <f>'OddsRatio_working_3-way'!S349-'OddsRatio_working_3-way'!R349^2/3</f>
        <v>-0.88654766681514086</v>
      </c>
      <c r="V349" s="11">
        <f>'OddsRatio_working_3-way'!S349*'OddsRatio_working_3-way'!R349/3-2*'OddsRatio_working_3-way'!R349^3/27-'OddsRatio_working_3-way'!T349</f>
        <v>0.30676389855195185</v>
      </c>
      <c r="W349" s="11">
        <f>'OddsRatio_working_3-way'!V349^2+4*'OddsRatio_working_3-way'!U349^3/27</f>
        <v>-9.125096053300405E-3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0.16064649506610207</v>
      </c>
      <c r="Y349" s="11">
        <f>IF('OddsRatio_working_3-way'!W349&gt;=0,IF('OddsRatio_working_3-way'!V349+SQRT('OddsRatio_working_3-way'!W349)&gt;0,0,PI()),ACOS('OddsRatio_working_3-way'!V349/(2*'OddsRatio_working_3-way'!X349)))</f>
        <v>0.30187971718749163</v>
      </c>
      <c r="Z349" s="11">
        <f>'OddsRatio_working_3-way'!X349^(1/3)*COS('OddsRatio_working_3-way'!Y349/3)</f>
        <v>0.54086381625005064</v>
      </c>
      <c r="AA349" s="11">
        <f>'OddsRatio_working_3-way'!X349^(1/3)*COS(('OddsRatio_working_3-way'!Y349+2*PI())/3)</f>
        <v>-0.31772531049109348</v>
      </c>
      <c r="AB349" s="11">
        <f>'OddsRatio_working_3-way'!X349^(1/3)*COS(('OddsRatio_working_3-way'!Y349+4*PI())/3)</f>
        <v>-0.22313850575895736</v>
      </c>
      <c r="AC349" s="11">
        <f>'OddsRatio_working_3-way'!X349^(1/3)*SIN('OddsRatio_working_3-way'!Y349/3)</f>
        <v>5.4609717173885637E-2</v>
      </c>
      <c r="AD349" s="11">
        <f>'OddsRatio_working_3-way'!X349^(1/3)*SIN(('OddsRatio_working_3-way'!Y349+2*PI())/3)</f>
        <v>0.4410969462733999</v>
      </c>
      <c r="AE349" s="11">
        <f>'OddsRatio_working_3-way'!X349^(1/3)*SIN(('OddsRatio_working_3-way'!Y349+4*PI())/3)</f>
        <v>-0.49570666344728526</v>
      </c>
      <c r="AF349" s="11">
        <f>-'OddsRatio_working_3-way'!U349/(3*'OddsRatio_working_3-way'!X349^(1/3))*COS(('OddsRatio_working_3-way'!Y349)/3)</f>
        <v>0.54086381625005053</v>
      </c>
      <c r="AG349" s="11">
        <f>-'OddsRatio_working_3-way'!U349/(3*'OddsRatio_working_3-way'!X349^(1/3))*COS(('OddsRatio_working_3-way'!Y349+2*PI())/3)</f>
        <v>-0.31772531049109343</v>
      </c>
      <c r="AH349" s="11">
        <f>-'OddsRatio_working_3-way'!U349/(3*'OddsRatio_working_3-way'!X349^(1/3))*COS(('OddsRatio_working_3-way'!Y349+4*PI())/3)</f>
        <v>-0.22313850575895733</v>
      </c>
      <c r="AI349" s="11">
        <f>'OddsRatio_working_3-way'!U349/(3*'OddsRatio_working_3-way'!X349^(1/3))*SIN(('OddsRatio_working_3-way'!Y349)/3)</f>
        <v>-5.460971717388563E-2</v>
      </c>
      <c r="AJ349" s="11">
        <f>'OddsRatio_working_3-way'!U349/(3*'OddsRatio_working_3-way'!X349^(1/3))*SIN(('OddsRatio_working_3-way'!Y349+2*PI())/3)</f>
        <v>-0.44109694627339979</v>
      </c>
      <c r="AK349" s="11">
        <f>'OddsRatio_working_3-way'!U349/(3*'OddsRatio_working_3-way'!X349^(1/3))*SIN(('OddsRatio_working_3-way'!Y349+4*PI())/3)</f>
        <v>0.49570666344728515</v>
      </c>
      <c r="AL349" s="11">
        <f>'OddsRatio_working_3-way'!Z349+'OddsRatio_working_3-way'!AF349</f>
        <v>1.0817276325001011</v>
      </c>
      <c r="AM349" s="11">
        <f>'OddsRatio_working_3-way'!AA349+'OddsRatio_working_3-way'!AG349</f>
        <v>-0.63545062098218685</v>
      </c>
      <c r="AN349" s="11">
        <f>'OddsRatio_working_3-way'!AB349+'OddsRatio_working_3-way'!AH349</f>
        <v>-0.44627701151791466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1.0817276325001011</v>
      </c>
      <c r="AS349" s="11">
        <f>IF(('OddsRatio_working_3-way'!X349=0),IF(Q349&gt;0,-Q349^(1/3),(-Q349)^(1/3)),'OddsRatio_working_3-way'!AM349-'OddsRatio_working_3-way'!R349/3)</f>
        <v>-0.63545062098218685</v>
      </c>
      <c r="AT349" s="11">
        <f>IF(('OddsRatio_working_3-way'!X349=0),IF(Q349&gt;0,-Q349^(1/3),(-Q349)^(1/3)),'OddsRatio_working_3-way'!AN349-'OddsRatio_working_3-way'!R349/3)</f>
        <v>-0.44627701151791466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2.54</v>
      </c>
      <c r="B350" s="4">
        <f>IF('True_Odds_Calculator_3-way'!B351="","",'True_Odds_Calculator_3-way'!B351)</f>
        <v>2.87</v>
      </c>
      <c r="C350" s="4">
        <f>IF('True_Odds_Calculator_3-way'!C351="","",'True_Odds_Calculator_3-way'!C351)</f>
        <v>3.23</v>
      </c>
      <c r="D350" s="9">
        <f t="shared" si="78"/>
        <v>0.37547023891239945</v>
      </c>
      <c r="E350" s="9">
        <f t="shared" si="79"/>
        <v>0.33115278787741864</v>
      </c>
      <c r="F350" s="9">
        <f t="shared" si="80"/>
        <v>0.2933769732101818</v>
      </c>
      <c r="G350" s="9">
        <f t="shared" si="81"/>
        <v>1.0800824243107456</v>
      </c>
      <c r="H350" s="9">
        <f t="shared" si="82"/>
        <v>2.6633269334385488</v>
      </c>
      <c r="I350" s="9">
        <f t="shared" si="83"/>
        <v>3.0197541334610944</v>
      </c>
      <c r="J350" s="9">
        <f t="shared" si="84"/>
        <v>3.4085838062129632</v>
      </c>
      <c r="K350" s="11">
        <f t="shared" si="85"/>
        <v>0.39370078740157477</v>
      </c>
      <c r="L350" s="11">
        <f t="shared" si="86"/>
        <v>0.34843205574912889</v>
      </c>
      <c r="M350" s="11">
        <f t="shared" si="87"/>
        <v>0.30959752321981426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-0.27274013726461344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0.23953058121755774</v>
      </c>
      <c r="Q350" s="11">
        <f>2*'OddsRatio_working_3-way'!K350*'OddsRatio_working_3-way'!L350*'OddsRatio_working_3-way'!M350</f>
        <v>8.4939922417573657E-2</v>
      </c>
      <c r="R350" s="11">
        <f t="shared" si="88"/>
        <v>0</v>
      </c>
      <c r="S350" s="11">
        <f t="shared" si="89"/>
        <v>-0.8782373713670325</v>
      </c>
      <c r="T350" s="11">
        <f t="shared" si="90"/>
        <v>-0.31143169197412496</v>
      </c>
      <c r="U350" s="11">
        <f>'OddsRatio_working_3-way'!S350-'OddsRatio_working_3-way'!R350^2/3</f>
        <v>-0.8782373713670325</v>
      </c>
      <c r="V350" s="11">
        <f>'OddsRatio_working_3-way'!S350*'OddsRatio_working_3-way'!R350/3-2*'OddsRatio_working_3-way'!R350^3/27-'OddsRatio_working_3-way'!T350</f>
        <v>0.31143169197412496</v>
      </c>
      <c r="W350" s="11">
        <f>'OddsRatio_working_3-way'!V350^2+4*'OddsRatio_working_3-way'!U350^3/27</f>
        <v>-3.3636727590599935E-3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0.15839300136442758</v>
      </c>
      <c r="Y350" s="11">
        <f>IF('OddsRatio_working_3-way'!W350&gt;=0,IF('OddsRatio_working_3-way'!V350+SQRT('OddsRatio_working_3-way'!W350)&gt;0,0,PI()),ACOS('OddsRatio_working_3-way'!V350/(2*'OddsRatio_working_3-way'!X350)))</f>
        <v>0.18411848806739828</v>
      </c>
      <c r="Z350" s="11">
        <f>'OddsRatio_working_3-way'!X350^(1/3)*COS('OddsRatio_working_3-way'!Y350/3)</f>
        <v>0.54004121215537271</v>
      </c>
      <c r="AA350" s="11">
        <f>'OddsRatio_working_3-way'!X350^(1/3)*COS(('OddsRatio_working_3-way'!Y350+2*PI())/3)</f>
        <v>-0.29876012107141664</v>
      </c>
      <c r="AB350" s="11">
        <f>'OddsRatio_working_3-way'!X350^(1/3)*COS(('OddsRatio_working_3-way'!Y350+4*PI())/3)</f>
        <v>-0.24128109108395623</v>
      </c>
      <c r="AC350" s="11">
        <f>'OddsRatio_working_3-way'!X350^(1/3)*SIN('OddsRatio_working_3-way'!Y350/3)</f>
        <v>3.3185533436018932E-2</v>
      </c>
      <c r="AD350" s="11">
        <f>'OddsRatio_working_3-way'!X350^(1/3)*SIN(('OddsRatio_working_3-way'!Y350+2*PI())/3)</f>
        <v>0.45109664209908495</v>
      </c>
      <c r="AE350" s="11">
        <f>'OddsRatio_working_3-way'!X350^(1/3)*SIN(('OddsRatio_working_3-way'!Y350+4*PI())/3)</f>
        <v>-0.48428217553510378</v>
      </c>
      <c r="AF350" s="11">
        <f>-'OddsRatio_working_3-way'!U350/(3*'OddsRatio_working_3-way'!X350^(1/3))*COS(('OddsRatio_working_3-way'!Y350)/3)</f>
        <v>0.54004121215537282</v>
      </c>
      <c r="AG350" s="11">
        <f>-'OddsRatio_working_3-way'!U350/(3*'OddsRatio_working_3-way'!X350^(1/3))*COS(('OddsRatio_working_3-way'!Y350+2*PI())/3)</f>
        <v>-0.2987601210714167</v>
      </c>
      <c r="AH350" s="11">
        <f>-'OddsRatio_working_3-way'!U350/(3*'OddsRatio_working_3-way'!X350^(1/3))*COS(('OddsRatio_working_3-way'!Y350+4*PI())/3)</f>
        <v>-0.24128109108395629</v>
      </c>
      <c r="AI350" s="11">
        <f>'OddsRatio_working_3-way'!U350/(3*'OddsRatio_working_3-way'!X350^(1/3))*SIN(('OddsRatio_working_3-way'!Y350)/3)</f>
        <v>-3.3185533436018939E-2</v>
      </c>
      <c r="AJ350" s="11">
        <f>'OddsRatio_working_3-way'!U350/(3*'OddsRatio_working_3-way'!X350^(1/3))*SIN(('OddsRatio_working_3-way'!Y350+2*PI())/3)</f>
        <v>-0.45109664209908501</v>
      </c>
      <c r="AK350" s="11">
        <f>'OddsRatio_working_3-way'!U350/(3*'OddsRatio_working_3-way'!X350^(1/3))*SIN(('OddsRatio_working_3-way'!Y350+4*PI())/3)</f>
        <v>0.48428217553510389</v>
      </c>
      <c r="AL350" s="11">
        <f>'OddsRatio_working_3-way'!Z350+'OddsRatio_working_3-way'!AF350</f>
        <v>1.0800824243107456</v>
      </c>
      <c r="AM350" s="11">
        <f>'OddsRatio_working_3-way'!AA350+'OddsRatio_working_3-way'!AG350</f>
        <v>-0.59752024214283339</v>
      </c>
      <c r="AN350" s="11">
        <f>'OddsRatio_working_3-way'!AB350+'OddsRatio_working_3-way'!AH350</f>
        <v>-0.48256218216791252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1.0800824243107456</v>
      </c>
      <c r="AS350" s="11">
        <f>IF(('OddsRatio_working_3-way'!X350=0),IF(Q350&gt;0,-Q350^(1/3),(-Q350)^(1/3)),'OddsRatio_working_3-way'!AM350-'OddsRatio_working_3-way'!R350/3)</f>
        <v>-0.59752024214283339</v>
      </c>
      <c r="AT350" s="11">
        <f>IF(('OddsRatio_working_3-way'!X350=0),IF(Q350&gt;0,-Q350^(1/3),(-Q350)^(1/3)),'OddsRatio_working_3-way'!AN350-'OddsRatio_working_3-way'!R350/3)</f>
        <v>-0.48256218216791252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3.02</v>
      </c>
      <c r="B351" s="4">
        <f>IF('True_Odds_Calculator_3-way'!B352="","",'True_Odds_Calculator_3-way'!B352)</f>
        <v>2.75</v>
      </c>
      <c r="C351" s="4">
        <f>IF('True_Odds_Calculator_3-way'!C352="","",'True_Odds_Calculator_3-way'!C352)</f>
        <v>2.8</v>
      </c>
      <c r="D351" s="9">
        <f t="shared" si="78"/>
        <v>0.31430663874920578</v>
      </c>
      <c r="E351" s="9">
        <f t="shared" si="79"/>
        <v>0.34602010181992693</v>
      </c>
      <c r="F351" s="9">
        <f t="shared" si="80"/>
        <v>0.33967325943086712</v>
      </c>
      <c r="G351" s="9">
        <f t="shared" si="81"/>
        <v>1.0800031472001623</v>
      </c>
      <c r="H351" s="9">
        <f t="shared" si="82"/>
        <v>3.1816063573443274</v>
      </c>
      <c r="I351" s="9">
        <f t="shared" si="83"/>
        <v>2.8900055076002844</v>
      </c>
      <c r="J351" s="9">
        <f t="shared" si="84"/>
        <v>2.9440056649602928</v>
      </c>
      <c r="K351" s="11">
        <f t="shared" si="85"/>
        <v>0.33112582781456956</v>
      </c>
      <c r="L351" s="11">
        <f t="shared" si="86"/>
        <v>0.36363636363636365</v>
      </c>
      <c r="M351" s="11">
        <f t="shared" si="87"/>
        <v>0.35714285714285715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-0.27363034316676693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0.23952868323729248</v>
      </c>
      <c r="Q351" s="11">
        <f>2*'OddsRatio_working_3-way'!K351*'OddsRatio_working_3-way'!L351*'OddsRatio_working_3-way'!M351</f>
        <v>8.6006708523264822E-2</v>
      </c>
      <c r="R351" s="11">
        <f t="shared" si="88"/>
        <v>0</v>
      </c>
      <c r="S351" s="11">
        <f t="shared" si="89"/>
        <v>-0.87537325161087554</v>
      </c>
      <c r="T351" s="11">
        <f t="shared" si="90"/>
        <v>-0.31431714600031441</v>
      </c>
      <c r="U351" s="11">
        <f>'OddsRatio_working_3-way'!S351-'OddsRatio_working_3-way'!R351^2/3</f>
        <v>-0.87537325161087554</v>
      </c>
      <c r="V351" s="11">
        <f>'OddsRatio_working_3-way'!S351*'OddsRatio_working_3-way'!R351/3-2*'OddsRatio_working_3-way'!R351^3/27-'OddsRatio_working_3-way'!T351</f>
        <v>0.31431714600031441</v>
      </c>
      <c r="W351" s="11">
        <f>'OddsRatio_working_3-way'!V351^2+4*'OddsRatio_working_3-way'!U351^3/27</f>
        <v>-5.7948033054860959E-4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0.15761880328844935</v>
      </c>
      <c r="Y351" s="11">
        <f>IF('OddsRatio_working_3-way'!W351&gt;=0,IF('OddsRatio_working_3-way'!V351+SQRT('OddsRatio_working_3-way'!W351)&gt;0,0,PI()),ACOS('OddsRatio_working_3-way'!V351/(2*'OddsRatio_working_3-way'!X351)))</f>
        <v>7.6437119834581679E-2</v>
      </c>
      <c r="Z351" s="11">
        <f>'OddsRatio_working_3-way'!X351^(1/3)*COS('OddsRatio_working_3-way'!Y351/3)</f>
        <v>0.54000157360008116</v>
      </c>
      <c r="AA351" s="11">
        <f>'OddsRatio_working_3-way'!X351^(1/3)*COS(('OddsRatio_working_3-way'!Y351+2*PI())/3)</f>
        <v>-0.28191876837394886</v>
      </c>
      <c r="AB351" s="11">
        <f>'OddsRatio_working_3-way'!X351^(1/3)*COS(('OddsRatio_working_3-way'!Y351+4*PI())/3)</f>
        <v>-0.25808280522613242</v>
      </c>
      <c r="AC351" s="11">
        <f>'OddsRatio_working_3-way'!X351^(1/3)*SIN('OddsRatio_working_3-way'!Y351/3)</f>
        <v>1.3761699739785988E-2</v>
      </c>
      <c r="AD351" s="11">
        <f>'OddsRatio_working_3-way'!X351^(1/3)*SIN(('OddsRatio_working_3-way'!Y351+2*PI())/3)</f>
        <v>0.46077423095134962</v>
      </c>
      <c r="AE351" s="11">
        <f>'OddsRatio_working_3-way'!X351^(1/3)*SIN(('OddsRatio_working_3-way'!Y351+4*PI())/3)</f>
        <v>-0.47453593069113542</v>
      </c>
      <c r="AF351" s="11">
        <f>-'OddsRatio_working_3-way'!U351/(3*'OddsRatio_working_3-way'!X351^(1/3))*COS(('OddsRatio_working_3-way'!Y351)/3)</f>
        <v>0.54000157360008105</v>
      </c>
      <c r="AG351" s="11">
        <f>-'OddsRatio_working_3-way'!U351/(3*'OddsRatio_working_3-way'!X351^(1/3))*COS(('OddsRatio_working_3-way'!Y351+2*PI())/3)</f>
        <v>-0.2819187683739488</v>
      </c>
      <c r="AH351" s="11">
        <f>-'OddsRatio_working_3-way'!U351/(3*'OddsRatio_working_3-way'!X351^(1/3))*COS(('OddsRatio_working_3-way'!Y351+4*PI())/3)</f>
        <v>-0.25808280522613236</v>
      </c>
      <c r="AI351" s="11">
        <f>'OddsRatio_working_3-way'!U351/(3*'OddsRatio_working_3-way'!X351^(1/3))*SIN(('OddsRatio_working_3-way'!Y351)/3)</f>
        <v>-1.3761699739785985E-2</v>
      </c>
      <c r="AJ351" s="11">
        <f>'OddsRatio_working_3-way'!U351/(3*'OddsRatio_working_3-way'!X351^(1/3))*SIN(('OddsRatio_working_3-way'!Y351+2*PI())/3)</f>
        <v>-0.46077423095134951</v>
      </c>
      <c r="AK351" s="11">
        <f>'OddsRatio_working_3-way'!U351/(3*'OddsRatio_working_3-way'!X351^(1/3))*SIN(('OddsRatio_working_3-way'!Y351+4*PI())/3)</f>
        <v>0.47453593069113531</v>
      </c>
      <c r="AL351" s="11">
        <f>'OddsRatio_working_3-way'!Z351+'OddsRatio_working_3-way'!AF351</f>
        <v>1.0800031472001623</v>
      </c>
      <c r="AM351" s="11">
        <f>'OddsRatio_working_3-way'!AA351+'OddsRatio_working_3-way'!AG351</f>
        <v>-0.56383753674789761</v>
      </c>
      <c r="AN351" s="11">
        <f>'OddsRatio_working_3-way'!AB351+'OddsRatio_working_3-way'!AH351</f>
        <v>-0.51616561045226472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1.0800031472001623</v>
      </c>
      <c r="AS351" s="11">
        <f>IF(('OddsRatio_working_3-way'!X351=0),IF(Q351&gt;0,-Q351^(1/3),(-Q351)^(1/3)),'OddsRatio_working_3-way'!AM351-'OddsRatio_working_3-way'!R351/3)</f>
        <v>-0.56383753674789761</v>
      </c>
      <c r="AT351" s="11">
        <f>IF(('OddsRatio_working_3-way'!X351=0),IF(Q351&gt;0,-Q351^(1/3),(-Q351)^(1/3)),'OddsRatio_working_3-way'!AN351-'OddsRatio_working_3-way'!R351/3)</f>
        <v>-0.51616561045226472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2.44</v>
      </c>
      <c r="B352" s="4">
        <f>IF('True_Odds_Calculator_3-way'!B353="","",'True_Odds_Calculator_3-way'!B353)</f>
        <v>3.34</v>
      </c>
      <c r="C352" s="4">
        <f>IF('True_Odds_Calculator_3-way'!C353="","",'True_Odds_Calculator_3-way'!C353)</f>
        <v>2.99</v>
      </c>
      <c r="D352" s="9">
        <f t="shared" si="78"/>
        <v>0.39410413043667469</v>
      </c>
      <c r="E352" s="9">
        <f t="shared" si="79"/>
        <v>0.2858551110227634</v>
      </c>
      <c r="F352" s="9">
        <f t="shared" si="80"/>
        <v>0.32004075854056208</v>
      </c>
      <c r="G352" s="9">
        <f t="shared" si="81"/>
        <v>1.067639205059526</v>
      </c>
      <c r="H352" s="9">
        <f t="shared" si="82"/>
        <v>2.537400455285717</v>
      </c>
      <c r="I352" s="9">
        <f t="shared" si="83"/>
        <v>3.4982757398392899</v>
      </c>
      <c r="J352" s="9">
        <f t="shared" si="84"/>
        <v>3.1246020180684568</v>
      </c>
      <c r="K352" s="11">
        <f t="shared" si="85"/>
        <v>0.4098360655737705</v>
      </c>
      <c r="L352" s="11">
        <f t="shared" si="86"/>
        <v>0.29940119760479045</v>
      </c>
      <c r="M352" s="11">
        <f t="shared" si="87"/>
        <v>0.33444816053511706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-0.27518448491470371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0.23679271207023972</v>
      </c>
      <c r="Q352" s="11">
        <f>2*'OddsRatio_working_3-way'!K352*'OddsRatio_working_3-way'!L352*'OddsRatio_working_3-way'!M352</f>
        <v>8.207719655814201E-2</v>
      </c>
      <c r="R352" s="11">
        <f t="shared" si="88"/>
        <v>0</v>
      </c>
      <c r="S352" s="11">
        <f t="shared" si="89"/>
        <v>-0.86048714608178611</v>
      </c>
      <c r="T352" s="11">
        <f t="shared" si="90"/>
        <v>-0.29826244231604371</v>
      </c>
      <c r="U352" s="11">
        <f>'OddsRatio_working_3-way'!S352-'OddsRatio_working_3-way'!R352^2/3</f>
        <v>-0.86048714608178611</v>
      </c>
      <c r="V352" s="11">
        <f>'OddsRatio_working_3-way'!S352*'OddsRatio_working_3-way'!R352/3-2*'OddsRatio_working_3-way'!R352^3/27-'OddsRatio_working_3-way'!T352</f>
        <v>0.29826244231604371</v>
      </c>
      <c r="W352" s="11">
        <f>'OddsRatio_working_3-way'!V352^2+4*'OddsRatio_working_3-way'!U352^3/27</f>
        <v>-5.4302550747856171E-3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0.15361537974037376</v>
      </c>
      <c r="Y352" s="11">
        <f>IF('OddsRatio_working_3-way'!W352&gt;=0,IF('OddsRatio_working_3-way'!V352+SQRT('OddsRatio_working_3-way'!W352)&gt;0,0,PI()),ACOS('OddsRatio_working_3-way'!V352/(2*'OddsRatio_working_3-way'!X352)))</f>
        <v>0.24221457933399693</v>
      </c>
      <c r="Z352" s="11">
        <f>'OddsRatio_working_3-way'!X352^(1/3)*COS('OddsRatio_working_3-way'!Y352/3)</f>
        <v>0.53381960252976313</v>
      </c>
      <c r="AA352" s="11">
        <f>'OddsRatio_working_3-way'!X352^(1/3)*COS(('OddsRatio_working_3-way'!Y352+2*PI())/3)</f>
        <v>-0.30431649166473973</v>
      </c>
      <c r="AB352" s="11">
        <f>'OddsRatio_working_3-way'!X352^(1/3)*COS(('OddsRatio_working_3-way'!Y352+4*PI())/3)</f>
        <v>-0.22950311086502354</v>
      </c>
      <c r="AC352" s="11">
        <f>'OddsRatio_working_3-way'!X352^(1/3)*SIN('OddsRatio_working_3-way'!Y352/3)</f>
        <v>4.3193525543702233E-2</v>
      </c>
      <c r="AD352" s="11">
        <f>'OddsRatio_working_3-way'!X352^(1/3)*SIN(('OddsRatio_working_3-way'!Y352+2*PI())/3)</f>
        <v>0.44070457405703561</v>
      </c>
      <c r="AE352" s="11">
        <f>'OddsRatio_working_3-way'!X352^(1/3)*SIN(('OddsRatio_working_3-way'!Y352+4*PI())/3)</f>
        <v>-0.48389809960073776</v>
      </c>
      <c r="AF352" s="11">
        <f>-'OddsRatio_working_3-way'!U352/(3*'OddsRatio_working_3-way'!X352^(1/3))*COS(('OddsRatio_working_3-way'!Y352)/3)</f>
        <v>0.53381960252976302</v>
      </c>
      <c r="AG352" s="11">
        <f>-'OddsRatio_working_3-way'!U352/(3*'OddsRatio_working_3-way'!X352^(1/3))*COS(('OddsRatio_working_3-way'!Y352+2*PI())/3)</f>
        <v>-0.30431649166473967</v>
      </c>
      <c r="AH352" s="11">
        <f>-'OddsRatio_working_3-way'!U352/(3*'OddsRatio_working_3-way'!X352^(1/3))*COS(('OddsRatio_working_3-way'!Y352+4*PI())/3)</f>
        <v>-0.22950311086502348</v>
      </c>
      <c r="AI352" s="11">
        <f>'OddsRatio_working_3-way'!U352/(3*'OddsRatio_working_3-way'!X352^(1/3))*SIN(('OddsRatio_working_3-way'!Y352)/3)</f>
        <v>-4.3193525543702226E-2</v>
      </c>
      <c r="AJ352" s="11">
        <f>'OddsRatio_working_3-way'!U352/(3*'OddsRatio_working_3-way'!X352^(1/3))*SIN(('OddsRatio_working_3-way'!Y352+2*PI())/3)</f>
        <v>-0.4407045740570355</v>
      </c>
      <c r="AK352" s="11">
        <f>'OddsRatio_working_3-way'!U352/(3*'OddsRatio_working_3-way'!X352^(1/3))*SIN(('OddsRatio_working_3-way'!Y352+4*PI())/3)</f>
        <v>0.48389809960073765</v>
      </c>
      <c r="AL352" s="11">
        <f>'OddsRatio_working_3-way'!Z352+'OddsRatio_working_3-way'!AF352</f>
        <v>1.067639205059526</v>
      </c>
      <c r="AM352" s="11">
        <f>'OddsRatio_working_3-way'!AA352+'OddsRatio_working_3-way'!AG352</f>
        <v>-0.60863298332947946</v>
      </c>
      <c r="AN352" s="11">
        <f>'OddsRatio_working_3-way'!AB352+'OddsRatio_working_3-way'!AH352</f>
        <v>-0.45900622173004701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1.067639205059526</v>
      </c>
      <c r="AS352" s="11">
        <f>IF(('OddsRatio_working_3-way'!X352=0),IF(Q352&gt;0,-Q352^(1/3),(-Q352)^(1/3)),'OddsRatio_working_3-way'!AM352-'OddsRatio_working_3-way'!R352/3)</f>
        <v>-0.60863298332947946</v>
      </c>
      <c r="AT352" s="11">
        <f>IF(('OddsRatio_working_3-way'!X352=0),IF(Q352&gt;0,-Q352^(1/3),(-Q352)^(1/3)),'OddsRatio_working_3-way'!AN352-'OddsRatio_working_3-way'!R352/3)</f>
        <v>-0.45900622173004701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3.34</v>
      </c>
      <c r="C353" s="4">
        <f>IF('True_Odds_Calculator_3-way'!C354="","",'True_Odds_Calculator_3-way'!C354)</f>
        <v>3.49</v>
      </c>
      <c r="D353" s="9">
        <f t="shared" si="78"/>
        <v>0.4418640509710352</v>
      </c>
      <c r="E353" s="9">
        <f t="shared" si="79"/>
        <v>0.28531729420738589</v>
      </c>
      <c r="F353" s="9">
        <f t="shared" si="80"/>
        <v>0.27281865482157897</v>
      </c>
      <c r="G353" s="9">
        <f t="shared" si="81"/>
        <v>1.0704572275890003</v>
      </c>
      <c r="H353" s="9">
        <f t="shared" si="82"/>
        <v>2.26313952855502</v>
      </c>
      <c r="I353" s="9">
        <f t="shared" si="83"/>
        <v>3.5048699125582603</v>
      </c>
      <c r="J353" s="9">
        <f t="shared" si="84"/>
        <v>3.6654384966966109</v>
      </c>
      <c r="K353" s="11">
        <f t="shared" si="85"/>
        <v>0.4587155963302752</v>
      </c>
      <c r="L353" s="11">
        <f t="shared" si="86"/>
        <v>0.29940119760479045</v>
      </c>
      <c r="M353" s="11">
        <f t="shared" si="87"/>
        <v>0.28653295128939826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-0.27056326084982041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0.2365081356437515</v>
      </c>
      <c r="Q353" s="11">
        <f>2*'OddsRatio_working_3-way'!K353*'OddsRatio_working_3-way'!L353*'OddsRatio_working_3-way'!M353</f>
        <v>7.8704870430532953E-2</v>
      </c>
      <c r="R353" s="11">
        <f t="shared" si="88"/>
        <v>0</v>
      </c>
      <c r="S353" s="11">
        <f t="shared" si="89"/>
        <v>-0.87413248532301047</v>
      </c>
      <c r="T353" s="11">
        <f t="shared" si="90"/>
        <v>-0.29089267398436292</v>
      </c>
      <c r="U353" s="11">
        <f>'OddsRatio_working_3-way'!S353-'OddsRatio_working_3-way'!R353^2/3</f>
        <v>-0.87413248532301047</v>
      </c>
      <c r="V353" s="11">
        <f>'OddsRatio_working_3-way'!S353*'OddsRatio_working_3-way'!R353/3-2*'OddsRatio_working_3-way'!R353^3/27-'OddsRatio_working_3-way'!T353</f>
        <v>0.29089267398436292</v>
      </c>
      <c r="W353" s="11">
        <f>'OddsRatio_working_3-way'!V353^2+4*'OddsRatio_working_3-way'!U353^3/27</f>
        <v>-1.4334234014881278E-2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0.15728380542243861</v>
      </c>
      <c r="Y353" s="11">
        <f>IF('OddsRatio_working_3-way'!W353&gt;=0,IF('OddsRatio_working_3-way'!V353+SQRT('OddsRatio_working_3-way'!W353)&gt;0,0,PI()),ACOS('OddsRatio_working_3-way'!V353/(2*'OddsRatio_working_3-way'!X353)))</f>
        <v>0.39044926527585133</v>
      </c>
      <c r="Z353" s="11">
        <f>'OddsRatio_working_3-way'!X353^(1/3)*COS('OddsRatio_working_3-way'!Y353/3)</f>
        <v>0.53522861379450026</v>
      </c>
      <c r="AA353" s="11">
        <f>'OddsRatio_working_3-way'!X353^(1/3)*COS(('OddsRatio_working_3-way'!Y353+2*PI())/3)</f>
        <v>-0.32828447718270337</v>
      </c>
      <c r="AB353" s="11">
        <f>'OddsRatio_working_3-way'!X353^(1/3)*COS(('OddsRatio_working_3-way'!Y353+4*PI())/3)</f>
        <v>-0.20694413661179681</v>
      </c>
      <c r="AC353" s="11">
        <f>'OddsRatio_working_3-way'!X353^(1/3)*SIN('OddsRatio_working_3-way'!Y353/3)</f>
        <v>7.0055878292173759E-2</v>
      </c>
      <c r="AD353" s="11">
        <f>'OddsRatio_working_3-way'!X353^(1/3)*SIN(('OddsRatio_working_3-way'!Y353+2*PI())/3)</f>
        <v>0.42849363723228062</v>
      </c>
      <c r="AE353" s="11">
        <f>'OddsRatio_working_3-way'!X353^(1/3)*SIN(('OddsRatio_working_3-way'!Y353+4*PI())/3)</f>
        <v>-0.49854951552445437</v>
      </c>
      <c r="AF353" s="11">
        <f>-'OddsRatio_working_3-way'!U353/(3*'OddsRatio_working_3-way'!X353^(1/3))*COS(('OddsRatio_working_3-way'!Y353)/3)</f>
        <v>0.53522861379450015</v>
      </c>
      <c r="AG353" s="11">
        <f>-'OddsRatio_working_3-way'!U353/(3*'OddsRatio_working_3-way'!X353^(1/3))*COS(('OddsRatio_working_3-way'!Y353+2*PI())/3)</f>
        <v>-0.32828447718270332</v>
      </c>
      <c r="AH353" s="11">
        <f>-'OddsRatio_working_3-way'!U353/(3*'OddsRatio_working_3-way'!X353^(1/3))*COS(('OddsRatio_working_3-way'!Y353+4*PI())/3)</f>
        <v>-0.20694413661179675</v>
      </c>
      <c r="AI353" s="11">
        <f>'OddsRatio_working_3-way'!U353/(3*'OddsRatio_working_3-way'!X353^(1/3))*SIN(('OddsRatio_working_3-way'!Y353)/3)</f>
        <v>-7.0055878292173746E-2</v>
      </c>
      <c r="AJ353" s="11">
        <f>'OddsRatio_working_3-way'!U353/(3*'OddsRatio_working_3-way'!X353^(1/3))*SIN(('OddsRatio_working_3-way'!Y353+2*PI())/3)</f>
        <v>-0.42849363723228057</v>
      </c>
      <c r="AK353" s="11">
        <f>'OddsRatio_working_3-way'!U353/(3*'OddsRatio_working_3-way'!X353^(1/3))*SIN(('OddsRatio_working_3-way'!Y353+4*PI())/3)</f>
        <v>0.49854951552445426</v>
      </c>
      <c r="AL353" s="11">
        <f>'OddsRatio_working_3-way'!Z353+'OddsRatio_working_3-way'!AF353</f>
        <v>1.0704572275890003</v>
      </c>
      <c r="AM353" s="11">
        <f>'OddsRatio_working_3-way'!AA353+'OddsRatio_working_3-way'!AG353</f>
        <v>-0.65656895436540674</v>
      </c>
      <c r="AN353" s="11">
        <f>'OddsRatio_working_3-way'!AB353+'OddsRatio_working_3-way'!AH353</f>
        <v>-0.41388827322359356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1.0704572275890003</v>
      </c>
      <c r="AS353" s="11">
        <f>IF(('OddsRatio_working_3-way'!X353=0),IF(Q353&gt;0,-Q353^(1/3),(-Q353)^(1/3)),'OddsRatio_working_3-way'!AM353-'OddsRatio_working_3-way'!R353/3)</f>
        <v>-0.65656895436540674</v>
      </c>
      <c r="AT353" s="11">
        <f>IF(('OddsRatio_working_3-way'!X353=0),IF(Q353&gt;0,-Q353^(1/3),(-Q353)^(1/3)),'OddsRatio_working_3-way'!AN353-'OddsRatio_working_3-way'!R353/3)</f>
        <v>-0.41388827322359356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2.2599999999999998</v>
      </c>
      <c r="B354" s="4">
        <f>IF('True_Odds_Calculator_3-way'!B355="","",'True_Odds_Calculator_3-way'!B355)</f>
        <v>3.27</v>
      </c>
      <c r="C354" s="4">
        <f>IF('True_Odds_Calculator_3-way'!C355="","",'True_Odds_Calculator_3-way'!C355)</f>
        <v>3.38</v>
      </c>
      <c r="D354" s="9">
        <f t="shared" si="78"/>
        <v>0.4260612313497395</v>
      </c>
      <c r="E354" s="9">
        <f t="shared" si="79"/>
        <v>0.29181036348751466</v>
      </c>
      <c r="F354" s="9">
        <f t="shared" si="80"/>
        <v>0.28212840516274573</v>
      </c>
      <c r="G354" s="9">
        <f t="shared" si="81"/>
        <v>1.0691114932077168</v>
      </c>
      <c r="H354" s="9">
        <f t="shared" si="82"/>
        <v>2.3470804814417234</v>
      </c>
      <c r="I354" s="9">
        <f t="shared" si="83"/>
        <v>3.4268830895815179</v>
      </c>
      <c r="J354" s="9">
        <f t="shared" si="84"/>
        <v>3.5444853538343652</v>
      </c>
      <c r="K354" s="11">
        <f t="shared" si="85"/>
        <v>0.44247787610619471</v>
      </c>
      <c r="L354" s="11">
        <f t="shared" si="86"/>
        <v>0.3058103975535168</v>
      </c>
      <c r="M354" s="11">
        <f t="shared" si="87"/>
        <v>0.29585798816568049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-0.27252130960576448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0.23659991746626227</v>
      </c>
      <c r="Q354" s="11">
        <f>2*'OddsRatio_working_3-way'!K354*'OddsRatio_working_3-way'!L354*'OddsRatio_working_3-way'!M354</f>
        <v>8.0067653964894181E-2</v>
      </c>
      <c r="R354" s="11">
        <f t="shared" si="88"/>
        <v>0</v>
      </c>
      <c r="S354" s="11">
        <f t="shared" si="89"/>
        <v>-0.86818868516569614</v>
      </c>
      <c r="T354" s="11">
        <f t="shared" si="90"/>
        <v>-0.2938032775518431</v>
      </c>
      <c r="U354" s="11">
        <f>'OddsRatio_working_3-way'!S354-'OddsRatio_working_3-way'!R354^2/3</f>
        <v>-0.86818868516569614</v>
      </c>
      <c r="V354" s="11">
        <f>'OddsRatio_working_3-way'!S354*'OddsRatio_working_3-way'!R354/3-2*'OddsRatio_working_3-way'!R354^3/27-'OddsRatio_working_3-way'!T354</f>
        <v>0.2938032775518431</v>
      </c>
      <c r="W354" s="11">
        <f>'OddsRatio_working_3-way'!V354^2+4*'OddsRatio_working_3-way'!U354^3/27</f>
        <v>-1.0627575508891374E-2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0.15568232190031783</v>
      </c>
      <c r="Y354" s="11">
        <f>IF('OddsRatio_working_3-way'!W354&gt;=0,IF('OddsRatio_working_3-way'!V354+SQRT('OddsRatio_working_3-way'!W354)&gt;0,0,PI()),ACOS('OddsRatio_working_3-way'!V354/(2*'OddsRatio_working_3-way'!X354)))</f>
        <v>0.33745989866703519</v>
      </c>
      <c r="Z354" s="11">
        <f>'OddsRatio_working_3-way'!X354^(1/3)*COS('OddsRatio_working_3-way'!Y354/3)</f>
        <v>0.53455574660385829</v>
      </c>
      <c r="AA354" s="11">
        <f>'OddsRatio_working_3-way'!X354^(1/3)*COS(('OddsRatio_working_3-way'!Y354+2*PI())/3)</f>
        <v>-0.31957306066193142</v>
      </c>
      <c r="AB354" s="11">
        <f>'OddsRatio_working_3-way'!X354^(1/3)*COS(('OddsRatio_working_3-way'!Y354+4*PI())/3)</f>
        <v>-0.21498268594192696</v>
      </c>
      <c r="AC354" s="11">
        <f>'OddsRatio_working_3-way'!X354^(1/3)*SIN('OddsRatio_working_3-way'!Y354/3)</f>
        <v>6.0385280999238469E-2</v>
      </c>
      <c r="AD354" s="11">
        <f>'OddsRatio_working_3-way'!X354^(1/3)*SIN(('OddsRatio_working_3-way'!Y354+2*PI())/3)</f>
        <v>0.43274621579827915</v>
      </c>
      <c r="AE354" s="11">
        <f>'OddsRatio_working_3-way'!X354^(1/3)*SIN(('OddsRatio_working_3-way'!Y354+4*PI())/3)</f>
        <v>-0.49313149679751761</v>
      </c>
      <c r="AF354" s="11">
        <f>-'OddsRatio_working_3-way'!U354/(3*'OddsRatio_working_3-way'!X354^(1/3))*COS(('OddsRatio_working_3-way'!Y354)/3)</f>
        <v>0.53455574660385841</v>
      </c>
      <c r="AG354" s="11">
        <f>-'OddsRatio_working_3-way'!U354/(3*'OddsRatio_working_3-way'!X354^(1/3))*COS(('OddsRatio_working_3-way'!Y354+2*PI())/3)</f>
        <v>-0.31957306066193147</v>
      </c>
      <c r="AH354" s="11">
        <f>-'OddsRatio_working_3-way'!U354/(3*'OddsRatio_working_3-way'!X354^(1/3))*COS(('OddsRatio_working_3-way'!Y354+4*PI())/3)</f>
        <v>-0.21498268594192702</v>
      </c>
      <c r="AI354" s="11">
        <f>'OddsRatio_working_3-way'!U354/(3*'OddsRatio_working_3-way'!X354^(1/3))*SIN(('OddsRatio_working_3-way'!Y354)/3)</f>
        <v>-6.0385280999238483E-2</v>
      </c>
      <c r="AJ354" s="11">
        <f>'OddsRatio_working_3-way'!U354/(3*'OddsRatio_working_3-way'!X354^(1/3))*SIN(('OddsRatio_working_3-way'!Y354+2*PI())/3)</f>
        <v>-0.43274621579827927</v>
      </c>
      <c r="AK354" s="11">
        <f>'OddsRatio_working_3-way'!U354/(3*'OddsRatio_working_3-way'!X354^(1/3))*SIN(('OddsRatio_working_3-way'!Y354+4*PI())/3)</f>
        <v>0.49313149679751772</v>
      </c>
      <c r="AL354" s="11">
        <f>'OddsRatio_working_3-way'!Z354+'OddsRatio_working_3-way'!AF354</f>
        <v>1.0691114932077168</v>
      </c>
      <c r="AM354" s="11">
        <f>'OddsRatio_working_3-way'!AA354+'OddsRatio_working_3-way'!AG354</f>
        <v>-0.63914612132386295</v>
      </c>
      <c r="AN354" s="11">
        <f>'OddsRatio_working_3-way'!AB354+'OddsRatio_working_3-way'!AH354</f>
        <v>-0.42996537188385398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1.0691114932077168</v>
      </c>
      <c r="AS354" s="11">
        <f>IF(('OddsRatio_working_3-way'!X354=0),IF(Q354&gt;0,-Q354^(1/3),(-Q354)^(1/3)),'OddsRatio_working_3-way'!AM354-'OddsRatio_working_3-way'!R354/3)</f>
        <v>-0.63914612132386295</v>
      </c>
      <c r="AT354" s="11">
        <f>IF(('OddsRatio_working_3-way'!X354=0),IF(Q354&gt;0,-Q354^(1/3),(-Q354)^(1/3)),'OddsRatio_working_3-way'!AN354-'OddsRatio_working_3-way'!R354/3)</f>
        <v>-0.42996537188385398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15.94</v>
      </c>
      <c r="B355" s="4">
        <f>IF('True_Odds_Calculator_3-way'!B356="","",'True_Odds_Calculator_3-way'!B356)</f>
        <v>7.37</v>
      </c>
      <c r="C355" s="4">
        <f>IF('True_Odds_Calculator_3-way'!C356="","",'True_Odds_Calculator_3-way'!C356)</f>
        <v>1.18</v>
      </c>
      <c r="D355" s="9">
        <f t="shared" si="78"/>
        <v>5.4378435431831469E-2</v>
      </c>
      <c r="E355" s="9">
        <f t="shared" si="79"/>
        <v>0.11884304698436467</v>
      </c>
      <c r="F355" s="9">
        <f t="shared" si="80"/>
        <v>0.82677851758380383</v>
      </c>
      <c r="G355" s="9">
        <f t="shared" si="81"/>
        <v>1.1639653770773317</v>
      </c>
      <c r="H355" s="9">
        <f t="shared" si="82"/>
        <v>18.389642733535336</v>
      </c>
      <c r="I355" s="9">
        <f t="shared" si="83"/>
        <v>8.414459451982605</v>
      </c>
      <c r="J355" s="9">
        <f t="shared" si="84"/>
        <v>1.2095137678739192</v>
      </c>
      <c r="K355" s="11">
        <f t="shared" si="85"/>
        <v>6.2735257214554585E-2</v>
      </c>
      <c r="L355" s="11">
        <f t="shared" si="86"/>
        <v>0.13568521031207598</v>
      </c>
      <c r="M355" s="11">
        <f t="shared" si="87"/>
        <v>0.84745762711864414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-0.12357332222682305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0.15502388031423522</v>
      </c>
      <c r="Q355" s="11">
        <f>2*'OddsRatio_working_3-way'!K355*'OddsRatio_working_3-way'!L355*'OddsRatio_working_3-way'!M355</f>
        <v>1.4427536557862747E-2</v>
      </c>
      <c r="R355" s="11">
        <f t="shared" si="88"/>
        <v>0</v>
      </c>
      <c r="S355" s="11">
        <f t="shared" si="89"/>
        <v>-1.2545092866378036</v>
      </c>
      <c r="T355" s="11">
        <f t="shared" si="90"/>
        <v>-0.11675284193930233</v>
      </c>
      <c r="U355" s="11">
        <f>'OddsRatio_working_3-way'!S355-'OddsRatio_working_3-way'!R355^2/3</f>
        <v>-1.2545092866378036</v>
      </c>
      <c r="V355" s="11">
        <f>'OddsRatio_working_3-way'!S355*'OddsRatio_working_3-way'!R355/3-2*'OddsRatio_working_3-way'!R355^3/27-'OddsRatio_working_3-way'!T355</f>
        <v>0.11675284193930233</v>
      </c>
      <c r="W355" s="11">
        <f>'OddsRatio_working_3-way'!V355^2+4*'OddsRatio_working_3-way'!U355^3/27</f>
        <v>-0.27886338486983181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0.27041385456866646</v>
      </c>
      <c r="Y355" s="11">
        <f>IF('OddsRatio_working_3-way'!W355&gt;=0,IF('OddsRatio_working_3-way'!V355+SQRT('OddsRatio_working_3-way'!W355)&gt;0,0,PI()),ACOS('OddsRatio_working_3-way'!V355/(2*'OddsRatio_working_3-way'!X355)))</f>
        <v>1.3532053118242722</v>
      </c>
      <c r="Z355" s="11">
        <f>'OddsRatio_working_3-way'!X355^(1/3)*COS('OddsRatio_working_3-way'!Y355/3)</f>
        <v>0.58198268853866586</v>
      </c>
      <c r="AA355" s="11">
        <f>'OddsRatio_working_3-way'!X355^(1/3)*COS(('OddsRatio_working_3-way'!Y355+2*PI())/3)</f>
        <v>-0.5351212980653195</v>
      </c>
      <c r="AB355" s="11">
        <f>'OddsRatio_working_3-way'!X355^(1/3)*COS(('OddsRatio_working_3-way'!Y355+4*PI())/3)</f>
        <v>-4.6861390473346289E-2</v>
      </c>
      <c r="AC355" s="11">
        <f>'OddsRatio_working_3-way'!X355^(1/3)*SIN('OddsRatio_working_3-way'!Y355/3)</f>
        <v>0.28189698908272748</v>
      </c>
      <c r="AD355" s="11">
        <f>'OddsRatio_working_3-way'!X355^(1/3)*SIN(('OddsRatio_working_3-way'!Y355+2*PI())/3)</f>
        <v>0.36306329829588763</v>
      </c>
      <c r="AE355" s="11">
        <f>'OddsRatio_working_3-way'!X355^(1/3)*SIN(('OddsRatio_working_3-way'!Y355+4*PI())/3)</f>
        <v>-0.6449602873786151</v>
      </c>
      <c r="AF355" s="11">
        <f>-'OddsRatio_working_3-way'!U355/(3*'OddsRatio_working_3-way'!X355^(1/3))*COS(('OddsRatio_working_3-way'!Y355)/3)</f>
        <v>0.58198268853866586</v>
      </c>
      <c r="AG355" s="11">
        <f>-'OddsRatio_working_3-way'!U355/(3*'OddsRatio_working_3-way'!X355^(1/3))*COS(('OddsRatio_working_3-way'!Y355+2*PI())/3)</f>
        <v>-0.5351212980653195</v>
      </c>
      <c r="AH355" s="11">
        <f>-'OddsRatio_working_3-way'!U355/(3*'OddsRatio_working_3-way'!X355^(1/3))*COS(('OddsRatio_working_3-way'!Y355+4*PI())/3)</f>
        <v>-4.6861390473346289E-2</v>
      </c>
      <c r="AI355" s="11">
        <f>'OddsRatio_working_3-way'!U355/(3*'OddsRatio_working_3-way'!X355^(1/3))*SIN(('OddsRatio_working_3-way'!Y355)/3)</f>
        <v>-0.28189698908272748</v>
      </c>
      <c r="AJ355" s="11">
        <f>'OddsRatio_working_3-way'!U355/(3*'OddsRatio_working_3-way'!X355^(1/3))*SIN(('OddsRatio_working_3-way'!Y355+2*PI())/3)</f>
        <v>-0.36306329829588763</v>
      </c>
      <c r="AK355" s="11">
        <f>'OddsRatio_working_3-way'!U355/(3*'OddsRatio_working_3-way'!X355^(1/3))*SIN(('OddsRatio_working_3-way'!Y355+4*PI())/3)</f>
        <v>0.6449602873786151</v>
      </c>
      <c r="AL355" s="11">
        <f>'OddsRatio_working_3-way'!Z355+'OddsRatio_working_3-way'!AF355</f>
        <v>1.1639653770773317</v>
      </c>
      <c r="AM355" s="11">
        <f>'OddsRatio_working_3-way'!AA355+'OddsRatio_working_3-way'!AG355</f>
        <v>-1.070242596130639</v>
      </c>
      <c r="AN355" s="11">
        <f>'OddsRatio_working_3-way'!AB355+'OddsRatio_working_3-way'!AH355</f>
        <v>-9.3722780946692577E-2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1.1639653770773317</v>
      </c>
      <c r="AS355" s="11">
        <f>IF(('OddsRatio_working_3-way'!X355=0),IF(Q355&gt;0,-Q355^(1/3),(-Q355)^(1/3)),'OddsRatio_working_3-way'!AM355-'OddsRatio_working_3-way'!R355/3)</f>
        <v>-1.070242596130639</v>
      </c>
      <c r="AT355" s="11">
        <f>IF(('OddsRatio_working_3-way'!X355=0),IF(Q355&gt;0,-Q355^(1/3),(-Q355)^(1/3)),'OddsRatio_working_3-way'!AN355-'OddsRatio_working_3-way'!R355/3)</f>
        <v>-9.3722780946692577E-2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1.1299999999999999</v>
      </c>
      <c r="B356" s="4">
        <f>IF('True_Odds_Calculator_3-way'!B357="","",'True_Odds_Calculator_3-way'!B357)</f>
        <v>9.16</v>
      </c>
      <c r="C356" s="4">
        <f>IF('True_Odds_Calculator_3-way'!C357="","",'True_Odds_Calculator_3-way'!C357)</f>
        <v>20.76</v>
      </c>
      <c r="D356" s="9">
        <f t="shared" si="78"/>
        <v>0.86593609926827819</v>
      </c>
      <c r="E356" s="9">
        <f t="shared" si="79"/>
        <v>9.3301784070847132E-2</v>
      </c>
      <c r="F356" s="9">
        <f t="shared" si="80"/>
        <v>4.0762116660875036E-2</v>
      </c>
      <c r="G356" s="9">
        <f t="shared" si="81"/>
        <v>1.1909201795961895</v>
      </c>
      <c r="H356" s="9">
        <f t="shared" si="82"/>
        <v>1.1548196233475041</v>
      </c>
      <c r="I356" s="9">
        <f t="shared" si="83"/>
        <v>10.717908665504906</v>
      </c>
      <c r="J356" s="9">
        <f t="shared" si="84"/>
        <v>24.532582748820705</v>
      </c>
      <c r="K356" s="11">
        <f t="shared" si="85"/>
        <v>0.88495575221238942</v>
      </c>
      <c r="L356" s="11">
        <f t="shared" si="86"/>
        <v>0.1091703056768559</v>
      </c>
      <c r="M356" s="11">
        <f t="shared" si="87"/>
        <v>4.8169556840077066E-2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-9.7548183145655054E-2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0.1305363903624997</v>
      </c>
      <c r="Q356" s="11">
        <f>2*'OddsRatio_working_3-way'!K356*'OddsRatio_working_3-way'!L356*'OddsRatio_working_3-way'!M356</f>
        <v>9.3074075124776959E-3</v>
      </c>
      <c r="R356" s="11">
        <f t="shared" si="88"/>
        <v>0</v>
      </c>
      <c r="S356" s="11">
        <f t="shared" si="89"/>
        <v>-1.3381734662099034</v>
      </c>
      <c r="T356" s="11">
        <f t="shared" si="90"/>
        <v>-9.541343787592893E-2</v>
      </c>
      <c r="U356" s="11">
        <f>'OddsRatio_working_3-way'!S356-'OddsRatio_working_3-way'!R356^2/3</f>
        <v>-1.3381734662099034</v>
      </c>
      <c r="V356" s="11">
        <f>'OddsRatio_working_3-way'!S356*'OddsRatio_working_3-way'!R356/3-2*'OddsRatio_working_3-way'!R356^3/27-'OddsRatio_working_3-way'!T356</f>
        <v>9.541343787592893E-2</v>
      </c>
      <c r="W356" s="11">
        <f>'OddsRatio_working_3-way'!V356^2+4*'OddsRatio_working_3-way'!U356^3/27</f>
        <v>-0.34590045858573887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0.29791113721756135</v>
      </c>
      <c r="Y356" s="11">
        <f>IF('OddsRatio_working_3-way'!W356&gt;=0,IF('OddsRatio_working_3-way'!V356+SQRT('OddsRatio_working_3-way'!W356)&gt;0,0,PI()),ACOS('OddsRatio_working_3-way'!V356/(2*'OddsRatio_working_3-way'!X356)))</f>
        <v>1.4099664654697552</v>
      </c>
      <c r="Z356" s="11">
        <f>'OddsRatio_working_3-way'!X356^(1/3)*COS('OddsRatio_working_3-way'!Y356/3)</f>
        <v>0.59546008979809473</v>
      </c>
      <c r="AA356" s="11">
        <f>'OddsRatio_working_3-way'!X356^(1/3)*COS(('OddsRatio_working_3-way'!Y356+2*PI())/3)</f>
        <v>-0.55967245774146879</v>
      </c>
      <c r="AB356" s="11">
        <f>'OddsRatio_working_3-way'!X356^(1/3)*COS(('OddsRatio_working_3-way'!Y356+4*PI())/3)</f>
        <v>-3.5787632056626065E-2</v>
      </c>
      <c r="AC356" s="11">
        <f>'OddsRatio_working_3-way'!X356^(1/3)*SIN('OddsRatio_working_3-way'!Y356/3)</f>
        <v>0.30246504513350425</v>
      </c>
      <c r="AD356" s="11">
        <f>'OddsRatio_working_3-way'!X356^(1/3)*SIN(('OddsRatio_working_3-way'!Y356+2*PI())/3)</f>
        <v>0.36445104213816093</v>
      </c>
      <c r="AE356" s="11">
        <f>'OddsRatio_working_3-way'!X356^(1/3)*SIN(('OddsRatio_working_3-way'!Y356+4*PI())/3)</f>
        <v>-0.66691608727166518</v>
      </c>
      <c r="AF356" s="11">
        <f>-'OddsRatio_working_3-way'!U356/(3*'OddsRatio_working_3-way'!X356^(1/3))*COS(('OddsRatio_working_3-way'!Y356)/3)</f>
        <v>0.59546008979809473</v>
      </c>
      <c r="AG356" s="11">
        <f>-'OddsRatio_working_3-way'!U356/(3*'OddsRatio_working_3-way'!X356^(1/3))*COS(('OddsRatio_working_3-way'!Y356+2*PI())/3)</f>
        <v>-0.55967245774146879</v>
      </c>
      <c r="AH356" s="11">
        <f>-'OddsRatio_working_3-way'!U356/(3*'OddsRatio_working_3-way'!X356^(1/3))*COS(('OddsRatio_working_3-way'!Y356+4*PI())/3)</f>
        <v>-3.5787632056626065E-2</v>
      </c>
      <c r="AI356" s="11">
        <f>'OddsRatio_working_3-way'!U356/(3*'OddsRatio_working_3-way'!X356^(1/3))*SIN(('OddsRatio_working_3-way'!Y356)/3)</f>
        <v>-0.30246504513350425</v>
      </c>
      <c r="AJ356" s="11">
        <f>'OddsRatio_working_3-way'!U356/(3*'OddsRatio_working_3-way'!X356^(1/3))*SIN(('OddsRatio_working_3-way'!Y356+2*PI())/3)</f>
        <v>-0.36445104213816093</v>
      </c>
      <c r="AK356" s="11">
        <f>'OddsRatio_working_3-way'!U356/(3*'OddsRatio_working_3-way'!X356^(1/3))*SIN(('OddsRatio_working_3-way'!Y356+4*PI())/3)</f>
        <v>0.66691608727166518</v>
      </c>
      <c r="AL356" s="11">
        <f>'OddsRatio_working_3-way'!Z356+'OddsRatio_working_3-way'!AF356</f>
        <v>1.1909201795961895</v>
      </c>
      <c r="AM356" s="11">
        <f>'OddsRatio_working_3-way'!AA356+'OddsRatio_working_3-way'!AG356</f>
        <v>-1.1193449154829376</v>
      </c>
      <c r="AN356" s="11">
        <f>'OddsRatio_working_3-way'!AB356+'OddsRatio_working_3-way'!AH356</f>
        <v>-7.1575264113252129E-2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1.1909201795961895</v>
      </c>
      <c r="AS356" s="11">
        <f>IF(('OddsRatio_working_3-way'!X356=0),IF(Q356&gt;0,-Q356^(1/3),(-Q356)^(1/3)),'OddsRatio_working_3-way'!AM356-'OddsRatio_working_3-way'!R356/3)</f>
        <v>-1.1193449154829376</v>
      </c>
      <c r="AT356" s="11">
        <f>IF(('OddsRatio_working_3-way'!X356=0),IF(Q356&gt;0,-Q356^(1/3),(-Q356)^(1/3)),'OddsRatio_working_3-way'!AN356-'OddsRatio_working_3-way'!R356/3)</f>
        <v>-7.1575264113252129E-2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2.5099999999999998</v>
      </c>
      <c r="B357" s="4">
        <f>IF('True_Odds_Calculator_3-way'!B358="","",'True_Odds_Calculator_3-way'!B358)</f>
        <v>3.26</v>
      </c>
      <c r="C357" s="4">
        <f>IF('True_Odds_Calculator_3-way'!C358="","",'True_Odds_Calculator_3-way'!C358)</f>
        <v>2.95</v>
      </c>
      <c r="D357" s="9">
        <f t="shared" si="78"/>
        <v>0.3827169316354827</v>
      </c>
      <c r="E357" s="9">
        <f t="shared" si="79"/>
        <v>0.29291110448313656</v>
      </c>
      <c r="F357" s="9">
        <f t="shared" si="80"/>
        <v>0.32437196388138062</v>
      </c>
      <c r="G357" s="9">
        <f t="shared" si="81"/>
        <v>1.0681438426810799</v>
      </c>
      <c r="H357" s="9">
        <f t="shared" si="82"/>
        <v>2.6128972024484307</v>
      </c>
      <c r="I357" s="9">
        <f t="shared" si="83"/>
        <v>3.4140050844592404</v>
      </c>
      <c r="J357" s="9">
        <f t="shared" si="84"/>
        <v>3.0828804932281058</v>
      </c>
      <c r="K357" s="11">
        <f t="shared" si="85"/>
        <v>0.39840637450199207</v>
      </c>
      <c r="L357" s="11">
        <f t="shared" si="86"/>
        <v>0.30674846625766872</v>
      </c>
      <c r="M357" s="11">
        <f t="shared" si="87"/>
        <v>0.33898305084745761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-0.27568088879793273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0.23696417408249915</v>
      </c>
      <c r="Q357" s="11">
        <f>2*'OddsRatio_working_3-way'!K357*'OddsRatio_working_3-way'!L357*'OddsRatio_working_3-way'!M357</f>
        <v>8.2854606322552149E-2</v>
      </c>
      <c r="R357" s="11">
        <f t="shared" si="88"/>
        <v>0</v>
      </c>
      <c r="S357" s="11">
        <f t="shared" si="89"/>
        <v>-0.85955967102307196</v>
      </c>
      <c r="T357" s="11">
        <f t="shared" si="90"/>
        <v>-0.30054533951855661</v>
      </c>
      <c r="U357" s="11">
        <f>'OddsRatio_working_3-way'!S357-'OddsRatio_working_3-way'!R357^2/3</f>
        <v>-0.85955967102307196</v>
      </c>
      <c r="V357" s="11">
        <f>'OddsRatio_working_3-way'!S357*'OddsRatio_working_3-way'!R357/3-2*'OddsRatio_working_3-way'!R357^3/27-'OddsRatio_working_3-way'!T357</f>
        <v>0.30054533951855661</v>
      </c>
      <c r="W357" s="11">
        <f>'OddsRatio_working_3-way'!V357^2+4*'OddsRatio_working_3-way'!U357^3/27</f>
        <v>-3.7583504812022522E-3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0.15336708544169991</v>
      </c>
      <c r="Y357" s="11">
        <f>IF('OddsRatio_working_3-way'!W357&gt;=0,IF('OddsRatio_working_3-way'!V357+SQRT('OddsRatio_working_3-way'!W357)&gt;0,0,PI()),ACOS('OddsRatio_working_3-way'!V357/(2*'OddsRatio_working_3-way'!X357)))</f>
        <v>0.20122001244325771</v>
      </c>
      <c r="Z357" s="11">
        <f>'OddsRatio_working_3-way'!X357^(1/3)*COS('OddsRatio_working_3-way'!Y357/3)</f>
        <v>0.53407192134053993</v>
      </c>
      <c r="AA357" s="11">
        <f>'OddsRatio_working_3-way'!X357^(1/3)*COS(('OddsRatio_working_3-way'!Y357+2*PI())/3)</f>
        <v>-0.29810531667399265</v>
      </c>
      <c r="AB357" s="11">
        <f>'OddsRatio_working_3-way'!X357^(1/3)*COS(('OddsRatio_working_3-way'!Y357+4*PI())/3)</f>
        <v>-0.23596660466654748</v>
      </c>
      <c r="AC357" s="11">
        <f>'OddsRatio_working_3-way'!X357^(1/3)*SIN('OddsRatio_working_3-way'!Y357/3)</f>
        <v>3.5875802104595012E-2</v>
      </c>
      <c r="AD357" s="11">
        <f>'OddsRatio_working_3-way'!X357^(1/3)*SIN(('OddsRatio_working_3-way'!Y357+2*PI())/3)</f>
        <v>0.44458195027657454</v>
      </c>
      <c r="AE357" s="11">
        <f>'OddsRatio_working_3-way'!X357^(1/3)*SIN(('OddsRatio_working_3-way'!Y357+4*PI())/3)</f>
        <v>-0.48045775238116961</v>
      </c>
      <c r="AF357" s="11">
        <f>-'OddsRatio_working_3-way'!U357/(3*'OddsRatio_working_3-way'!X357^(1/3))*COS(('OddsRatio_working_3-way'!Y357)/3)</f>
        <v>0.53407192134053993</v>
      </c>
      <c r="AG357" s="11">
        <f>-'OddsRatio_working_3-way'!U357/(3*'OddsRatio_working_3-way'!X357^(1/3))*COS(('OddsRatio_working_3-way'!Y357+2*PI())/3)</f>
        <v>-0.29810531667399265</v>
      </c>
      <c r="AH357" s="11">
        <f>-'OddsRatio_working_3-way'!U357/(3*'OddsRatio_working_3-way'!X357^(1/3))*COS(('OddsRatio_working_3-way'!Y357+4*PI())/3)</f>
        <v>-0.23596660466654748</v>
      </c>
      <c r="AI357" s="11">
        <f>'OddsRatio_working_3-way'!U357/(3*'OddsRatio_working_3-way'!X357^(1/3))*SIN(('OddsRatio_working_3-way'!Y357)/3)</f>
        <v>-3.5875802104595012E-2</v>
      </c>
      <c r="AJ357" s="11">
        <f>'OddsRatio_working_3-way'!U357/(3*'OddsRatio_working_3-way'!X357^(1/3))*SIN(('OddsRatio_working_3-way'!Y357+2*PI())/3)</f>
        <v>-0.44458195027657454</v>
      </c>
      <c r="AK357" s="11">
        <f>'OddsRatio_working_3-way'!U357/(3*'OddsRatio_working_3-way'!X357^(1/3))*SIN(('OddsRatio_working_3-way'!Y357+4*PI())/3)</f>
        <v>0.48045775238116961</v>
      </c>
      <c r="AL357" s="11">
        <f>'OddsRatio_working_3-way'!Z357+'OddsRatio_working_3-way'!AF357</f>
        <v>1.0681438426810799</v>
      </c>
      <c r="AM357" s="11">
        <f>'OddsRatio_working_3-way'!AA357+'OddsRatio_working_3-way'!AG357</f>
        <v>-0.5962106333479853</v>
      </c>
      <c r="AN357" s="11">
        <f>'OddsRatio_working_3-way'!AB357+'OddsRatio_working_3-way'!AH357</f>
        <v>-0.47193320933309496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1.0681438426810799</v>
      </c>
      <c r="AS357" s="11">
        <f>IF(('OddsRatio_working_3-way'!X357=0),IF(Q357&gt;0,-Q357^(1/3),(-Q357)^(1/3)),'OddsRatio_working_3-way'!AM357-'OddsRatio_working_3-way'!R357/3)</f>
        <v>-0.5962106333479853</v>
      </c>
      <c r="AT357" s="11">
        <f>IF(('OddsRatio_working_3-way'!X357=0),IF(Q357&gt;0,-Q357^(1/3),(-Q357)^(1/3)),'OddsRatio_working_3-way'!AN357-'OddsRatio_working_3-way'!R357/3)</f>
        <v>-0.47193320933309496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4.7</v>
      </c>
      <c r="B358" s="4">
        <f>IF('True_Odds_Calculator_3-way'!B359="","",'True_Odds_Calculator_3-way'!B359)</f>
        <v>3.99</v>
      </c>
      <c r="C358" s="4">
        <f>IF('True_Odds_Calculator_3-way'!C359="","",'True_Odds_Calculator_3-way'!C359)</f>
        <v>1.71</v>
      </c>
      <c r="D358" s="9">
        <f t="shared" si="78"/>
        <v>0.19944889635440524</v>
      </c>
      <c r="E358" s="9">
        <f t="shared" si="79"/>
        <v>0.23564914500458289</v>
      </c>
      <c r="F358" s="9">
        <f t="shared" si="80"/>
        <v>0.56490195864101178</v>
      </c>
      <c r="G358" s="9">
        <f t="shared" si="81"/>
        <v>1.0848150433632577</v>
      </c>
      <c r="H358" s="9">
        <f t="shared" si="82"/>
        <v>5.0138156604440542</v>
      </c>
      <c r="I358" s="9">
        <f t="shared" si="83"/>
        <v>4.2435969796561412</v>
      </c>
      <c r="J358" s="9">
        <f t="shared" si="84"/>
        <v>1.7702186807879128</v>
      </c>
      <c r="K358" s="11">
        <f t="shared" si="85"/>
        <v>0.21276595744680851</v>
      </c>
      <c r="L358" s="11">
        <f t="shared" si="86"/>
        <v>0.25062656641604009</v>
      </c>
      <c r="M358" s="11">
        <f t="shared" si="87"/>
        <v>0.58479532163742687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-0.24494264153602863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0.23076229830517564</v>
      </c>
      <c r="Q358" s="11">
        <f>2*'OddsRatio_working_3-way'!K358*'OddsRatio_working_3-way'!L358*'OddsRatio_working_3-way'!M358</f>
        <v>6.2368188731128552E-2</v>
      </c>
      <c r="R358" s="11">
        <f t="shared" si="88"/>
        <v>0</v>
      </c>
      <c r="S358" s="11">
        <f t="shared" si="89"/>
        <v>-0.94210749446511866</v>
      </c>
      <c r="T358" s="11">
        <f t="shared" si="90"/>
        <v>-0.25462364715273478</v>
      </c>
      <c r="U358" s="11">
        <f>'OddsRatio_working_3-way'!S358-'OddsRatio_working_3-way'!R358^2/3</f>
        <v>-0.94210749446511866</v>
      </c>
      <c r="V358" s="11">
        <f>'OddsRatio_working_3-way'!S358*'OddsRatio_working_3-way'!R358/3-2*'OddsRatio_working_3-way'!R358^3/27-'OddsRatio_working_3-way'!T358</f>
        <v>0.25462364715273478</v>
      </c>
      <c r="W358" s="11">
        <f>'OddsRatio_working_3-way'!V358^2+4*'OddsRatio_working_3-way'!U358^3/27</f>
        <v>-5.9045773245673464E-2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0.17598222561883475</v>
      </c>
      <c r="Y358" s="11">
        <f>IF('OddsRatio_working_3-way'!W358&gt;=0,IF('OddsRatio_working_3-way'!V358+SQRT('OddsRatio_working_3-way'!W358)&gt;0,0,PI()),ACOS('OddsRatio_working_3-way'!V358/(2*'OddsRatio_working_3-way'!X358)))</f>
        <v>0.76203045390522106</v>
      </c>
      <c r="Z358" s="11">
        <f>'OddsRatio_working_3-way'!X358^(1/3)*COS('OddsRatio_working_3-way'!Y358/3)</f>
        <v>0.54240752168162887</v>
      </c>
      <c r="AA358" s="11">
        <f>'OddsRatio_working_3-way'!X358^(1/3)*COS(('OddsRatio_working_3-way'!Y358+2*PI())/3)</f>
        <v>-0.39315634971728991</v>
      </c>
      <c r="AB358" s="11">
        <f>'OddsRatio_working_3-way'!X358^(1/3)*COS(('OddsRatio_working_3-way'!Y358+4*PI())/3)</f>
        <v>-0.14925117196433929</v>
      </c>
      <c r="AC358" s="11">
        <f>'OddsRatio_working_3-way'!X358^(1/3)*SIN('OddsRatio_working_3-way'!Y358/3)</f>
        <v>0.14081872003240981</v>
      </c>
      <c r="AD358" s="11">
        <f>'OddsRatio_working_3-way'!X358^(1/3)*SIN(('OddsRatio_working_3-way'!Y358+2*PI())/3)</f>
        <v>0.39932933296384443</v>
      </c>
      <c r="AE358" s="11">
        <f>'OddsRatio_working_3-way'!X358^(1/3)*SIN(('OddsRatio_working_3-way'!Y358+4*PI())/3)</f>
        <v>-0.54014805299625401</v>
      </c>
      <c r="AF358" s="11">
        <f>-'OddsRatio_working_3-way'!U358/(3*'OddsRatio_working_3-way'!X358^(1/3))*COS(('OddsRatio_working_3-way'!Y358)/3)</f>
        <v>0.54240752168162887</v>
      </c>
      <c r="AG358" s="11">
        <f>-'OddsRatio_working_3-way'!U358/(3*'OddsRatio_working_3-way'!X358^(1/3))*COS(('OddsRatio_working_3-way'!Y358+2*PI())/3)</f>
        <v>-0.39315634971728991</v>
      </c>
      <c r="AH358" s="11">
        <f>-'OddsRatio_working_3-way'!U358/(3*'OddsRatio_working_3-way'!X358^(1/3))*COS(('OddsRatio_working_3-way'!Y358+4*PI())/3)</f>
        <v>-0.14925117196433929</v>
      </c>
      <c r="AI358" s="11">
        <f>'OddsRatio_working_3-way'!U358/(3*'OddsRatio_working_3-way'!X358^(1/3))*SIN(('OddsRatio_working_3-way'!Y358)/3)</f>
        <v>-0.14081872003240981</v>
      </c>
      <c r="AJ358" s="11">
        <f>'OddsRatio_working_3-way'!U358/(3*'OddsRatio_working_3-way'!X358^(1/3))*SIN(('OddsRatio_working_3-way'!Y358+2*PI())/3)</f>
        <v>-0.39932933296384443</v>
      </c>
      <c r="AK358" s="11">
        <f>'OddsRatio_working_3-way'!U358/(3*'OddsRatio_working_3-way'!X358^(1/3))*SIN(('OddsRatio_working_3-way'!Y358+4*PI())/3)</f>
        <v>0.54014805299625401</v>
      </c>
      <c r="AL358" s="11">
        <f>'OddsRatio_working_3-way'!Z358+'OddsRatio_working_3-way'!AF358</f>
        <v>1.0848150433632577</v>
      </c>
      <c r="AM358" s="11">
        <f>'OddsRatio_working_3-way'!AA358+'OddsRatio_working_3-way'!AG358</f>
        <v>-0.78631269943457982</v>
      </c>
      <c r="AN358" s="11">
        <f>'OddsRatio_working_3-way'!AB358+'OddsRatio_working_3-way'!AH358</f>
        <v>-0.29850234392867858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1.0848150433632577</v>
      </c>
      <c r="AS358" s="11">
        <f>IF(('OddsRatio_working_3-way'!X358=0),IF(Q358&gt;0,-Q358^(1/3),(-Q358)^(1/3)),'OddsRatio_working_3-way'!AM358-'OddsRatio_working_3-way'!R358/3)</f>
        <v>-0.78631269943457982</v>
      </c>
      <c r="AT358" s="11">
        <f>IF(('OddsRatio_working_3-way'!X358=0),IF(Q358&gt;0,-Q358^(1/3),(-Q358)^(1/3)),'OddsRatio_working_3-way'!AN358-'OddsRatio_working_3-way'!R358/3)</f>
        <v>-0.29850234392867858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3.19</v>
      </c>
      <c r="B359" s="4">
        <f>IF('True_Odds_Calculator_3-way'!B360="","",'True_Odds_Calculator_3-way'!B360)</f>
        <v>3.62</v>
      </c>
      <c r="C359" s="4">
        <f>IF('True_Odds_Calculator_3-way'!C360="","",'True_Odds_Calculator_3-way'!C360)</f>
        <v>2.25</v>
      </c>
      <c r="D359" s="9">
        <f t="shared" si="78"/>
        <v>0.30239480910205463</v>
      </c>
      <c r="E359" s="9">
        <f t="shared" si="79"/>
        <v>0.26596487917795952</v>
      </c>
      <c r="F359" s="9">
        <f t="shared" si="80"/>
        <v>0.43164031171998579</v>
      </c>
      <c r="G359" s="9">
        <f t="shared" si="81"/>
        <v>1.0533950103320677</v>
      </c>
      <c r="H359" s="9">
        <f t="shared" si="82"/>
        <v>3.3069350726272289</v>
      </c>
      <c r="I359" s="9">
        <f t="shared" si="83"/>
        <v>3.7598949270700168</v>
      </c>
      <c r="J359" s="9">
        <f t="shared" si="84"/>
        <v>2.3167437629150847</v>
      </c>
      <c r="K359" s="11">
        <f t="shared" si="85"/>
        <v>0.31347962382445144</v>
      </c>
      <c r="L359" s="11">
        <f t="shared" si="86"/>
        <v>0.27624309392265195</v>
      </c>
      <c r="M359" s="11">
        <f t="shared" si="87"/>
        <v>0.44444444444444442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-0.27604103523326229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0.23323345860972078</v>
      </c>
      <c r="Q359" s="11">
        <f>2*'OddsRatio_working_3-way'!K359*'OddsRatio_working_3-way'!L359*'OddsRatio_working_3-way'!M359</f>
        <v>7.6974738815089358E-2</v>
      </c>
      <c r="R359" s="11">
        <f t="shared" si="88"/>
        <v>0</v>
      </c>
      <c r="S359" s="11">
        <f t="shared" si="89"/>
        <v>-0.84492314127365908</v>
      </c>
      <c r="T359" s="11">
        <f t="shared" si="90"/>
        <v>-0.27885252187249471</v>
      </c>
      <c r="U359" s="11">
        <f>'OddsRatio_working_3-way'!S359-'OddsRatio_working_3-way'!R359^2/3</f>
        <v>-0.84492314127365908</v>
      </c>
      <c r="V359" s="11">
        <f>'OddsRatio_working_3-way'!S359*'OddsRatio_working_3-way'!R359/3-2*'OddsRatio_working_3-way'!R359^3/27-'OddsRatio_working_3-way'!T359</f>
        <v>0.27885252187249471</v>
      </c>
      <c r="W359" s="11">
        <f>'OddsRatio_working_3-way'!V359^2+4*'OddsRatio_working_3-way'!U359^3/27</f>
        <v>-1.1602234425828833E-2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0.14946652081693659</v>
      </c>
      <c r="Y359" s="11">
        <f>IF('OddsRatio_working_3-way'!W359&gt;=0,IF('OddsRatio_working_3-way'!V359+SQRT('OddsRatio_working_3-way'!W359)&gt;0,0,PI()),ACOS('OddsRatio_working_3-way'!V359/(2*'OddsRatio_working_3-way'!X359)))</f>
        <v>0.36861849847178285</v>
      </c>
      <c r="Z359" s="11">
        <f>'OddsRatio_working_3-way'!X359^(1/3)*COS('OddsRatio_working_3-way'!Y359/3)</f>
        <v>0.52669750516603386</v>
      </c>
      <c r="AA359" s="11">
        <f>'OddsRatio_working_3-way'!X359^(1/3)*COS(('OddsRatio_working_3-way'!Y359+2*PI())/3)</f>
        <v>-0.31967892972921058</v>
      </c>
      <c r="AB359" s="11">
        <f>'OddsRatio_working_3-way'!X359^(1/3)*COS(('OddsRatio_working_3-way'!Y359+4*PI())/3)</f>
        <v>-0.20701857543682317</v>
      </c>
      <c r="AC359" s="11">
        <f>'OddsRatio_working_3-way'!X359^(1/3)*SIN('OddsRatio_working_3-way'!Y359/3)</f>
        <v>6.5044485877708474E-2</v>
      </c>
      <c r="AD359" s="11">
        <f>'OddsRatio_working_3-way'!X359^(1/3)*SIN(('OddsRatio_working_3-way'!Y359+2*PI())/3)</f>
        <v>0.42361117664481673</v>
      </c>
      <c r="AE359" s="11">
        <f>'OddsRatio_working_3-way'!X359^(1/3)*SIN(('OddsRatio_working_3-way'!Y359+4*PI())/3)</f>
        <v>-0.48865566252252512</v>
      </c>
      <c r="AF359" s="11">
        <f>-'OddsRatio_working_3-way'!U359/(3*'OddsRatio_working_3-way'!X359^(1/3))*COS(('OddsRatio_working_3-way'!Y359)/3)</f>
        <v>0.52669750516603397</v>
      </c>
      <c r="AG359" s="11">
        <f>-'OddsRatio_working_3-way'!U359/(3*'OddsRatio_working_3-way'!X359^(1/3))*COS(('OddsRatio_working_3-way'!Y359+2*PI())/3)</f>
        <v>-0.31967892972921064</v>
      </c>
      <c r="AH359" s="11">
        <f>-'OddsRatio_working_3-way'!U359/(3*'OddsRatio_working_3-way'!X359^(1/3))*COS(('OddsRatio_working_3-way'!Y359+4*PI())/3)</f>
        <v>-0.20701857543682323</v>
      </c>
      <c r="AI359" s="11">
        <f>'OddsRatio_working_3-way'!U359/(3*'OddsRatio_working_3-way'!X359^(1/3))*SIN(('OddsRatio_working_3-way'!Y359)/3)</f>
        <v>-6.5044485877708488E-2</v>
      </c>
      <c r="AJ359" s="11">
        <f>'OddsRatio_working_3-way'!U359/(3*'OddsRatio_working_3-way'!X359^(1/3))*SIN(('OddsRatio_working_3-way'!Y359+2*PI())/3)</f>
        <v>-0.42361117664481679</v>
      </c>
      <c r="AK359" s="11">
        <f>'OddsRatio_working_3-way'!U359/(3*'OddsRatio_working_3-way'!X359^(1/3))*SIN(('OddsRatio_working_3-way'!Y359+4*PI())/3)</f>
        <v>0.48865566252252524</v>
      </c>
      <c r="AL359" s="11">
        <f>'OddsRatio_working_3-way'!Z359+'OddsRatio_working_3-way'!AF359</f>
        <v>1.0533950103320677</v>
      </c>
      <c r="AM359" s="11">
        <f>'OddsRatio_working_3-way'!AA359+'OddsRatio_working_3-way'!AG359</f>
        <v>-0.63935785945842127</v>
      </c>
      <c r="AN359" s="11">
        <f>'OddsRatio_working_3-way'!AB359+'OddsRatio_working_3-way'!AH359</f>
        <v>-0.4140371508736464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1.0533950103320677</v>
      </c>
      <c r="AS359" s="11">
        <f>IF(('OddsRatio_working_3-way'!X359=0),IF(Q359&gt;0,-Q359^(1/3),(-Q359)^(1/3)),'OddsRatio_working_3-way'!AM359-'OddsRatio_working_3-way'!R359/3)</f>
        <v>-0.63935785945842127</v>
      </c>
      <c r="AT359" s="11">
        <f>IF(('OddsRatio_working_3-way'!X359=0),IF(Q359&gt;0,-Q359^(1/3),(-Q359)^(1/3)),'OddsRatio_working_3-way'!AN359-'OddsRatio_working_3-way'!R359/3)</f>
        <v>-0.4140371508736464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1.99</v>
      </c>
      <c r="B360" s="4">
        <f>IF('True_Odds_Calculator_3-way'!B361="","",'True_Odds_Calculator_3-way'!B361)</f>
        <v>3.46</v>
      </c>
      <c r="C360" s="4">
        <f>IF('True_Odds_Calculator_3-way'!C361="","",'True_Odds_Calculator_3-way'!C361)</f>
        <v>4.12</v>
      </c>
      <c r="D360" s="9">
        <f t="shared" si="78"/>
        <v>0.48901660412864045</v>
      </c>
      <c r="E360" s="9">
        <f t="shared" si="79"/>
        <v>0.27805052049120532</v>
      </c>
      <c r="F360" s="9">
        <f t="shared" si="80"/>
        <v>0.23293287538015447</v>
      </c>
      <c r="G360" s="9">
        <f t="shared" si="81"/>
        <v>1.0554750901233771</v>
      </c>
      <c r="H360" s="9">
        <f t="shared" si="82"/>
        <v>2.0449203392221431</v>
      </c>
      <c r="I360" s="9">
        <f t="shared" si="83"/>
        <v>3.596468721703507</v>
      </c>
      <c r="J360" s="9">
        <f t="shared" si="84"/>
        <v>4.2930822811849358</v>
      </c>
      <c r="K360" s="11">
        <f t="shared" si="85"/>
        <v>0.50251256281407031</v>
      </c>
      <c r="L360" s="11">
        <f t="shared" si="86"/>
        <v>0.28901734104046245</v>
      </c>
      <c r="M360" s="11">
        <f t="shared" si="87"/>
        <v>0.24271844660194175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-0.26785422708130713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0.23160022572032951</v>
      </c>
      <c r="Q360" s="11">
        <f>2*'OddsRatio_working_3-way'!K360*'OddsRatio_working_3-way'!L360*'OddsRatio_working_3-way'!M360</f>
        <v>7.0502351817451916E-2</v>
      </c>
      <c r="R360" s="11">
        <f t="shared" si="88"/>
        <v>0</v>
      </c>
      <c r="S360" s="11">
        <f t="shared" si="89"/>
        <v>-0.86465025489415659</v>
      </c>
      <c r="T360" s="11">
        <f t="shared" si="90"/>
        <v>-0.26321164532546626</v>
      </c>
      <c r="U360" s="11">
        <f>'OddsRatio_working_3-way'!S360-'OddsRatio_working_3-way'!R360^2/3</f>
        <v>-0.86465025489415659</v>
      </c>
      <c r="V360" s="11">
        <f>'OddsRatio_working_3-way'!S360*'OddsRatio_working_3-way'!R360/3-2*'OddsRatio_working_3-way'!R360^3/27-'OddsRatio_working_3-way'!T360</f>
        <v>0.26321164532546626</v>
      </c>
      <c r="W360" s="11">
        <f>'OddsRatio_working_3-way'!V360^2+4*'OddsRatio_working_3-way'!U360^3/27</f>
        <v>-2.6487019140825824E-2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0.15473153312735324</v>
      </c>
      <c r="Y360" s="11">
        <f>IF('OddsRatio_working_3-way'!W360&gt;=0,IF('OddsRatio_working_3-way'!V360+SQRT('OddsRatio_working_3-way'!W360)&gt;0,0,PI()),ACOS('OddsRatio_working_3-way'!V360/(2*'OddsRatio_working_3-way'!X360)))</f>
        <v>0.55377938509573132</v>
      </c>
      <c r="Z360" s="11">
        <f>'OddsRatio_working_3-way'!X360^(1/3)*COS('OddsRatio_working_3-way'!Y360/3)</f>
        <v>0.52773754506168857</v>
      </c>
      <c r="AA360" s="11">
        <f>'OddsRatio_working_3-way'!X360^(1/3)*COS(('OddsRatio_working_3-way'!Y360+2*PI())/3)</f>
        <v>-0.34920561318443238</v>
      </c>
      <c r="AB360" s="11">
        <f>'OddsRatio_working_3-way'!X360^(1/3)*COS(('OddsRatio_working_3-way'!Y360+4*PI())/3)</f>
        <v>-0.17853193187725622</v>
      </c>
      <c r="AC360" s="11">
        <f>'OddsRatio_working_3-way'!X360^(1/3)*SIN('OddsRatio_working_3-way'!Y360/3)</f>
        <v>9.8538495846282506E-2</v>
      </c>
      <c r="AD360" s="11">
        <f>'OddsRatio_working_3-way'!X360^(1/3)*SIN(('OddsRatio_working_3-way'!Y360+2*PI())/3)</f>
        <v>0.40776487263111588</v>
      </c>
      <c r="AE360" s="11">
        <f>'OddsRatio_working_3-way'!X360^(1/3)*SIN(('OddsRatio_working_3-way'!Y360+4*PI())/3)</f>
        <v>-0.50630336847739843</v>
      </c>
      <c r="AF360" s="11">
        <f>-'OddsRatio_working_3-way'!U360/(3*'OddsRatio_working_3-way'!X360^(1/3))*COS(('OddsRatio_working_3-way'!Y360)/3)</f>
        <v>0.52773754506168857</v>
      </c>
      <c r="AG360" s="11">
        <f>-'OddsRatio_working_3-way'!U360/(3*'OddsRatio_working_3-way'!X360^(1/3))*COS(('OddsRatio_working_3-way'!Y360+2*PI())/3)</f>
        <v>-0.34920561318443238</v>
      </c>
      <c r="AH360" s="11">
        <f>-'OddsRatio_working_3-way'!U360/(3*'OddsRatio_working_3-way'!X360^(1/3))*COS(('OddsRatio_working_3-way'!Y360+4*PI())/3)</f>
        <v>-0.17853193187725622</v>
      </c>
      <c r="AI360" s="11">
        <f>'OddsRatio_working_3-way'!U360/(3*'OddsRatio_working_3-way'!X360^(1/3))*SIN(('OddsRatio_working_3-way'!Y360)/3)</f>
        <v>-9.8538495846282506E-2</v>
      </c>
      <c r="AJ360" s="11">
        <f>'OddsRatio_working_3-way'!U360/(3*'OddsRatio_working_3-way'!X360^(1/3))*SIN(('OddsRatio_working_3-way'!Y360+2*PI())/3)</f>
        <v>-0.40776487263111588</v>
      </c>
      <c r="AK360" s="11">
        <f>'OddsRatio_working_3-way'!U360/(3*'OddsRatio_working_3-way'!X360^(1/3))*SIN(('OddsRatio_working_3-way'!Y360+4*PI())/3)</f>
        <v>0.50630336847739843</v>
      </c>
      <c r="AL360" s="11">
        <f>'OddsRatio_working_3-way'!Z360+'OddsRatio_working_3-way'!AF360</f>
        <v>1.0554750901233771</v>
      </c>
      <c r="AM360" s="11">
        <f>'OddsRatio_working_3-way'!AA360+'OddsRatio_working_3-way'!AG360</f>
        <v>-0.69841122636886477</v>
      </c>
      <c r="AN360" s="11">
        <f>'OddsRatio_working_3-way'!AB360+'OddsRatio_working_3-way'!AH360</f>
        <v>-0.35706386375451243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1.0554750901233771</v>
      </c>
      <c r="AS360" s="11">
        <f>IF(('OddsRatio_working_3-way'!X360=0),IF(Q360&gt;0,-Q360^(1/3),(-Q360)^(1/3)),'OddsRatio_working_3-way'!AM360-'OddsRatio_working_3-way'!R360/3)</f>
        <v>-0.69841122636886477</v>
      </c>
      <c r="AT360" s="11">
        <f>IF(('OddsRatio_working_3-way'!X360=0),IF(Q360&gt;0,-Q360^(1/3),(-Q360)^(1/3)),'OddsRatio_working_3-way'!AN360-'OddsRatio_working_3-way'!R360/3)</f>
        <v>-0.35706386375451243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4.5</v>
      </c>
      <c r="B361" s="4">
        <f>IF('True_Odds_Calculator_3-way'!B362="","",'True_Odds_Calculator_3-way'!B362)</f>
        <v>3.61</v>
      </c>
      <c r="C361" s="4">
        <f>IF('True_Odds_Calculator_3-way'!C362="","",'True_Odds_Calculator_3-way'!C362)</f>
        <v>1.88</v>
      </c>
      <c r="D361" s="9">
        <f t="shared" si="78"/>
        <v>0.21363027589787986</v>
      </c>
      <c r="E361" s="9">
        <f t="shared" si="79"/>
        <v>0.26702535709305997</v>
      </c>
      <c r="F361" s="9">
        <f t="shared" si="80"/>
        <v>0.51934436700906006</v>
      </c>
      <c r="G361" s="9">
        <f t="shared" si="81"/>
        <v>1.0517098434894963</v>
      </c>
      <c r="H361" s="9">
        <f t="shared" si="82"/>
        <v>4.680984452213238</v>
      </c>
      <c r="I361" s="9">
        <f t="shared" si="83"/>
        <v>3.7449626915075855</v>
      </c>
      <c r="J361" s="9">
        <f t="shared" si="84"/>
        <v>1.9255046622707566</v>
      </c>
      <c r="K361" s="11">
        <f t="shared" si="85"/>
        <v>0.22222222222222221</v>
      </c>
      <c r="L361" s="11">
        <f t="shared" si="86"/>
        <v>0.2770083102493075</v>
      </c>
      <c r="M361" s="11">
        <f t="shared" si="87"/>
        <v>0.53191489361702127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-0.26321683267519291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0.22887566059605902</v>
      </c>
      <c r="Q361" s="11">
        <f>2*'OddsRatio_working_3-way'!K361*'OddsRatio_working_3-way'!L361*'OddsRatio_working_3-way'!M361</f>
        <v>6.5486598167684984E-2</v>
      </c>
      <c r="R361" s="11">
        <f t="shared" si="88"/>
        <v>0</v>
      </c>
      <c r="S361" s="11">
        <f t="shared" si="89"/>
        <v>-0.86953276608449059</v>
      </c>
      <c r="T361" s="11">
        <f t="shared" si="90"/>
        <v>-0.24879335224162821</v>
      </c>
      <c r="U361" s="11">
        <f>'OddsRatio_working_3-way'!S361-'OddsRatio_working_3-way'!R361^2/3</f>
        <v>-0.86953276608449059</v>
      </c>
      <c r="V361" s="11">
        <f>'OddsRatio_working_3-way'!S361*'OddsRatio_working_3-way'!R361/3-2*'OddsRatio_working_3-way'!R361^3/27-'OddsRatio_working_3-way'!T361</f>
        <v>0.24879335224162821</v>
      </c>
      <c r="W361" s="11">
        <f>'OddsRatio_working_3-way'!V361^2+4*'OddsRatio_working_3-way'!U361^3/27</f>
        <v>-3.5500774788330171E-2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0.15604398971760902</v>
      </c>
      <c r="Y361" s="11">
        <f>IF('OddsRatio_working_3-way'!W361&gt;=0,IF('OddsRatio_working_3-way'!V361+SQRT('OddsRatio_working_3-way'!W361)&gt;0,0,PI()),ACOS('OddsRatio_working_3-way'!V361/(2*'OddsRatio_working_3-way'!X361)))</f>
        <v>0.64817026732516148</v>
      </c>
      <c r="Z361" s="11">
        <f>'OddsRatio_working_3-way'!X361^(1/3)*COS('OddsRatio_working_3-way'!Y361/3)</f>
        <v>0.52585492174474824</v>
      </c>
      <c r="AA361" s="11">
        <f>'OddsRatio_working_3-way'!X361^(1/3)*COS(('OddsRatio_working_3-way'!Y361+2*PI())/3)</f>
        <v>-0.36288066231555582</v>
      </c>
      <c r="AB361" s="11">
        <f>'OddsRatio_working_3-way'!X361^(1/3)*COS(('OddsRatio_working_3-way'!Y361+4*PI())/3)</f>
        <v>-0.16297425942919244</v>
      </c>
      <c r="AC361" s="11">
        <f>'OddsRatio_working_3-way'!X361^(1/3)*SIN('OddsRatio_working_3-way'!Y361/3)</f>
        <v>0.11541601551917173</v>
      </c>
      <c r="AD361" s="11">
        <f>'OddsRatio_working_3-way'!X361^(1/3)*SIN(('OddsRatio_working_3-way'!Y361+2*PI())/3)</f>
        <v>0.39769571317644409</v>
      </c>
      <c r="AE361" s="11">
        <f>'OddsRatio_working_3-way'!X361^(1/3)*SIN(('OddsRatio_working_3-way'!Y361+4*PI())/3)</f>
        <v>-0.51311172869561572</v>
      </c>
      <c r="AF361" s="11">
        <f>-'OddsRatio_working_3-way'!U361/(3*'OddsRatio_working_3-way'!X361^(1/3))*COS(('OddsRatio_working_3-way'!Y361)/3)</f>
        <v>0.52585492174474813</v>
      </c>
      <c r="AG361" s="11">
        <f>-'OddsRatio_working_3-way'!U361/(3*'OddsRatio_working_3-way'!X361^(1/3))*COS(('OddsRatio_working_3-way'!Y361+2*PI())/3)</f>
        <v>-0.36288066231555577</v>
      </c>
      <c r="AH361" s="11">
        <f>-'OddsRatio_working_3-way'!U361/(3*'OddsRatio_working_3-way'!X361^(1/3))*COS(('OddsRatio_working_3-way'!Y361+4*PI())/3)</f>
        <v>-0.16297425942919241</v>
      </c>
      <c r="AI361" s="11">
        <f>'OddsRatio_working_3-way'!U361/(3*'OddsRatio_working_3-way'!X361^(1/3))*SIN(('OddsRatio_working_3-way'!Y361)/3)</f>
        <v>-0.1154160155191717</v>
      </c>
      <c r="AJ361" s="11">
        <f>'OddsRatio_working_3-way'!U361/(3*'OddsRatio_working_3-way'!X361^(1/3))*SIN(('OddsRatio_working_3-way'!Y361+2*PI())/3)</f>
        <v>-0.39769571317644398</v>
      </c>
      <c r="AK361" s="11">
        <f>'OddsRatio_working_3-way'!U361/(3*'OddsRatio_working_3-way'!X361^(1/3))*SIN(('OddsRatio_working_3-way'!Y361+4*PI())/3)</f>
        <v>0.51311172869561561</v>
      </c>
      <c r="AL361" s="11">
        <f>'OddsRatio_working_3-way'!Z361+'OddsRatio_working_3-way'!AF361</f>
        <v>1.0517098434894963</v>
      </c>
      <c r="AM361" s="11">
        <f>'OddsRatio_working_3-way'!AA361+'OddsRatio_working_3-way'!AG361</f>
        <v>-0.72576132463111165</v>
      </c>
      <c r="AN361" s="11">
        <f>'OddsRatio_working_3-way'!AB361+'OddsRatio_working_3-way'!AH361</f>
        <v>-0.32594851885838483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1.0517098434894963</v>
      </c>
      <c r="AS361" s="11">
        <f>IF(('OddsRatio_working_3-way'!X361=0),IF(Q361&gt;0,-Q361^(1/3),(-Q361)^(1/3)),'OddsRatio_working_3-way'!AM361-'OddsRatio_working_3-way'!R361/3)</f>
        <v>-0.72576132463111165</v>
      </c>
      <c r="AT361" s="11">
        <f>IF(('OddsRatio_working_3-way'!X361=0),IF(Q361&gt;0,-Q361^(1/3),(-Q361)^(1/3)),'OddsRatio_working_3-way'!AN361-'OddsRatio_working_3-way'!R361/3)</f>
        <v>-0.32594851885838483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1.5</v>
      </c>
      <c r="B362" s="4">
        <f>IF('True_Odds_Calculator_3-way'!B363="","",'True_Odds_Calculator_3-way'!B363)</f>
        <v>3.84</v>
      </c>
      <c r="C362" s="4">
        <f>IF('True_Odds_Calculator_3-way'!C363="","",'True_Odds_Calculator_3-way'!C363)</f>
        <v>7.46</v>
      </c>
      <c r="D362" s="9">
        <f t="shared" si="78"/>
        <v>0.64029572074514418</v>
      </c>
      <c r="E362" s="9">
        <f t="shared" si="79"/>
        <v>0.23861216983257172</v>
      </c>
      <c r="F362" s="9">
        <f t="shared" si="80"/>
        <v>0.12109210942228432</v>
      </c>
      <c r="G362" s="9">
        <f t="shared" si="81"/>
        <v>1.1235567179372996</v>
      </c>
      <c r="H362" s="9">
        <f t="shared" si="82"/>
        <v>1.5617783589686496</v>
      </c>
      <c r="I362" s="9">
        <f t="shared" si="83"/>
        <v>4.1909010789419305</v>
      </c>
      <c r="J362" s="9">
        <f t="shared" si="84"/>
        <v>8.2581763978749567</v>
      </c>
      <c r="K362" s="11">
        <f t="shared" si="85"/>
        <v>0.66666666666666663</v>
      </c>
      <c r="L362" s="11">
        <f t="shared" si="86"/>
        <v>0.26041666666666669</v>
      </c>
      <c r="M362" s="11">
        <f t="shared" si="87"/>
        <v>0.13404825737265416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-0.21348115877271379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0.22806821566875182</v>
      </c>
      <c r="Q362" s="11">
        <f>2*'OddsRatio_working_3-way'!K362*'OddsRatio_working_3-way'!L362*'OddsRatio_working_3-way'!M362</f>
        <v>4.6544533809949357E-2</v>
      </c>
      <c r="R362" s="11">
        <f t="shared" si="88"/>
        <v>0</v>
      </c>
      <c r="S362" s="11">
        <f t="shared" si="89"/>
        <v>-1.0683294815331614</v>
      </c>
      <c r="T362" s="11">
        <f t="shared" si="90"/>
        <v>-0.21802642480268603</v>
      </c>
      <c r="U362" s="11">
        <f>'OddsRatio_working_3-way'!S362-'OddsRatio_working_3-way'!R362^2/3</f>
        <v>-1.0683294815331614</v>
      </c>
      <c r="V362" s="11">
        <f>'OddsRatio_working_3-way'!S362*'OddsRatio_working_3-way'!R362/3-2*'OddsRatio_working_3-way'!R362^3/27-'OddsRatio_working_3-way'!T362</f>
        <v>0.21802642480268603</v>
      </c>
      <c r="W362" s="11">
        <f>'OddsRatio_working_3-way'!V362^2+4*'OddsRatio_working_3-way'!U362^3/27</f>
        <v>-0.13310362230830694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0.21250831996685932</v>
      </c>
      <c r="Y362" s="11">
        <f>IF('OddsRatio_working_3-way'!W362&gt;=0,IF('OddsRatio_working_3-way'!V362+SQRT('OddsRatio_working_3-way'!W362)&gt;0,0,PI()),ACOS('OddsRatio_working_3-way'!V362/(2*'OddsRatio_working_3-way'!X362)))</f>
        <v>1.0321397436487763</v>
      </c>
      <c r="Z362" s="11">
        <f>'OddsRatio_working_3-way'!X362^(1/3)*COS('OddsRatio_working_3-way'!Y362/3)</f>
        <v>0.5617783589686498</v>
      </c>
      <c r="AA362" s="11">
        <f>'OddsRatio_working_3-way'!X362^(1/3)*COS(('OddsRatio_working_3-way'!Y362+2*PI())/3)</f>
        <v>-0.45520549234447699</v>
      </c>
      <c r="AB362" s="11">
        <f>'OddsRatio_working_3-way'!X362^(1/3)*COS(('OddsRatio_working_3-way'!Y362+4*PI())/3)</f>
        <v>-0.10657286662417249</v>
      </c>
      <c r="AC362" s="11">
        <f>'OddsRatio_working_3-way'!X362^(1/3)*SIN('OddsRatio_working_3-way'!Y362/3)</f>
        <v>0.20128314030790376</v>
      </c>
      <c r="AD362" s="11">
        <f>'OddsRatio_working_3-way'!X362^(1/3)*SIN(('OddsRatio_working_3-way'!Y362+2*PI())/3)</f>
        <v>0.38587276000923254</v>
      </c>
      <c r="AE362" s="11">
        <f>'OddsRatio_working_3-way'!X362^(1/3)*SIN(('OddsRatio_working_3-way'!Y362+4*PI())/3)</f>
        <v>-0.58715590031713616</v>
      </c>
      <c r="AF362" s="11">
        <f>-'OddsRatio_working_3-way'!U362/(3*'OddsRatio_working_3-way'!X362^(1/3))*COS(('OddsRatio_working_3-way'!Y362)/3)</f>
        <v>0.5617783589686498</v>
      </c>
      <c r="AG362" s="11">
        <f>-'OddsRatio_working_3-way'!U362/(3*'OddsRatio_working_3-way'!X362^(1/3))*COS(('OddsRatio_working_3-way'!Y362+2*PI())/3)</f>
        <v>-0.45520549234447699</v>
      </c>
      <c r="AH362" s="11">
        <f>-'OddsRatio_working_3-way'!U362/(3*'OddsRatio_working_3-way'!X362^(1/3))*COS(('OddsRatio_working_3-way'!Y362+4*PI())/3)</f>
        <v>-0.10657286662417249</v>
      </c>
      <c r="AI362" s="11">
        <f>'OddsRatio_working_3-way'!U362/(3*'OddsRatio_working_3-way'!X362^(1/3))*SIN(('OddsRatio_working_3-way'!Y362)/3)</f>
        <v>-0.20128314030790376</v>
      </c>
      <c r="AJ362" s="11">
        <f>'OddsRatio_working_3-way'!U362/(3*'OddsRatio_working_3-way'!X362^(1/3))*SIN(('OddsRatio_working_3-way'!Y362+2*PI())/3)</f>
        <v>-0.38587276000923254</v>
      </c>
      <c r="AK362" s="11">
        <f>'OddsRatio_working_3-way'!U362/(3*'OddsRatio_working_3-way'!X362^(1/3))*SIN(('OddsRatio_working_3-way'!Y362+4*PI())/3)</f>
        <v>0.58715590031713616</v>
      </c>
      <c r="AL362" s="11">
        <f>'OddsRatio_working_3-way'!Z362+'OddsRatio_working_3-way'!AF362</f>
        <v>1.1235567179372996</v>
      </c>
      <c r="AM362" s="11">
        <f>'OddsRatio_working_3-way'!AA362+'OddsRatio_working_3-way'!AG362</f>
        <v>-0.91041098468895398</v>
      </c>
      <c r="AN362" s="11">
        <f>'OddsRatio_working_3-way'!AB362+'OddsRatio_working_3-way'!AH362</f>
        <v>-0.21314573324834499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1.1235567179372996</v>
      </c>
      <c r="AS362" s="11">
        <f>IF(('OddsRatio_working_3-way'!X362=0),IF(Q362&gt;0,-Q362^(1/3),(-Q362)^(1/3)),'OddsRatio_working_3-way'!AM362-'OddsRatio_working_3-way'!R362/3)</f>
        <v>-0.91041098468895398</v>
      </c>
      <c r="AT362" s="11">
        <f>IF(('OddsRatio_working_3-way'!X362=0),IF(Q362&gt;0,-Q362^(1/3),(-Q362)^(1/3)),'OddsRatio_working_3-way'!AN362-'OddsRatio_working_3-way'!R362/3)</f>
        <v>-0.21314573324834499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1.21</v>
      </c>
      <c r="B363" s="4">
        <f>IF('True_Odds_Calculator_3-way'!B364="","",'True_Odds_Calculator_3-way'!B364)</f>
        <v>5.82</v>
      </c>
      <c r="C363" s="4">
        <f>IF('True_Odds_Calculator_3-way'!C364="","",'True_Odds_Calculator_3-way'!C364)</f>
        <v>14.78</v>
      </c>
      <c r="D363" s="9">
        <f t="shared" si="78"/>
        <v>0.79722706845350855</v>
      </c>
      <c r="E363" s="9">
        <f t="shared" si="79"/>
        <v>0.14624400695698056</v>
      </c>
      <c r="F363" s="9">
        <f t="shared" si="80"/>
        <v>5.6528924589510907E-2</v>
      </c>
      <c r="G363" s="9">
        <f t="shared" si="81"/>
        <v>1.2111798840319168</v>
      </c>
      <c r="H363" s="9">
        <f t="shared" si="82"/>
        <v>1.2543477756467027</v>
      </c>
      <c r="I363" s="9">
        <f t="shared" si="83"/>
        <v>6.8378870410338388</v>
      </c>
      <c r="J363" s="9">
        <f t="shared" si="84"/>
        <v>17.690058801959815</v>
      </c>
      <c r="K363" s="11">
        <f t="shared" si="85"/>
        <v>0.82644628099173556</v>
      </c>
      <c r="L363" s="11">
        <f t="shared" si="86"/>
        <v>0.1718213058419244</v>
      </c>
      <c r="M363" s="11">
        <f t="shared" si="87"/>
        <v>6.7658998646820026E-2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-0.13400862820847026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0.18071991203696072</v>
      </c>
      <c r="Q363" s="11">
        <f>2*'OddsRatio_working_3-way'!K363*'OddsRatio_working_3-way'!L363*'OddsRatio_working_3-way'!M363</f>
        <v>1.9215301651989442E-2</v>
      </c>
      <c r="R363" s="11">
        <f t="shared" si="88"/>
        <v>0</v>
      </c>
      <c r="S363" s="11">
        <f t="shared" si="89"/>
        <v>-1.3485692261234414</v>
      </c>
      <c r="T363" s="11">
        <f t="shared" si="90"/>
        <v>-0.14338854078930796</v>
      </c>
      <c r="U363" s="11">
        <f>'OddsRatio_working_3-way'!S363-'OddsRatio_working_3-way'!R363^2/3</f>
        <v>-1.3485692261234414</v>
      </c>
      <c r="V363" s="11">
        <f>'OddsRatio_working_3-way'!S363*'OddsRatio_working_3-way'!R363/3-2*'OddsRatio_working_3-way'!R363^3/27-'OddsRatio_working_3-way'!T363</f>
        <v>0.14338854078930796</v>
      </c>
      <c r="W363" s="11">
        <f>'OddsRatio_working_3-way'!V363^2+4*'OddsRatio_working_3-way'!U363^3/27</f>
        <v>-0.34278202736471247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0.3013894079900617</v>
      </c>
      <c r="Y363" s="11">
        <f>IF('OddsRatio_working_3-way'!W363&gt;=0,IF('OddsRatio_working_3-way'!V363+SQRT('OddsRatio_working_3-way'!W363)&gt;0,0,PI()),ACOS('OddsRatio_working_3-way'!V363/(2*'OddsRatio_working_3-way'!X363)))</f>
        <v>1.3306145418436857</v>
      </c>
      <c r="Z363" s="11">
        <f>'OddsRatio_working_3-way'!X363^(1/3)*COS('OddsRatio_working_3-way'!Y363/3)</f>
        <v>0.60558994201595839</v>
      </c>
      <c r="AA363" s="11">
        <f>'OddsRatio_working_3-way'!X363^(1/3)*COS(('OddsRatio_working_3-way'!Y363+2*PI())/3)</f>
        <v>-0.55196945430771704</v>
      </c>
      <c r="AB363" s="11">
        <f>'OddsRatio_working_3-way'!X363^(1/3)*COS(('OddsRatio_working_3-way'!Y363+4*PI())/3)</f>
        <v>-5.362048770824164E-2</v>
      </c>
      <c r="AC363" s="11">
        <f>'OddsRatio_working_3-way'!X363^(1/3)*SIN('OddsRatio_working_3-way'!Y363/3)</f>
        <v>0.28772191001657926</v>
      </c>
      <c r="AD363" s="11">
        <f>'OddsRatio_working_3-way'!X363^(1/3)*SIN(('OddsRatio_working_3-way'!Y363+2*PI())/3)</f>
        <v>0.38059531905387572</v>
      </c>
      <c r="AE363" s="11">
        <f>'OddsRatio_working_3-way'!X363^(1/3)*SIN(('OddsRatio_working_3-way'!Y363+4*PI())/3)</f>
        <v>-0.66831722907045477</v>
      </c>
      <c r="AF363" s="11">
        <f>-'OddsRatio_working_3-way'!U363/(3*'OddsRatio_working_3-way'!X363^(1/3))*COS(('OddsRatio_working_3-way'!Y363)/3)</f>
        <v>0.60558994201595839</v>
      </c>
      <c r="AG363" s="11">
        <f>-'OddsRatio_working_3-way'!U363/(3*'OddsRatio_working_3-way'!X363^(1/3))*COS(('OddsRatio_working_3-way'!Y363+2*PI())/3)</f>
        <v>-0.55196945430771704</v>
      </c>
      <c r="AH363" s="11">
        <f>-'OddsRatio_working_3-way'!U363/(3*'OddsRatio_working_3-way'!X363^(1/3))*COS(('OddsRatio_working_3-way'!Y363+4*PI())/3)</f>
        <v>-5.362048770824164E-2</v>
      </c>
      <c r="AI363" s="11">
        <f>'OddsRatio_working_3-way'!U363/(3*'OddsRatio_working_3-way'!X363^(1/3))*SIN(('OddsRatio_working_3-way'!Y363)/3)</f>
        <v>-0.28772191001657926</v>
      </c>
      <c r="AJ363" s="11">
        <f>'OddsRatio_working_3-way'!U363/(3*'OddsRatio_working_3-way'!X363^(1/3))*SIN(('OddsRatio_working_3-way'!Y363+2*PI())/3)</f>
        <v>-0.38059531905387572</v>
      </c>
      <c r="AK363" s="11">
        <f>'OddsRatio_working_3-way'!U363/(3*'OddsRatio_working_3-way'!X363^(1/3))*SIN(('OddsRatio_working_3-way'!Y363+4*PI())/3)</f>
        <v>0.66831722907045477</v>
      </c>
      <c r="AL363" s="11">
        <f>'OddsRatio_working_3-way'!Z363+'OddsRatio_working_3-way'!AF363</f>
        <v>1.2111798840319168</v>
      </c>
      <c r="AM363" s="11">
        <f>'OddsRatio_working_3-way'!AA363+'OddsRatio_working_3-way'!AG363</f>
        <v>-1.1039389086154341</v>
      </c>
      <c r="AN363" s="11">
        <f>'OddsRatio_working_3-way'!AB363+'OddsRatio_working_3-way'!AH363</f>
        <v>-0.10724097541648328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1.2111798840319168</v>
      </c>
      <c r="AS363" s="11">
        <f>IF(('OddsRatio_working_3-way'!X363=0),IF(Q363&gt;0,-Q363^(1/3),(-Q363)^(1/3)),'OddsRatio_working_3-way'!AM363-'OddsRatio_working_3-way'!R363/3)</f>
        <v>-1.1039389086154341</v>
      </c>
      <c r="AT363" s="11">
        <f>IF(('OddsRatio_working_3-way'!X363=0),IF(Q363&gt;0,-Q363^(1/3),(-Q363)^(1/3)),'OddsRatio_working_3-way'!AN363-'OddsRatio_working_3-way'!R363/3)</f>
        <v>-0.10724097541648328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3.94</v>
      </c>
      <c r="B364" s="4">
        <f>IF('True_Odds_Calculator_3-way'!B365="","",'True_Odds_Calculator_3-way'!B365)</f>
        <v>3.76</v>
      </c>
      <c r="C364" s="4">
        <f>IF('True_Odds_Calculator_3-way'!C365="","",'True_Odds_Calculator_3-way'!C365)</f>
        <v>1.94</v>
      </c>
      <c r="D364" s="9">
        <f t="shared" si="78"/>
        <v>0.24335231554489348</v>
      </c>
      <c r="E364" s="9">
        <f t="shared" si="79"/>
        <v>0.25517331329848764</v>
      </c>
      <c r="F364" s="9">
        <f t="shared" si="80"/>
        <v>0.50147437115661886</v>
      </c>
      <c r="G364" s="9">
        <f t="shared" si="81"/>
        <v>1.0575743131996178</v>
      </c>
      <c r="H364" s="9">
        <f t="shared" si="82"/>
        <v>4.1092684808068762</v>
      </c>
      <c r="I364" s="9">
        <f t="shared" si="83"/>
        <v>3.9189051044309453</v>
      </c>
      <c r="J364" s="9">
        <f t="shared" si="84"/>
        <v>1.9941198544076408</v>
      </c>
      <c r="K364" s="11">
        <f t="shared" si="85"/>
        <v>0.25380710659898476</v>
      </c>
      <c r="L364" s="11">
        <f t="shared" si="86"/>
        <v>0.26595744680851063</v>
      </c>
      <c r="M364" s="11">
        <f t="shared" si="87"/>
        <v>0.51546391752577325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-0.26539850332304149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0.23103739688216426</v>
      </c>
      <c r="Q364" s="11">
        <f>2*'OddsRatio_working_3-way'!K364*'OddsRatio_working_3-way'!L364*'OddsRatio_working_3-way'!M364</f>
        <v>6.9589577374145867E-2</v>
      </c>
      <c r="R364" s="11">
        <f t="shared" si="88"/>
        <v>0</v>
      </c>
      <c r="S364" s="11">
        <f t="shared" si="89"/>
        <v>-0.87053014236838744</v>
      </c>
      <c r="T364" s="11">
        <f t="shared" si="90"/>
        <v>-0.26220787420734565</v>
      </c>
      <c r="U364" s="11">
        <f>'OddsRatio_working_3-way'!S364-'OddsRatio_working_3-way'!R364^2/3</f>
        <v>-0.87053014236838744</v>
      </c>
      <c r="V364" s="11">
        <f>'OddsRatio_working_3-way'!S364*'OddsRatio_working_3-way'!R364/3-2*'OddsRatio_working_3-way'!R364^3/27-'OddsRatio_working_3-way'!T364</f>
        <v>0.26220787420734565</v>
      </c>
      <c r="W364" s="11">
        <f>'OddsRatio_working_3-way'!V364^2+4*'OddsRatio_working_3-way'!U364^3/27</f>
        <v>-2.8981479291490517E-2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0.15631254635171302</v>
      </c>
      <c r="Y364" s="11">
        <f>IF('OddsRatio_working_3-way'!W364&gt;=0,IF('OddsRatio_working_3-way'!V364+SQRT('OddsRatio_working_3-way'!W364)&gt;0,0,PI()),ACOS('OddsRatio_working_3-way'!V364/(2*'OddsRatio_working_3-way'!X364)))</f>
        <v>0.57585051946773136</v>
      </c>
      <c r="Z364" s="11">
        <f>'OddsRatio_working_3-way'!X364^(1/3)*COS('OddsRatio_working_3-way'!Y364/3)</f>
        <v>0.52878715659980891</v>
      </c>
      <c r="AA364" s="11">
        <f>'OddsRatio_working_3-way'!X364^(1/3)*COS(('OddsRatio_working_3-way'!Y364+2*PI())/3)</f>
        <v>-0.35339157183579101</v>
      </c>
      <c r="AB364" s="11">
        <f>'OddsRatio_working_3-way'!X364^(1/3)*COS(('OddsRatio_working_3-way'!Y364+4*PI())/3)</f>
        <v>-0.17539558476401759</v>
      </c>
      <c r="AC364" s="11">
        <f>'OddsRatio_working_3-way'!X364^(1/3)*SIN('OddsRatio_working_3-way'!Y364/3)</f>
        <v>0.10276603105056153</v>
      </c>
      <c r="AD364" s="11">
        <f>'OddsRatio_working_3-way'!X364^(1/3)*SIN(('OddsRatio_working_3-way'!Y364+2*PI())/3)</f>
        <v>0.40656009528509407</v>
      </c>
      <c r="AE364" s="11">
        <f>'OddsRatio_working_3-way'!X364^(1/3)*SIN(('OddsRatio_working_3-way'!Y364+4*PI())/3)</f>
        <v>-0.50932612633565555</v>
      </c>
      <c r="AF364" s="11">
        <f>-'OddsRatio_working_3-way'!U364/(3*'OddsRatio_working_3-way'!X364^(1/3))*COS(('OddsRatio_working_3-way'!Y364)/3)</f>
        <v>0.52878715659980891</v>
      </c>
      <c r="AG364" s="11">
        <f>-'OddsRatio_working_3-way'!U364/(3*'OddsRatio_working_3-way'!X364^(1/3))*COS(('OddsRatio_working_3-way'!Y364+2*PI())/3)</f>
        <v>-0.35339157183579101</v>
      </c>
      <c r="AH364" s="11">
        <f>-'OddsRatio_working_3-way'!U364/(3*'OddsRatio_working_3-way'!X364^(1/3))*COS(('OddsRatio_working_3-way'!Y364+4*PI())/3)</f>
        <v>-0.17539558476401759</v>
      </c>
      <c r="AI364" s="11">
        <f>'OddsRatio_working_3-way'!U364/(3*'OddsRatio_working_3-way'!X364^(1/3))*SIN(('OddsRatio_working_3-way'!Y364)/3)</f>
        <v>-0.10276603105056153</v>
      </c>
      <c r="AJ364" s="11">
        <f>'OddsRatio_working_3-way'!U364/(3*'OddsRatio_working_3-way'!X364^(1/3))*SIN(('OddsRatio_working_3-way'!Y364+2*PI())/3)</f>
        <v>-0.40656009528509407</v>
      </c>
      <c r="AK364" s="11">
        <f>'OddsRatio_working_3-way'!U364/(3*'OddsRatio_working_3-way'!X364^(1/3))*SIN(('OddsRatio_working_3-way'!Y364+4*PI())/3)</f>
        <v>0.50932612633565555</v>
      </c>
      <c r="AL364" s="11">
        <f>'OddsRatio_working_3-way'!Z364+'OddsRatio_working_3-way'!AF364</f>
        <v>1.0575743131996178</v>
      </c>
      <c r="AM364" s="11">
        <f>'OddsRatio_working_3-way'!AA364+'OddsRatio_working_3-way'!AG364</f>
        <v>-0.70678314367158201</v>
      </c>
      <c r="AN364" s="11">
        <f>'OddsRatio_working_3-way'!AB364+'OddsRatio_working_3-way'!AH364</f>
        <v>-0.35079116952803518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1.0575743131996178</v>
      </c>
      <c r="AS364" s="11">
        <f>IF(('OddsRatio_working_3-way'!X364=0),IF(Q364&gt;0,-Q364^(1/3),(-Q364)^(1/3)),'OddsRatio_working_3-way'!AM364-'OddsRatio_working_3-way'!R364/3)</f>
        <v>-0.70678314367158201</v>
      </c>
      <c r="AT364" s="11">
        <f>IF(('OddsRatio_working_3-way'!X364=0),IF(Q364&gt;0,-Q364^(1/3),(-Q364)^(1/3)),'OddsRatio_working_3-way'!AN364-'OddsRatio_working_3-way'!R364/3)</f>
        <v>-0.35079116952803518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1.89</v>
      </c>
      <c r="B365" s="4">
        <f>IF('True_Odds_Calculator_3-way'!B366="","",'True_Odds_Calculator_3-way'!B366)</f>
        <v>3.84</v>
      </c>
      <c r="C365" s="4">
        <f>IF('True_Odds_Calculator_3-way'!C366="","",'True_Odds_Calculator_3-way'!C366)</f>
        <v>4.0599999999999996</v>
      </c>
      <c r="D365" s="9">
        <f t="shared" si="78"/>
        <v>0.51473907300749433</v>
      </c>
      <c r="E365" s="9">
        <f t="shared" si="79"/>
        <v>0.24948431728237913</v>
      </c>
      <c r="F365" s="9">
        <f t="shared" si="80"/>
        <v>0.23577660971012665</v>
      </c>
      <c r="G365" s="9">
        <f t="shared" si="81"/>
        <v>1.0592492880618267</v>
      </c>
      <c r="H365" s="9">
        <f t="shared" si="82"/>
        <v>1.9427318663750255</v>
      </c>
      <c r="I365" s="9">
        <f t="shared" si="83"/>
        <v>4.0082679780955885</v>
      </c>
      <c r="J365" s="9">
        <f t="shared" si="84"/>
        <v>4.2413028214691888</v>
      </c>
      <c r="K365" s="11">
        <f t="shared" si="85"/>
        <v>0.52910052910052918</v>
      </c>
      <c r="L365" s="11">
        <f t="shared" si="86"/>
        <v>0.26041666666666669</v>
      </c>
      <c r="M365" s="11">
        <f t="shared" si="87"/>
        <v>0.24630541871921185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-0.2624887598717649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0.23043620385574412</v>
      </c>
      <c r="Q365" s="11">
        <f>2*'OddsRatio_working_3-way'!K365*'OddsRatio_working_3-way'!L365*'OddsRatio_working_3-way'!M365</f>
        <v>6.7875170502428334E-2</v>
      </c>
      <c r="R365" s="11">
        <f t="shared" si="88"/>
        <v>0</v>
      </c>
      <c r="S365" s="11">
        <f t="shared" si="89"/>
        <v>-0.87788979599858075</v>
      </c>
      <c r="T365" s="11">
        <f t="shared" si="90"/>
        <v>-0.25858315051504593</v>
      </c>
      <c r="U365" s="11">
        <f>'OddsRatio_working_3-way'!S365-'OddsRatio_working_3-way'!R365^2/3</f>
        <v>-0.87788979599858075</v>
      </c>
      <c r="V365" s="11">
        <f>'OddsRatio_working_3-way'!S365*'OddsRatio_working_3-way'!R365/3-2*'OddsRatio_working_3-way'!R365^3/27-'OddsRatio_working_3-way'!T365</f>
        <v>0.25858315051504593</v>
      </c>
      <c r="W365" s="11">
        <f>'OddsRatio_working_3-way'!V365^2+4*'OddsRatio_working_3-way'!U365^3/27</f>
        <v>-3.3369023971060605E-2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0.15829898112539095</v>
      </c>
      <c r="Y365" s="11">
        <f>IF('OddsRatio_working_3-way'!W365&gt;=0,IF('OddsRatio_working_3-way'!V365+SQRT('OddsRatio_working_3-way'!W365)&gt;0,0,PI()),ACOS('OddsRatio_working_3-way'!V365/(2*'OddsRatio_working_3-way'!X365)))</f>
        <v>0.61503097640241711</v>
      </c>
      <c r="Z365" s="11">
        <f>'OddsRatio_working_3-way'!X365^(1/3)*COS('OddsRatio_working_3-way'!Y365/3)</f>
        <v>0.52962464403091336</v>
      </c>
      <c r="AA365" s="11">
        <f>'OddsRatio_working_3-way'!X365^(1/3)*COS(('OddsRatio_working_3-way'!Y365+2*PI())/3)</f>
        <v>-0.36018397045455747</v>
      </c>
      <c r="AB365" s="11">
        <f>'OddsRatio_working_3-way'!X365^(1/3)*COS(('OddsRatio_working_3-way'!Y365+4*PI())/3)</f>
        <v>-0.16944067357635587</v>
      </c>
      <c r="AC365" s="11">
        <f>'OddsRatio_working_3-way'!X365^(1/3)*SIN('OddsRatio_working_3-way'!Y365/3)</f>
        <v>0.11012569379874627</v>
      </c>
      <c r="AD365" s="11">
        <f>'OddsRatio_working_3-way'!X365^(1/3)*SIN(('OddsRatio_working_3-way'!Y365+2*PI())/3)</f>
        <v>0.40360554930168818</v>
      </c>
      <c r="AE365" s="11">
        <f>'OddsRatio_working_3-way'!X365^(1/3)*SIN(('OddsRatio_working_3-way'!Y365+4*PI())/3)</f>
        <v>-0.5137312431004345</v>
      </c>
      <c r="AF365" s="11">
        <f>-'OddsRatio_working_3-way'!U365/(3*'OddsRatio_working_3-way'!X365^(1/3))*COS(('OddsRatio_working_3-way'!Y365)/3)</f>
        <v>0.52962464403091325</v>
      </c>
      <c r="AG365" s="11">
        <f>-'OddsRatio_working_3-way'!U365/(3*'OddsRatio_working_3-way'!X365^(1/3))*COS(('OddsRatio_working_3-way'!Y365+2*PI())/3)</f>
        <v>-0.36018397045455736</v>
      </c>
      <c r="AH365" s="11">
        <f>-'OddsRatio_working_3-way'!U365/(3*'OddsRatio_working_3-way'!X365^(1/3))*COS(('OddsRatio_working_3-way'!Y365+4*PI())/3)</f>
        <v>-0.16944067357635584</v>
      </c>
      <c r="AI365" s="11">
        <f>'OddsRatio_working_3-way'!U365/(3*'OddsRatio_working_3-way'!X365^(1/3))*SIN(('OddsRatio_working_3-way'!Y365)/3)</f>
        <v>-0.11012569379874625</v>
      </c>
      <c r="AJ365" s="11">
        <f>'OddsRatio_working_3-way'!U365/(3*'OddsRatio_working_3-way'!X365^(1/3))*SIN(('OddsRatio_working_3-way'!Y365+2*PI())/3)</f>
        <v>-0.40360554930168813</v>
      </c>
      <c r="AK365" s="11">
        <f>'OddsRatio_working_3-way'!U365/(3*'OddsRatio_working_3-way'!X365^(1/3))*SIN(('OddsRatio_working_3-way'!Y365+4*PI())/3)</f>
        <v>0.5137312431004345</v>
      </c>
      <c r="AL365" s="11">
        <f>'OddsRatio_working_3-way'!Z365+'OddsRatio_working_3-way'!AF365</f>
        <v>1.0592492880618267</v>
      </c>
      <c r="AM365" s="11">
        <f>'OddsRatio_working_3-way'!AA365+'OddsRatio_working_3-way'!AG365</f>
        <v>-0.72036794090911482</v>
      </c>
      <c r="AN365" s="11">
        <f>'OddsRatio_working_3-way'!AB365+'OddsRatio_working_3-way'!AH365</f>
        <v>-0.33888134715271168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1.0592492880618267</v>
      </c>
      <c r="AS365" s="11">
        <f>IF(('OddsRatio_working_3-way'!X365=0),IF(Q365&gt;0,-Q365^(1/3),(-Q365)^(1/3)),'OddsRatio_working_3-way'!AM365-'OddsRatio_working_3-way'!R365/3)</f>
        <v>-0.72036794090911482</v>
      </c>
      <c r="AT365" s="11">
        <f>IF(('OddsRatio_working_3-way'!X365=0),IF(Q365&gt;0,-Q365^(1/3),(-Q365)^(1/3)),'OddsRatio_working_3-way'!AN365-'OddsRatio_working_3-way'!R365/3)</f>
        <v>-0.33888134715271168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5.25</v>
      </c>
      <c r="B366" s="4">
        <f>IF('True_Odds_Calculator_3-way'!B367="","",'True_Odds_Calculator_3-way'!B367)</f>
        <v>3.7</v>
      </c>
      <c r="C366" s="4">
        <f>IF('True_Odds_Calculator_3-way'!C367="","",'True_Odds_Calculator_3-way'!C367)</f>
        <v>1.74</v>
      </c>
      <c r="D366" s="9">
        <f t="shared" si="78"/>
        <v>0.18140015876396418</v>
      </c>
      <c r="E366" s="9">
        <f t="shared" si="79"/>
        <v>0.25860672524808481</v>
      </c>
      <c r="F366" s="9">
        <f t="shared" si="80"/>
        <v>0.55999311598795098</v>
      </c>
      <c r="G366" s="9">
        <f t="shared" si="81"/>
        <v>1.0618057264232037</v>
      </c>
      <c r="H366" s="9">
        <f t="shared" si="82"/>
        <v>5.5126743372986162</v>
      </c>
      <c r="I366" s="9">
        <f t="shared" si="83"/>
        <v>3.8668754613426506</v>
      </c>
      <c r="J366" s="9">
        <f t="shared" si="84"/>
        <v>1.7857362375531709</v>
      </c>
      <c r="K366" s="11">
        <f t="shared" si="85"/>
        <v>0.19047619047619047</v>
      </c>
      <c r="L366" s="11">
        <f t="shared" si="86"/>
        <v>0.27027027027027023</v>
      </c>
      <c r="M366" s="11">
        <f t="shared" si="87"/>
        <v>0.57471264367816088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-0.25123152709359609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0.22751815855264124</v>
      </c>
      <c r="Q366" s="11">
        <f>2*'OddsRatio_working_3-way'!K366*'OddsRatio_working_3-way'!L366*'OddsRatio_working_3-way'!M366</f>
        <v>5.91724729655764E-2</v>
      </c>
      <c r="R366" s="11">
        <f t="shared" si="88"/>
        <v>0</v>
      </c>
      <c r="S366" s="11">
        <f t="shared" si="89"/>
        <v>-0.90561149384678752</v>
      </c>
      <c r="T366" s="11">
        <f t="shared" si="90"/>
        <v>-0.23552964729435311</v>
      </c>
      <c r="U366" s="11">
        <f>'OddsRatio_working_3-way'!S366-'OddsRatio_working_3-way'!R366^2/3</f>
        <v>-0.90561149384678752</v>
      </c>
      <c r="V366" s="11">
        <f>'OddsRatio_working_3-way'!S366*'OddsRatio_working_3-way'!R366/3-2*'OddsRatio_working_3-way'!R366^3/27-'OddsRatio_working_3-way'!T366</f>
        <v>0.23552964729435311</v>
      </c>
      <c r="W366" s="11">
        <f>'OddsRatio_working_3-way'!V366^2+4*'OddsRatio_working_3-way'!U366^3/27</f>
        <v>-5.4558544753231047E-2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0.16585593108767124</v>
      </c>
      <c r="Y366" s="11">
        <f>IF('OddsRatio_working_3-way'!W366&gt;=0,IF('OddsRatio_working_3-way'!V366+SQRT('OddsRatio_working_3-way'!W366)&gt;0,0,PI()),ACOS('OddsRatio_working_3-way'!V366/(2*'OddsRatio_working_3-way'!X366)))</f>
        <v>0.78123721817304592</v>
      </c>
      <c r="Z366" s="11">
        <f>'OddsRatio_working_3-way'!X366^(1/3)*COS('OddsRatio_working_3-way'!Y366/3)</f>
        <v>0.53090286321160174</v>
      </c>
      <c r="AA366" s="11">
        <f>'OddsRatio_working_3-way'!X366^(1/3)*COS(('OddsRatio_working_3-way'!Y366+2*PI())/3)</f>
        <v>-0.38796463839180129</v>
      </c>
      <c r="AB366" s="11">
        <f>'OddsRatio_working_3-way'!X366^(1/3)*COS(('OddsRatio_working_3-way'!Y366+4*PI())/3)</f>
        <v>-0.14293822481980054</v>
      </c>
      <c r="AC366" s="11">
        <f>'OddsRatio_working_3-way'!X366^(1/3)*SIN('OddsRatio_working_3-way'!Y366/3)</f>
        <v>0.14146606583436325</v>
      </c>
      <c r="AD366" s="11">
        <f>'OddsRatio_working_3-way'!X366^(1/3)*SIN(('OddsRatio_working_3-way'!Y366+2*PI())/3)</f>
        <v>0.38904233356596035</v>
      </c>
      <c r="AE366" s="11">
        <f>'OddsRatio_working_3-way'!X366^(1/3)*SIN(('OddsRatio_working_3-way'!Y366+4*PI())/3)</f>
        <v>-0.53050839940032357</v>
      </c>
      <c r="AF366" s="11">
        <f>-'OddsRatio_working_3-way'!U366/(3*'OddsRatio_working_3-way'!X366^(1/3))*COS(('OddsRatio_working_3-way'!Y366)/3)</f>
        <v>0.53090286321160196</v>
      </c>
      <c r="AG366" s="11">
        <f>-'OddsRatio_working_3-way'!U366/(3*'OddsRatio_working_3-way'!X366^(1/3))*COS(('OddsRatio_working_3-way'!Y366+2*PI())/3)</f>
        <v>-0.38796463839180145</v>
      </c>
      <c r="AH366" s="11">
        <f>-'OddsRatio_working_3-way'!U366/(3*'OddsRatio_working_3-way'!X366^(1/3))*COS(('OddsRatio_working_3-way'!Y366+4*PI())/3)</f>
        <v>-0.14293822481980059</v>
      </c>
      <c r="AI366" s="11">
        <f>'OddsRatio_working_3-way'!U366/(3*'OddsRatio_working_3-way'!X366^(1/3))*SIN(('OddsRatio_working_3-way'!Y366)/3)</f>
        <v>-0.1414660658343633</v>
      </c>
      <c r="AJ366" s="11">
        <f>'OddsRatio_working_3-way'!U366/(3*'OddsRatio_working_3-way'!X366^(1/3))*SIN(('OddsRatio_working_3-way'!Y366+2*PI())/3)</f>
        <v>-0.38904233356596052</v>
      </c>
      <c r="AK366" s="11">
        <f>'OddsRatio_working_3-way'!U366/(3*'OddsRatio_working_3-way'!X366^(1/3))*SIN(('OddsRatio_working_3-way'!Y366+4*PI())/3)</f>
        <v>0.53050839940032379</v>
      </c>
      <c r="AL366" s="11">
        <f>'OddsRatio_working_3-way'!Z366+'OddsRatio_working_3-way'!AF366</f>
        <v>1.0618057264232037</v>
      </c>
      <c r="AM366" s="11">
        <f>'OddsRatio_working_3-way'!AA366+'OddsRatio_working_3-way'!AG366</f>
        <v>-0.77592927678360279</v>
      </c>
      <c r="AN366" s="11">
        <f>'OddsRatio_working_3-way'!AB366+'OddsRatio_working_3-way'!AH366</f>
        <v>-0.28587644963960113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1.0618057264232037</v>
      </c>
      <c r="AS366" s="11">
        <f>IF(('OddsRatio_working_3-way'!X366=0),IF(Q366&gt;0,-Q366^(1/3),(-Q366)^(1/3)),'OddsRatio_working_3-way'!AM366-'OddsRatio_working_3-way'!R366/3)</f>
        <v>-0.77592927678360279</v>
      </c>
      <c r="AT366" s="11">
        <f>IF(('OddsRatio_working_3-way'!X366=0),IF(Q366&gt;0,-Q366^(1/3),(-Q366)^(1/3)),'OddsRatio_working_3-way'!AN366-'OddsRatio_working_3-way'!R366/3)</f>
        <v>-0.28587644963960113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1.1299999999999999</v>
      </c>
      <c r="B367" s="4">
        <f>IF('True_Odds_Calculator_3-way'!B368="","",'True_Odds_Calculator_3-way'!B368)</f>
        <v>9.2899999999999991</v>
      </c>
      <c r="C367" s="4">
        <f>IF('True_Odds_Calculator_3-way'!C368="","",'True_Odds_Calculator_3-way'!C368)</f>
        <v>23.78</v>
      </c>
      <c r="D367" s="9">
        <f t="shared" si="78"/>
        <v>0.86914625056255168</v>
      </c>
      <c r="E367" s="9">
        <f t="shared" si="79"/>
        <v>9.433308042331498E-2</v>
      </c>
      <c r="F367" s="9">
        <f t="shared" si="80"/>
        <v>3.6520669014132978E-2</v>
      </c>
      <c r="G367" s="9">
        <f t="shared" si="81"/>
        <v>1.1581103901828815</v>
      </c>
      <c r="H367" s="9">
        <f t="shared" si="82"/>
        <v>1.1505543507237748</v>
      </c>
      <c r="I367" s="9">
        <f t="shared" si="83"/>
        <v>10.600735134616086</v>
      </c>
      <c r="J367" s="9">
        <f t="shared" si="84"/>
        <v>27.381754688366041</v>
      </c>
      <c r="K367" s="11">
        <f t="shared" si="85"/>
        <v>0.88495575221238942</v>
      </c>
      <c r="L367" s="11">
        <f t="shared" si="86"/>
        <v>0.10764262648008613</v>
      </c>
      <c r="M367" s="11">
        <f t="shared" si="87"/>
        <v>4.2052144659377629E-2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-9.8343485115843232E-2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0.12498232121060635</v>
      </c>
      <c r="Q367" s="11">
        <f>2*'OddsRatio_working_3-way'!K367*'OddsRatio_working_3-way'!L367*'OddsRatio_working_3-way'!M367</f>
        <v>8.0116872570901512E-3</v>
      </c>
      <c r="R367" s="11">
        <f t="shared" si="88"/>
        <v>0</v>
      </c>
      <c r="S367" s="11">
        <f t="shared" si="89"/>
        <v>-1.2708754531465305</v>
      </c>
      <c r="T367" s="11">
        <f t="shared" si="90"/>
        <v>-8.1466375201700678E-2</v>
      </c>
      <c r="U367" s="11">
        <f>'OddsRatio_working_3-way'!S367-'OddsRatio_working_3-way'!R367^2/3</f>
        <v>-1.2708754531465305</v>
      </c>
      <c r="V367" s="11">
        <f>'OddsRatio_working_3-way'!S367*'OddsRatio_working_3-way'!R367/3-2*'OddsRatio_working_3-way'!R367^3/27-'OddsRatio_working_3-way'!T367</f>
        <v>8.1466375201700678E-2</v>
      </c>
      <c r="W367" s="11">
        <f>'OddsRatio_working_3-way'!V367^2+4*'OddsRatio_working_3-way'!U367^3/27</f>
        <v>-0.29745537428400937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0.27572275231313143</v>
      </c>
      <c r="Y367" s="11">
        <f>IF('OddsRatio_working_3-way'!W367&gt;=0,IF('OddsRatio_working_3-way'!V367+SQRT('OddsRatio_working_3-way'!W367)&gt;0,0,PI()),ACOS('OddsRatio_working_3-way'!V367/(2*'OddsRatio_working_3-way'!X367)))</f>
        <v>1.4225211929002144</v>
      </c>
      <c r="Z367" s="11">
        <f>'OddsRatio_working_3-way'!X367^(1/3)*COS('OddsRatio_working_3-way'!Y367/3)</f>
        <v>0.57905519509144077</v>
      </c>
      <c r="AA367" s="11">
        <f>'OddsRatio_working_3-way'!X367^(1/3)*COS(('OddsRatio_working_3-way'!Y367+2*PI())/3)</f>
        <v>-0.54689926277878897</v>
      </c>
      <c r="AB367" s="11">
        <f>'OddsRatio_working_3-way'!X367^(1/3)*COS(('OddsRatio_working_3-way'!Y367+4*PI())/3)</f>
        <v>-3.2155932312651937E-2</v>
      </c>
      <c r="AC367" s="11">
        <f>'OddsRatio_working_3-way'!X367^(1/3)*SIN('OddsRatio_working_3-way'!Y367/3)</f>
        <v>0.29718720040818891</v>
      </c>
      <c r="AD367" s="11">
        <f>'OddsRatio_working_3-way'!X367^(1/3)*SIN(('OddsRatio_working_3-way'!Y367+2*PI())/3)</f>
        <v>0.35288290893844748</v>
      </c>
      <c r="AE367" s="11">
        <f>'OddsRatio_working_3-way'!X367^(1/3)*SIN(('OddsRatio_working_3-way'!Y367+4*PI())/3)</f>
        <v>-0.65007010934663623</v>
      </c>
      <c r="AF367" s="11">
        <f>-'OddsRatio_working_3-way'!U367/(3*'OddsRatio_working_3-way'!X367^(1/3))*COS(('OddsRatio_working_3-way'!Y367)/3)</f>
        <v>0.57905519509144077</v>
      </c>
      <c r="AG367" s="11">
        <f>-'OddsRatio_working_3-way'!U367/(3*'OddsRatio_working_3-way'!X367^(1/3))*COS(('OddsRatio_working_3-way'!Y367+2*PI())/3)</f>
        <v>-0.54689926277878897</v>
      </c>
      <c r="AH367" s="11">
        <f>-'OddsRatio_working_3-way'!U367/(3*'OddsRatio_working_3-way'!X367^(1/3))*COS(('OddsRatio_working_3-way'!Y367+4*PI())/3)</f>
        <v>-3.2155932312651937E-2</v>
      </c>
      <c r="AI367" s="11">
        <f>'OddsRatio_working_3-way'!U367/(3*'OddsRatio_working_3-way'!X367^(1/3))*SIN(('OddsRatio_working_3-way'!Y367)/3)</f>
        <v>-0.29718720040818891</v>
      </c>
      <c r="AJ367" s="11">
        <f>'OddsRatio_working_3-way'!U367/(3*'OddsRatio_working_3-way'!X367^(1/3))*SIN(('OddsRatio_working_3-way'!Y367+2*PI())/3)</f>
        <v>-0.35288290893844748</v>
      </c>
      <c r="AK367" s="11">
        <f>'OddsRatio_working_3-way'!U367/(3*'OddsRatio_working_3-way'!X367^(1/3))*SIN(('OddsRatio_working_3-way'!Y367+4*PI())/3)</f>
        <v>0.65007010934663623</v>
      </c>
      <c r="AL367" s="11">
        <f>'OddsRatio_working_3-way'!Z367+'OddsRatio_working_3-way'!AF367</f>
        <v>1.1581103901828815</v>
      </c>
      <c r="AM367" s="11">
        <f>'OddsRatio_working_3-way'!AA367+'OddsRatio_working_3-way'!AG367</f>
        <v>-1.0937985255575779</v>
      </c>
      <c r="AN367" s="11">
        <f>'OddsRatio_working_3-way'!AB367+'OddsRatio_working_3-way'!AH367</f>
        <v>-6.4311864625303874E-2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1.1581103901828815</v>
      </c>
      <c r="AS367" s="11">
        <f>IF(('OddsRatio_working_3-way'!X367=0),IF(Q367&gt;0,-Q367^(1/3),(-Q367)^(1/3)),'OddsRatio_working_3-way'!AM367-'OddsRatio_working_3-way'!R367/3)</f>
        <v>-1.0937985255575779</v>
      </c>
      <c r="AT367" s="11">
        <f>IF(('OddsRatio_working_3-way'!X367=0),IF(Q367&gt;0,-Q367^(1/3),(-Q367)^(1/3)),'OddsRatio_working_3-way'!AN367-'OddsRatio_working_3-way'!R367/3)</f>
        <v>-6.4311864625303874E-2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6.16</v>
      </c>
      <c r="B368" s="4">
        <f>IF('True_Odds_Calculator_3-way'!B369="","",'True_Odds_Calculator_3-way'!B369)</f>
        <v>4.51</v>
      </c>
      <c r="C368" s="4">
        <f>IF('True_Odds_Calculator_3-way'!C369="","",'True_Odds_Calculator_3-way'!C369)</f>
        <v>1.56</v>
      </c>
      <c r="D368" s="9">
        <f t="shared" si="78"/>
        <v>0.15606897069917589</v>
      </c>
      <c r="E368" s="9">
        <f t="shared" si="79"/>
        <v>0.21375260482238392</v>
      </c>
      <c r="F368" s="9">
        <f t="shared" si="80"/>
        <v>0.63017842447844019</v>
      </c>
      <c r="G368" s="9">
        <f t="shared" si="81"/>
        <v>1.0479503025207229</v>
      </c>
      <c r="H368" s="9">
        <f t="shared" si="82"/>
        <v>6.4074235610069312</v>
      </c>
      <c r="I368" s="9">
        <f t="shared" si="83"/>
        <v>4.6783055618477363</v>
      </c>
      <c r="J368" s="9">
        <f t="shared" si="84"/>
        <v>1.5868521694116049</v>
      </c>
      <c r="K368" s="11">
        <f t="shared" si="85"/>
        <v>0.16233766233766234</v>
      </c>
      <c r="L368" s="11">
        <f t="shared" si="86"/>
        <v>0.22172949002217296</v>
      </c>
      <c r="M368" s="11">
        <f t="shared" si="87"/>
        <v>0.64102564102564097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-0.23402539810522072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0.21297069523233603</v>
      </c>
      <c r="Q368" s="11">
        <f>2*'OddsRatio_working_3-way'!K368*'OddsRatio_working_3-way'!L368*'OddsRatio_working_3-way'!M368</f>
        <v>4.6147496258361002E-2</v>
      </c>
      <c r="R368" s="11">
        <f t="shared" si="88"/>
        <v>0</v>
      </c>
      <c r="S368" s="11">
        <f t="shared" si="89"/>
        <v>-0.91003240228046434</v>
      </c>
      <c r="T368" s="11">
        <f t="shared" si="90"/>
        <v>-0.19719011967073982</v>
      </c>
      <c r="U368" s="11">
        <f>'OddsRatio_working_3-way'!S368-'OddsRatio_working_3-way'!R368^2/3</f>
        <v>-0.91003240228046434</v>
      </c>
      <c r="V368" s="11">
        <f>'OddsRatio_working_3-way'!S368*'OddsRatio_working_3-way'!R368/3-2*'OddsRatio_working_3-way'!R368^3/27-'OddsRatio_working_3-way'!T368</f>
        <v>0.19719011967073982</v>
      </c>
      <c r="W368" s="11">
        <f>'OddsRatio_working_3-way'!V368^2+4*'OddsRatio_working_3-way'!U368^3/27</f>
        <v>-7.2768130756334093E-2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0.16707189623938462</v>
      </c>
      <c r="Y368" s="11">
        <f>IF('OddsRatio_working_3-way'!W368&gt;=0,IF('OddsRatio_working_3-way'!V368+SQRT('OddsRatio_working_3-way'!W368)&gt;0,0,PI()),ACOS('OddsRatio_working_3-way'!V368/(2*'OddsRatio_working_3-way'!X368)))</f>
        <v>0.93956963290848639</v>
      </c>
      <c r="Z368" s="11">
        <f>'OddsRatio_working_3-way'!X368^(1/3)*COS('OddsRatio_working_3-way'!Y368/3)</f>
        <v>0.52397515126036143</v>
      </c>
      <c r="AA368" s="11">
        <f>'OddsRatio_working_3-way'!X368^(1/3)*COS(('OddsRatio_working_3-way'!Y368+2*PI())/3)</f>
        <v>-0.40894209654184605</v>
      </c>
      <c r="AB368" s="11">
        <f>'OddsRatio_working_3-way'!X368^(1/3)*COS(('OddsRatio_working_3-way'!Y368+4*PI())/3)</f>
        <v>-0.11503305471851552</v>
      </c>
      <c r="AC368" s="11">
        <f>'OddsRatio_working_3-way'!X368^(1/3)*SIN('OddsRatio_working_3-way'!Y368/3)</f>
        <v>0.16968846441396493</v>
      </c>
      <c r="AD368" s="11">
        <f>'OddsRatio_working_3-way'!X368^(1/3)*SIN(('OddsRatio_working_3-way'!Y368+2*PI())/3)</f>
        <v>0.36893155973628439</v>
      </c>
      <c r="AE368" s="11">
        <f>'OddsRatio_working_3-way'!X368^(1/3)*SIN(('OddsRatio_working_3-way'!Y368+4*PI())/3)</f>
        <v>-0.53862002415024923</v>
      </c>
      <c r="AF368" s="11">
        <f>-'OddsRatio_working_3-way'!U368/(3*'OddsRatio_working_3-way'!X368^(1/3))*COS(('OddsRatio_working_3-way'!Y368)/3)</f>
        <v>0.52397515126036154</v>
      </c>
      <c r="AG368" s="11">
        <f>-'OddsRatio_working_3-way'!U368/(3*'OddsRatio_working_3-way'!X368^(1/3))*COS(('OddsRatio_working_3-way'!Y368+2*PI())/3)</f>
        <v>-0.4089420965418461</v>
      </c>
      <c r="AH368" s="11">
        <f>-'OddsRatio_working_3-way'!U368/(3*'OddsRatio_working_3-way'!X368^(1/3))*COS(('OddsRatio_working_3-way'!Y368+4*PI())/3)</f>
        <v>-0.11503305471851555</v>
      </c>
      <c r="AI368" s="11">
        <f>'OddsRatio_working_3-way'!U368/(3*'OddsRatio_working_3-way'!X368^(1/3))*SIN(('OddsRatio_working_3-way'!Y368)/3)</f>
        <v>-0.16968846441396498</v>
      </c>
      <c r="AJ368" s="11">
        <f>'OddsRatio_working_3-way'!U368/(3*'OddsRatio_working_3-way'!X368^(1/3))*SIN(('OddsRatio_working_3-way'!Y368+2*PI())/3)</f>
        <v>-0.3689315597362845</v>
      </c>
      <c r="AK368" s="11">
        <f>'OddsRatio_working_3-way'!U368/(3*'OddsRatio_working_3-way'!X368^(1/3))*SIN(('OddsRatio_working_3-way'!Y368+4*PI())/3)</f>
        <v>0.53862002415024934</v>
      </c>
      <c r="AL368" s="11">
        <f>'OddsRatio_working_3-way'!Z368+'OddsRatio_working_3-way'!AF368</f>
        <v>1.0479503025207229</v>
      </c>
      <c r="AM368" s="11">
        <f>'OddsRatio_working_3-way'!AA368+'OddsRatio_working_3-way'!AG368</f>
        <v>-0.8178841930836922</v>
      </c>
      <c r="AN368" s="11">
        <f>'OddsRatio_working_3-way'!AB368+'OddsRatio_working_3-way'!AH368</f>
        <v>-0.23006610943703107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1.0479503025207229</v>
      </c>
      <c r="AS368" s="11">
        <f>IF(('OddsRatio_working_3-way'!X368=0),IF(Q368&gt;0,-Q368^(1/3),(-Q368)^(1/3)),'OddsRatio_working_3-way'!AM368-'OddsRatio_working_3-way'!R368/3)</f>
        <v>-0.8178841930836922</v>
      </c>
      <c r="AT368" s="11">
        <f>IF(('OddsRatio_working_3-way'!X368=0),IF(Q368&gt;0,-Q368^(1/3),(-Q368)^(1/3)),'OddsRatio_working_3-way'!AN368-'OddsRatio_working_3-way'!R368/3)</f>
        <v>-0.23006610943703107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3.32</v>
      </c>
      <c r="B369" s="4">
        <f>IF('True_Odds_Calculator_3-way'!B370="","",'True_Odds_Calculator_3-way'!B370)</f>
        <v>3.29</v>
      </c>
      <c r="C369" s="4">
        <f>IF('True_Odds_Calculator_3-way'!C370="","",'True_Odds_Calculator_3-way'!C370)</f>
        <v>2.4</v>
      </c>
      <c r="D369" s="9">
        <f t="shared" si="78"/>
        <v>0.29430844076369328</v>
      </c>
      <c r="E369" s="9">
        <f t="shared" si="79"/>
        <v>0.29701883322326061</v>
      </c>
      <c r="F369" s="9">
        <f t="shared" si="80"/>
        <v>0.40867272601304611</v>
      </c>
      <c r="G369" s="9">
        <f t="shared" si="81"/>
        <v>1.0335326959472995</v>
      </c>
      <c r="H369" s="9">
        <f t="shared" si="82"/>
        <v>3.3977958545977347</v>
      </c>
      <c r="I369" s="9">
        <f t="shared" si="83"/>
        <v>3.3667898737193154</v>
      </c>
      <c r="J369" s="9">
        <f t="shared" si="84"/>
        <v>2.4469457743262195</v>
      </c>
      <c r="K369" s="11">
        <f t="shared" si="85"/>
        <v>0.30120481927710846</v>
      </c>
      <c r="L369" s="11">
        <f t="shared" si="86"/>
        <v>0.303951367781155</v>
      </c>
      <c r="M369" s="11">
        <f t="shared" si="87"/>
        <v>0.41666666666666669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-0.2837306673502521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0.22926050707388823</v>
      </c>
      <c r="Q369" s="11">
        <f>2*'OddsRatio_working_3-way'!K369*'OddsRatio_working_3-way'!L369*'OddsRatio_working_3-way'!M369</f>
        <v>7.629301400129393E-2</v>
      </c>
      <c r="R369" s="11">
        <f t="shared" si="88"/>
        <v>0</v>
      </c>
      <c r="S369" s="11">
        <f t="shared" si="89"/>
        <v>-0.80802159743584212</v>
      </c>
      <c r="T369" s="11">
        <f t="shared" si="90"/>
        <v>-0.26889237851442338</v>
      </c>
      <c r="U369" s="11">
        <f>'OddsRatio_working_3-way'!S369-'OddsRatio_working_3-way'!R369^2/3</f>
        <v>-0.80802159743584212</v>
      </c>
      <c r="V369" s="11">
        <f>'OddsRatio_working_3-way'!S369*'OddsRatio_working_3-way'!R369/3-2*'OddsRatio_working_3-way'!R369^3/27-'OddsRatio_working_3-way'!T369</f>
        <v>0.26889237851442338</v>
      </c>
      <c r="W369" s="11">
        <f>'OddsRatio_working_3-way'!V369^2+4*'OddsRatio_working_3-way'!U369^3/27</f>
        <v>-5.8533945095588652E-3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0.13978242533729232</v>
      </c>
      <c r="Y369" s="11">
        <f>IF('OddsRatio_working_3-way'!W369&gt;=0,IF('OddsRatio_working_3-way'!V369+SQRT('OddsRatio_working_3-way'!W369)&gt;0,0,PI()),ACOS('OddsRatio_working_3-way'!V369/(2*'OddsRatio_working_3-way'!X369)))</f>
        <v>0.27720279976092077</v>
      </c>
      <c r="Z369" s="11">
        <f>'OddsRatio_working_3-way'!X369^(1/3)*COS('OddsRatio_working_3-way'!Y369/3)</f>
        <v>0.51676634797364973</v>
      </c>
      <c r="AA369" s="11">
        <f>'OddsRatio_working_3-way'!X369^(1/3)*COS(('OddsRatio_working_3-way'!Y369+2*PI())/3)</f>
        <v>-0.29985371245021031</v>
      </c>
      <c r="AB369" s="11">
        <f>'OddsRatio_working_3-way'!X369^(1/3)*COS(('OddsRatio_working_3-way'!Y369+4*PI())/3)</f>
        <v>-0.21691263552343917</v>
      </c>
      <c r="AC369" s="11">
        <f>'OddsRatio_working_3-way'!X369^(1/3)*SIN('OddsRatio_working_3-way'!Y369/3)</f>
        <v>4.7886053090548726E-2</v>
      </c>
      <c r="AD369" s="11">
        <f>'OddsRatio_working_3-way'!X369^(1/3)*SIN(('OddsRatio_working_3-way'!Y369+2*PI())/3)</f>
        <v>0.42358975862081549</v>
      </c>
      <c r="AE369" s="11">
        <f>'OddsRatio_working_3-way'!X369^(1/3)*SIN(('OddsRatio_working_3-way'!Y369+4*PI())/3)</f>
        <v>-0.47147581171136421</v>
      </c>
      <c r="AF369" s="11">
        <f>-'OddsRatio_working_3-way'!U369/(3*'OddsRatio_working_3-way'!X369^(1/3))*COS(('OddsRatio_working_3-way'!Y369)/3)</f>
        <v>0.51676634797364962</v>
      </c>
      <c r="AG369" s="11">
        <f>-'OddsRatio_working_3-way'!U369/(3*'OddsRatio_working_3-way'!X369^(1/3))*COS(('OddsRatio_working_3-way'!Y369+2*PI())/3)</f>
        <v>-0.2998537124502102</v>
      </c>
      <c r="AH369" s="11">
        <f>-'OddsRatio_working_3-way'!U369/(3*'OddsRatio_working_3-way'!X369^(1/3))*COS(('OddsRatio_working_3-way'!Y369+4*PI())/3)</f>
        <v>-0.21691263552343915</v>
      </c>
      <c r="AI369" s="11">
        <f>'OddsRatio_working_3-way'!U369/(3*'OddsRatio_working_3-way'!X369^(1/3))*SIN(('OddsRatio_working_3-way'!Y369)/3)</f>
        <v>-4.7886053090548719E-2</v>
      </c>
      <c r="AJ369" s="11">
        <f>'OddsRatio_working_3-way'!U369/(3*'OddsRatio_working_3-way'!X369^(1/3))*SIN(('OddsRatio_working_3-way'!Y369+2*PI())/3)</f>
        <v>-0.42358975862081538</v>
      </c>
      <c r="AK369" s="11">
        <f>'OddsRatio_working_3-way'!U369/(3*'OddsRatio_working_3-way'!X369^(1/3))*SIN(('OddsRatio_working_3-way'!Y369+4*PI())/3)</f>
        <v>0.4714758117113641</v>
      </c>
      <c r="AL369" s="11">
        <f>'OddsRatio_working_3-way'!Z369+'OddsRatio_working_3-way'!AF369</f>
        <v>1.0335326959472995</v>
      </c>
      <c r="AM369" s="11">
        <f>'OddsRatio_working_3-way'!AA369+'OddsRatio_working_3-way'!AG369</f>
        <v>-0.5997074249004205</v>
      </c>
      <c r="AN369" s="11">
        <f>'OddsRatio_working_3-way'!AB369+'OddsRatio_working_3-way'!AH369</f>
        <v>-0.43382527104687829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1.0335326959472995</v>
      </c>
      <c r="AS369" s="11">
        <f>IF(('OddsRatio_working_3-way'!X369=0),IF(Q369&gt;0,-Q369^(1/3),(-Q369)^(1/3)),'OddsRatio_working_3-way'!AM369-'OddsRatio_working_3-way'!R369/3)</f>
        <v>-0.5997074249004205</v>
      </c>
      <c r="AT369" s="11">
        <f>IF(('OddsRatio_working_3-way'!X369=0),IF(Q369&gt;0,-Q369^(1/3),(-Q369)^(1/3)),'OddsRatio_working_3-way'!AN369-'OddsRatio_working_3-way'!R369/3)</f>
        <v>-0.43382527104687829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1.31</v>
      </c>
      <c r="B370" s="4">
        <f>IF('True_Odds_Calculator_3-way'!B371="","",'True_Odds_Calculator_3-way'!B371)</f>
        <v>6.25</v>
      </c>
      <c r="C370" s="4">
        <f>IF('True_Odds_Calculator_3-way'!C371="","",'True_Odds_Calculator_3-way'!C371)</f>
        <v>9.92</v>
      </c>
      <c r="D370" s="9">
        <f t="shared" si="78"/>
        <v>0.75237478459566542</v>
      </c>
      <c r="E370" s="9">
        <f t="shared" si="79"/>
        <v>0.15211697982078914</v>
      </c>
      <c r="F370" s="9">
        <f t="shared" si="80"/>
        <v>9.550823558354532E-2</v>
      </c>
      <c r="G370" s="9">
        <f t="shared" si="81"/>
        <v>1.0616929671063018</v>
      </c>
      <c r="H370" s="9">
        <f t="shared" si="82"/>
        <v>1.3291248198029537</v>
      </c>
      <c r="I370" s="9">
        <f t="shared" si="83"/>
        <v>6.5738880773080828</v>
      </c>
      <c r="J370" s="9">
        <f t="shared" si="84"/>
        <v>10.470301266588214</v>
      </c>
      <c r="K370" s="11">
        <f t="shared" si="85"/>
        <v>0.76335877862595414</v>
      </c>
      <c r="L370" s="11">
        <f t="shared" si="86"/>
        <v>0.16</v>
      </c>
      <c r="M370" s="11">
        <f t="shared" si="87"/>
        <v>0.10080645161290323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-0.17874045801526717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0.17828121152425511</v>
      </c>
      <c r="Q370" s="11">
        <f>2*'OddsRatio_working_3-way'!K370*'OddsRatio_working_3-way'!L370*'OddsRatio_working_3-way'!M370</f>
        <v>2.4624476729869491E-2</v>
      </c>
      <c r="R370" s="11">
        <f t="shared" si="88"/>
        <v>0</v>
      </c>
      <c r="S370" s="11">
        <f t="shared" si="89"/>
        <v>-0.99743065170520695</v>
      </c>
      <c r="T370" s="11">
        <f t="shared" si="90"/>
        <v>-0.13776666460016671</v>
      </c>
      <c r="U370" s="11">
        <f>'OddsRatio_working_3-way'!S370-'OddsRatio_working_3-way'!R370^2/3</f>
        <v>-0.99743065170520695</v>
      </c>
      <c r="V370" s="11">
        <f>'OddsRatio_working_3-way'!S370*'OddsRatio_working_3-way'!R370/3-2*'OddsRatio_working_3-way'!R370^3/27-'OddsRatio_working_3-way'!T370</f>
        <v>0.13776666460016671</v>
      </c>
      <c r="W370" s="11">
        <f>'OddsRatio_working_3-way'!V370^2+4*'OddsRatio_working_3-way'!U370^3/27</f>
        <v>-0.12802949320730336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0.19170885939515039</v>
      </c>
      <c r="Y370" s="11">
        <f>IF('OddsRatio_working_3-way'!W370&gt;=0,IF('OddsRatio_working_3-way'!V370+SQRT('OddsRatio_working_3-way'!W370)&gt;0,0,PI()),ACOS('OddsRatio_working_3-way'!V370/(2*'OddsRatio_working_3-way'!X370)))</f>
        <v>1.2032655566190464</v>
      </c>
      <c r="Z370" s="11">
        <f>'OddsRatio_working_3-way'!X370^(1/3)*COS('OddsRatio_working_3-way'!Y370/3)</f>
        <v>0.53084648355315089</v>
      </c>
      <c r="AA370" s="11">
        <f>'OddsRatio_working_3-way'!X370^(1/3)*COS(('OddsRatio_working_3-way'!Y370+2*PI())/3)</f>
        <v>-0.46038265063068123</v>
      </c>
      <c r="AB370" s="11">
        <f>'OddsRatio_working_3-way'!X370^(1/3)*COS(('OddsRatio_working_3-way'!Y370+4*PI())/3)</f>
        <v>-7.046383292246991E-2</v>
      </c>
      <c r="AC370" s="11">
        <f>'OddsRatio_working_3-way'!X370^(1/3)*SIN('OddsRatio_working_3-way'!Y370/3)</f>
        <v>0.22511973436593674</v>
      </c>
      <c r="AD370" s="11">
        <f>'OddsRatio_working_3-way'!X370^(1/3)*SIN(('OddsRatio_working_3-way'!Y370+2*PI())/3)</f>
        <v>0.34716667308369875</v>
      </c>
      <c r="AE370" s="11">
        <f>'OddsRatio_working_3-way'!X370^(1/3)*SIN(('OddsRatio_working_3-way'!Y370+4*PI())/3)</f>
        <v>-0.57228640744963521</v>
      </c>
      <c r="AF370" s="11">
        <f>-'OddsRatio_working_3-way'!U370/(3*'OddsRatio_working_3-way'!X370^(1/3))*COS(('OddsRatio_working_3-way'!Y370)/3)</f>
        <v>0.53084648355315089</v>
      </c>
      <c r="AG370" s="11">
        <f>-'OddsRatio_working_3-way'!U370/(3*'OddsRatio_working_3-way'!X370^(1/3))*COS(('OddsRatio_working_3-way'!Y370+2*PI())/3)</f>
        <v>-0.46038265063068123</v>
      </c>
      <c r="AH370" s="11">
        <f>-'OddsRatio_working_3-way'!U370/(3*'OddsRatio_working_3-way'!X370^(1/3))*COS(('OddsRatio_working_3-way'!Y370+4*PI())/3)</f>
        <v>-7.046383292246991E-2</v>
      </c>
      <c r="AI370" s="11">
        <f>'OddsRatio_working_3-way'!U370/(3*'OddsRatio_working_3-way'!X370^(1/3))*SIN(('OddsRatio_working_3-way'!Y370)/3)</f>
        <v>-0.22511973436593674</v>
      </c>
      <c r="AJ370" s="11">
        <f>'OddsRatio_working_3-way'!U370/(3*'OddsRatio_working_3-way'!X370^(1/3))*SIN(('OddsRatio_working_3-way'!Y370+2*PI())/3)</f>
        <v>-0.34716667308369875</v>
      </c>
      <c r="AK370" s="11">
        <f>'OddsRatio_working_3-way'!U370/(3*'OddsRatio_working_3-way'!X370^(1/3))*SIN(('OddsRatio_working_3-way'!Y370+4*PI())/3)</f>
        <v>0.57228640744963521</v>
      </c>
      <c r="AL370" s="11">
        <f>'OddsRatio_working_3-way'!Z370+'OddsRatio_working_3-way'!AF370</f>
        <v>1.0616929671063018</v>
      </c>
      <c r="AM370" s="11">
        <f>'OddsRatio_working_3-way'!AA370+'OddsRatio_working_3-way'!AG370</f>
        <v>-0.92076530126136247</v>
      </c>
      <c r="AN370" s="11">
        <f>'OddsRatio_working_3-way'!AB370+'OddsRatio_working_3-way'!AH370</f>
        <v>-0.14092766584493982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1.0616929671063018</v>
      </c>
      <c r="AS370" s="11">
        <f>IF(('OddsRatio_working_3-way'!X370=0),IF(Q370&gt;0,-Q370^(1/3),(-Q370)^(1/3)),'OddsRatio_working_3-way'!AM370-'OddsRatio_working_3-way'!R370/3)</f>
        <v>-0.92076530126136247</v>
      </c>
      <c r="AT370" s="11">
        <f>IF(('OddsRatio_working_3-way'!X370=0),IF(Q370&gt;0,-Q370^(1/3),(-Q370)^(1/3)),'OddsRatio_working_3-way'!AN370-'OddsRatio_working_3-way'!R370/3)</f>
        <v>-0.14092766584493982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2.1800000000000002</v>
      </c>
      <c r="B371" s="4">
        <f>IF('True_Odds_Calculator_3-way'!B372="","",'True_Odds_Calculator_3-way'!B372)</f>
        <v>3.61</v>
      </c>
      <c r="C371" s="4">
        <f>IF('True_Odds_Calculator_3-way'!C372="","",'True_Odds_Calculator_3-way'!C372)</f>
        <v>3.5</v>
      </c>
      <c r="D371" s="9">
        <f t="shared" si="78"/>
        <v>0.45053015584425299</v>
      </c>
      <c r="E371" s="9">
        <f t="shared" si="79"/>
        <v>0.27044526551418685</v>
      </c>
      <c r="F371" s="9">
        <f t="shared" si="80"/>
        <v>0.27902457864156022</v>
      </c>
      <c r="G371" s="9">
        <f t="shared" si="81"/>
        <v>1.03356546562103</v>
      </c>
      <c r="H371" s="9">
        <f t="shared" si="82"/>
        <v>2.2196072494328152</v>
      </c>
      <c r="I371" s="9">
        <f t="shared" si="83"/>
        <v>3.6976058652708885</v>
      </c>
      <c r="J371" s="9">
        <f t="shared" si="84"/>
        <v>3.5839136640525751</v>
      </c>
      <c r="K371" s="11">
        <f t="shared" si="85"/>
        <v>0.4587155963302752</v>
      </c>
      <c r="L371" s="11">
        <f t="shared" si="86"/>
        <v>0.2770083102493075</v>
      </c>
      <c r="M371" s="11">
        <f t="shared" si="87"/>
        <v>0.2857142857142857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-0.27953151831776457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0.22835940648337405</v>
      </c>
      <c r="Q371" s="11">
        <f>2*'OddsRatio_working_3-way'!K371*'OddsRatio_working_3-way'!L371*'OddsRatio_working_3-way'!M371</f>
        <v>7.2610304128258848E-2</v>
      </c>
      <c r="R371" s="11">
        <f t="shared" si="88"/>
        <v>0</v>
      </c>
      <c r="S371" s="11">
        <f t="shared" si="89"/>
        <v>-0.81693616468601826</v>
      </c>
      <c r="T371" s="11">
        <f t="shared" si="90"/>
        <v>-0.25975712708617438</v>
      </c>
      <c r="U371" s="11">
        <f>'OddsRatio_working_3-way'!S371-'OddsRatio_working_3-way'!R371^2/3</f>
        <v>-0.81693616468601826</v>
      </c>
      <c r="V371" s="11">
        <f>'OddsRatio_working_3-way'!S371*'OddsRatio_working_3-way'!R371/3-2*'OddsRatio_working_3-way'!R371^3/27-'OddsRatio_working_3-way'!T371</f>
        <v>0.25975712708617438</v>
      </c>
      <c r="W371" s="11">
        <f>'OddsRatio_working_3-way'!V371^2+4*'OddsRatio_working_3-way'!U371^3/27</f>
        <v>-1.3298189724641155E-2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0.14210203622459469</v>
      </c>
      <c r="Y371" s="11">
        <f>IF('OddsRatio_working_3-way'!W371&gt;=0,IF('OddsRatio_working_3-way'!V371+SQRT('OddsRatio_working_3-way'!W371)&gt;0,0,PI()),ACOS('OddsRatio_working_3-way'!V371/(2*'OddsRatio_working_3-way'!X371)))</f>
        <v>0.41780686676320689</v>
      </c>
      <c r="Z371" s="11">
        <f>'OddsRatio_working_3-way'!X371^(1/3)*COS('OddsRatio_working_3-way'!Y371/3)</f>
        <v>0.51678273281051501</v>
      </c>
      <c r="AA371" s="11">
        <f>'OddsRatio_working_3-way'!X371^(1/3)*COS(('OddsRatio_working_3-way'!Y371+2*PI())/3)</f>
        <v>-0.32112689440316683</v>
      </c>
      <c r="AB371" s="11">
        <f>'OddsRatio_working_3-way'!X371^(1/3)*COS(('OddsRatio_working_3-way'!Y371+4*PI())/3)</f>
        <v>-0.19565583840734788</v>
      </c>
      <c r="AC371" s="11">
        <f>'OddsRatio_working_3-way'!X371^(1/3)*SIN('OddsRatio_working_3-way'!Y371/3)</f>
        <v>7.2440747954692658E-2</v>
      </c>
      <c r="AD371" s="11">
        <f>'OddsRatio_working_3-way'!X371^(1/3)*SIN(('OddsRatio_working_3-way'!Y371+2*PI())/3)</f>
        <v>0.41132660087370571</v>
      </c>
      <c r="AE371" s="11">
        <f>'OddsRatio_working_3-way'!X371^(1/3)*SIN(('OddsRatio_working_3-way'!Y371+4*PI())/3)</f>
        <v>-0.48376734882839834</v>
      </c>
      <c r="AF371" s="11">
        <f>-'OddsRatio_working_3-way'!U371/(3*'OddsRatio_working_3-way'!X371^(1/3))*COS(('OddsRatio_working_3-way'!Y371)/3)</f>
        <v>0.51678273281051501</v>
      </c>
      <c r="AG371" s="11">
        <f>-'OddsRatio_working_3-way'!U371/(3*'OddsRatio_working_3-way'!X371^(1/3))*COS(('OddsRatio_working_3-way'!Y371+2*PI())/3)</f>
        <v>-0.32112689440316683</v>
      </c>
      <c r="AH371" s="11">
        <f>-'OddsRatio_working_3-way'!U371/(3*'OddsRatio_working_3-way'!X371^(1/3))*COS(('OddsRatio_working_3-way'!Y371+4*PI())/3)</f>
        <v>-0.19565583840734788</v>
      </c>
      <c r="AI371" s="11">
        <f>'OddsRatio_working_3-way'!U371/(3*'OddsRatio_working_3-way'!X371^(1/3))*SIN(('OddsRatio_working_3-way'!Y371)/3)</f>
        <v>-7.2440747954692658E-2</v>
      </c>
      <c r="AJ371" s="11">
        <f>'OddsRatio_working_3-way'!U371/(3*'OddsRatio_working_3-way'!X371^(1/3))*SIN(('OddsRatio_working_3-way'!Y371+2*PI())/3)</f>
        <v>-0.41132660087370571</v>
      </c>
      <c r="AK371" s="11">
        <f>'OddsRatio_working_3-way'!U371/(3*'OddsRatio_working_3-way'!X371^(1/3))*SIN(('OddsRatio_working_3-way'!Y371+4*PI())/3)</f>
        <v>0.48376734882839834</v>
      </c>
      <c r="AL371" s="11">
        <f>'OddsRatio_working_3-way'!Z371+'OddsRatio_working_3-way'!AF371</f>
        <v>1.03356546562103</v>
      </c>
      <c r="AM371" s="11">
        <f>'OddsRatio_working_3-way'!AA371+'OddsRatio_working_3-way'!AG371</f>
        <v>-0.64225378880633366</v>
      </c>
      <c r="AN371" s="11">
        <f>'OddsRatio_working_3-way'!AB371+'OddsRatio_working_3-way'!AH371</f>
        <v>-0.39131167681469575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1.03356546562103</v>
      </c>
      <c r="AS371" s="11">
        <f>IF(('OddsRatio_working_3-way'!X371=0),IF(Q371&gt;0,-Q371^(1/3),(-Q371)^(1/3)),'OddsRatio_working_3-way'!AM371-'OddsRatio_working_3-way'!R371/3)</f>
        <v>-0.64225378880633366</v>
      </c>
      <c r="AT371" s="11">
        <f>IF(('OddsRatio_working_3-way'!X371=0),IF(Q371&gt;0,-Q371^(1/3),(-Q371)^(1/3)),'OddsRatio_working_3-way'!AN371-'OddsRatio_working_3-way'!R371/3)</f>
        <v>-0.39131167681469575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4.7</v>
      </c>
      <c r="B372" s="4">
        <f>IF('True_Odds_Calculator_3-way'!B373="","",'True_Odds_Calculator_3-way'!B373)</f>
        <v>3.58</v>
      </c>
      <c r="C372" s="4">
        <f>IF('True_Odds_Calculator_3-way'!C373="","",'True_Odds_Calculator_3-way'!C373)</f>
        <v>1.84</v>
      </c>
      <c r="D372" s="9">
        <f t="shared" si="78"/>
        <v>0.20319345066526379</v>
      </c>
      <c r="E372" s="9">
        <f t="shared" si="79"/>
        <v>0.26778102870780723</v>
      </c>
      <c r="F372" s="9">
        <f t="shared" si="80"/>
        <v>0.52902552062692887</v>
      </c>
      <c r="G372" s="9">
        <f t="shared" si="81"/>
        <v>1.0598428282838128</v>
      </c>
      <c r="H372" s="9">
        <f t="shared" si="82"/>
        <v>4.9214184646501078</v>
      </c>
      <c r="I372" s="9">
        <f t="shared" si="83"/>
        <v>3.7343944969722371</v>
      </c>
      <c r="J372" s="9">
        <f t="shared" si="84"/>
        <v>1.8902679757584029</v>
      </c>
      <c r="K372" s="11">
        <f t="shared" si="85"/>
        <v>0.21276595744680851</v>
      </c>
      <c r="L372" s="11">
        <f t="shared" si="86"/>
        <v>0.27932960893854747</v>
      </c>
      <c r="M372" s="11">
        <f t="shared" si="87"/>
        <v>0.54347826086956519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-0.25900133850820917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0.2299753487098124</v>
      </c>
      <c r="Q372" s="11">
        <f>2*'OddsRatio_working_3-way'!K372*'OddsRatio_working_3-way'!L372*'OddsRatio_working_3-way'!M372</f>
        <v>6.4599817053318104E-2</v>
      </c>
      <c r="R372" s="11">
        <f t="shared" si="88"/>
        <v>0</v>
      </c>
      <c r="S372" s="11">
        <f t="shared" si="89"/>
        <v>-0.88793112048926037</v>
      </c>
      <c r="T372" s="11">
        <f t="shared" si="90"/>
        <v>-0.24941885407001702</v>
      </c>
      <c r="U372" s="11">
        <f>'OddsRatio_working_3-way'!S372-'OddsRatio_working_3-way'!R372^2/3</f>
        <v>-0.88793112048926037</v>
      </c>
      <c r="V372" s="11">
        <f>'OddsRatio_working_3-way'!S372*'OddsRatio_working_3-way'!R372/3-2*'OddsRatio_working_3-way'!R372^3/27-'OddsRatio_working_3-way'!T372</f>
        <v>0.24941885407001702</v>
      </c>
      <c r="W372" s="11">
        <f>'OddsRatio_working_3-way'!V372^2+4*'OddsRatio_working_3-way'!U372^3/27</f>
        <v>-4.1503441317950682E-2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0.16102267393410091</v>
      </c>
      <c r="Y372" s="11">
        <f>IF('OddsRatio_working_3-way'!W372&gt;=0,IF('OddsRatio_working_3-way'!V372+SQRT('OddsRatio_working_3-way'!W372)&gt;0,0,PI()),ACOS('OddsRatio_working_3-way'!V372/(2*'OddsRatio_working_3-way'!X372)))</f>
        <v>0.6848978944054982</v>
      </c>
      <c r="Z372" s="11">
        <f>'OddsRatio_working_3-way'!X372^(1/3)*COS('OddsRatio_working_3-way'!Y372/3)</f>
        <v>0.52992141414190652</v>
      </c>
      <c r="AA372" s="11">
        <f>'OddsRatio_working_3-way'!X372^(1/3)*COS(('OddsRatio_working_3-way'!Y372+2*PI())/3)</f>
        <v>-0.37159208729130216</v>
      </c>
      <c r="AB372" s="11">
        <f>'OddsRatio_working_3-way'!X372^(1/3)*COS(('OddsRatio_working_3-way'!Y372+4*PI())/3)</f>
        <v>-0.15832932685060444</v>
      </c>
      <c r="AC372" s="11">
        <f>'OddsRatio_working_3-way'!X372^(1/3)*SIN('OddsRatio_working_3-way'!Y372/3)</f>
        <v>0.12312731214855965</v>
      </c>
      <c r="AD372" s="11">
        <f>'OddsRatio_working_3-way'!X372^(1/3)*SIN(('OddsRatio_working_3-way'!Y372+2*PI())/3)</f>
        <v>0.39736175058198553</v>
      </c>
      <c r="AE372" s="11">
        <f>'OddsRatio_working_3-way'!X372^(1/3)*SIN(('OddsRatio_working_3-way'!Y372+4*PI())/3)</f>
        <v>-0.52048906273054507</v>
      </c>
      <c r="AF372" s="11">
        <f>-'OddsRatio_working_3-way'!U372/(3*'OddsRatio_working_3-way'!X372^(1/3))*COS(('OddsRatio_working_3-way'!Y372)/3)</f>
        <v>0.52992141414190641</v>
      </c>
      <c r="AG372" s="11">
        <f>-'OddsRatio_working_3-way'!U372/(3*'OddsRatio_working_3-way'!X372^(1/3))*COS(('OddsRatio_working_3-way'!Y372+2*PI())/3)</f>
        <v>-0.37159208729130211</v>
      </c>
      <c r="AH372" s="11">
        <f>-'OddsRatio_working_3-way'!U372/(3*'OddsRatio_working_3-way'!X372^(1/3))*COS(('OddsRatio_working_3-way'!Y372+4*PI())/3)</f>
        <v>-0.15832932685060441</v>
      </c>
      <c r="AI372" s="11">
        <f>'OddsRatio_working_3-way'!U372/(3*'OddsRatio_working_3-way'!X372^(1/3))*SIN(('OddsRatio_working_3-way'!Y372)/3)</f>
        <v>-0.12312731214855963</v>
      </c>
      <c r="AJ372" s="11">
        <f>'OddsRatio_working_3-way'!U372/(3*'OddsRatio_working_3-way'!X372^(1/3))*SIN(('OddsRatio_working_3-way'!Y372+2*PI())/3)</f>
        <v>-0.39736175058198547</v>
      </c>
      <c r="AK372" s="11">
        <f>'OddsRatio_working_3-way'!U372/(3*'OddsRatio_working_3-way'!X372^(1/3))*SIN(('OddsRatio_working_3-way'!Y372+4*PI())/3)</f>
        <v>0.52048906273054496</v>
      </c>
      <c r="AL372" s="11">
        <f>'OddsRatio_working_3-way'!Z372+'OddsRatio_working_3-way'!AF372</f>
        <v>1.0598428282838128</v>
      </c>
      <c r="AM372" s="11">
        <f>'OddsRatio_working_3-way'!AA372+'OddsRatio_working_3-way'!AG372</f>
        <v>-0.74318417458260422</v>
      </c>
      <c r="AN372" s="11">
        <f>'OddsRatio_working_3-way'!AB372+'OddsRatio_working_3-way'!AH372</f>
        <v>-0.31665865370120883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1.0598428282838128</v>
      </c>
      <c r="AS372" s="11">
        <f>IF(('OddsRatio_working_3-way'!X372=0),IF(Q372&gt;0,-Q372^(1/3),(-Q372)^(1/3)),'OddsRatio_working_3-way'!AM372-'OddsRatio_working_3-way'!R372/3)</f>
        <v>-0.74318417458260422</v>
      </c>
      <c r="AT372" s="11">
        <f>IF(('OddsRatio_working_3-way'!X372=0),IF(Q372&gt;0,-Q372^(1/3),(-Q372)^(1/3)),'OddsRatio_working_3-way'!AN372-'OddsRatio_working_3-way'!R372/3)</f>
        <v>-0.31665865370120883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2.84</v>
      </c>
      <c r="B373" s="4">
        <f>IF('True_Odds_Calculator_3-way'!B374="","",'True_Odds_Calculator_3-way'!B374)</f>
        <v>3.33</v>
      </c>
      <c r="C373" s="4">
        <f>IF('True_Odds_Calculator_3-way'!C374="","",'True_Odds_Calculator_3-way'!C374)</f>
        <v>2.58</v>
      </c>
      <c r="D373" s="9">
        <f t="shared" si="78"/>
        <v>0.33860001124201927</v>
      </c>
      <c r="E373" s="9">
        <f t="shared" si="79"/>
        <v>0.28789245079502235</v>
      </c>
      <c r="F373" s="9">
        <f t="shared" si="80"/>
        <v>0.3735075379629581</v>
      </c>
      <c r="G373" s="9">
        <f t="shared" si="81"/>
        <v>1.0615962897071811</v>
      </c>
      <c r="H373" s="9">
        <f t="shared" si="82"/>
        <v>2.9533371730612128</v>
      </c>
      <c r="I373" s="9">
        <f t="shared" si="83"/>
        <v>3.4735193550177312</v>
      </c>
      <c r="J373" s="9">
        <f t="shared" si="84"/>
        <v>2.6773221377373462</v>
      </c>
      <c r="K373" s="11">
        <f t="shared" si="85"/>
        <v>0.35211267605633806</v>
      </c>
      <c r="L373" s="11">
        <f t="shared" si="86"/>
        <v>0.3003003003003003</v>
      </c>
      <c r="M373" s="11">
        <f t="shared" si="87"/>
        <v>0.38759689922480617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-0.27761859468377625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0.23565983277742203</v>
      </c>
      <c r="Q373" s="11">
        <f>2*'OddsRatio_working_3-way'!K373*'OddsRatio_working_3-way'!L373*'OddsRatio_working_3-way'!M373</f>
        <v>8.1968637487798965E-2</v>
      </c>
      <c r="R373" s="11">
        <f t="shared" si="88"/>
        <v>0</v>
      </c>
      <c r="S373" s="11">
        <f t="shared" si="89"/>
        <v>-0.84886184603683446</v>
      </c>
      <c r="T373" s="11">
        <f t="shared" si="90"/>
        <v>-0.29525629427368155</v>
      </c>
      <c r="U373" s="11">
        <f>'OddsRatio_working_3-way'!S373-'OddsRatio_working_3-way'!R373^2/3</f>
        <v>-0.84886184603683446</v>
      </c>
      <c r="V373" s="11">
        <f>'OddsRatio_working_3-way'!S373*'OddsRatio_working_3-way'!R373/3-2*'OddsRatio_working_3-way'!R373^3/27-'OddsRatio_working_3-way'!T373</f>
        <v>0.29525629427368155</v>
      </c>
      <c r="W373" s="11">
        <f>'OddsRatio_working_3-way'!V373^2+4*'OddsRatio_working_3-way'!U373^3/27</f>
        <v>-3.4402174423379256E-3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0.15051287050495446</v>
      </c>
      <c r="Y373" s="11">
        <f>IF('OddsRatio_working_3-way'!W373&gt;=0,IF('OddsRatio_working_3-way'!V373+SQRT('OddsRatio_working_3-way'!W373)&gt;0,0,PI()),ACOS('OddsRatio_working_3-way'!V373/(2*'OddsRatio_working_3-way'!X373)))</f>
        <v>0.196099440378531</v>
      </c>
      <c r="Z373" s="11">
        <f>'OddsRatio_working_3-way'!X373^(1/3)*COS('OddsRatio_working_3-way'!Y373/3)</f>
        <v>0.53079814485359056</v>
      </c>
      <c r="AA373" s="11">
        <f>'OddsRatio_working_3-way'!X373^(1/3)*COS(('OddsRatio_working_3-way'!Y373+2*PI())/3)</f>
        <v>-0.29548991113559053</v>
      </c>
      <c r="AB373" s="11">
        <f>'OddsRatio_working_3-way'!X373^(1/3)*COS(('OddsRatio_working_3-way'!Y373+4*PI())/3)</f>
        <v>-0.23530823371800008</v>
      </c>
      <c r="AC373" s="11">
        <f>'OddsRatio_working_3-way'!X373^(1/3)*SIN('OddsRatio_working_3-way'!Y373/3)</f>
        <v>3.4745907657329218E-2</v>
      </c>
      <c r="AD373" s="11">
        <f>'OddsRatio_working_3-way'!X373^(1/3)*SIN(('OddsRatio_working_3-way'!Y373+2*PI())/3)</f>
        <v>0.44231172389619711</v>
      </c>
      <c r="AE373" s="11">
        <f>'OddsRatio_working_3-way'!X373^(1/3)*SIN(('OddsRatio_working_3-way'!Y373+4*PI())/3)</f>
        <v>-0.47705763155352621</v>
      </c>
      <c r="AF373" s="11">
        <f>-'OddsRatio_working_3-way'!U373/(3*'OddsRatio_working_3-way'!X373^(1/3))*COS(('OddsRatio_working_3-way'!Y373)/3)</f>
        <v>0.53079814485359045</v>
      </c>
      <c r="AG373" s="11">
        <f>-'OddsRatio_working_3-way'!U373/(3*'OddsRatio_working_3-way'!X373^(1/3))*COS(('OddsRatio_working_3-way'!Y373+2*PI())/3)</f>
        <v>-0.29548991113559048</v>
      </c>
      <c r="AH373" s="11">
        <f>-'OddsRatio_working_3-way'!U373/(3*'OddsRatio_working_3-way'!X373^(1/3))*COS(('OddsRatio_working_3-way'!Y373+4*PI())/3)</f>
        <v>-0.23530823371800003</v>
      </c>
      <c r="AI373" s="11">
        <f>'OddsRatio_working_3-way'!U373/(3*'OddsRatio_working_3-way'!X373^(1/3))*SIN(('OddsRatio_working_3-way'!Y373)/3)</f>
        <v>-3.4745907657329204E-2</v>
      </c>
      <c r="AJ373" s="11">
        <f>'OddsRatio_working_3-way'!U373/(3*'OddsRatio_working_3-way'!X373^(1/3))*SIN(('OddsRatio_working_3-way'!Y373+2*PI())/3)</f>
        <v>-0.44231172389619705</v>
      </c>
      <c r="AK373" s="11">
        <f>'OddsRatio_working_3-way'!U373/(3*'OddsRatio_working_3-way'!X373^(1/3))*SIN(('OddsRatio_working_3-way'!Y373+4*PI())/3)</f>
        <v>0.4770576315535261</v>
      </c>
      <c r="AL373" s="11">
        <f>'OddsRatio_working_3-way'!Z373+'OddsRatio_working_3-way'!AF373</f>
        <v>1.0615962897071811</v>
      </c>
      <c r="AM373" s="11">
        <f>'OddsRatio_working_3-way'!AA373+'OddsRatio_working_3-way'!AG373</f>
        <v>-0.59097982227118107</v>
      </c>
      <c r="AN373" s="11">
        <f>'OddsRatio_working_3-way'!AB373+'OddsRatio_working_3-way'!AH373</f>
        <v>-0.47061646743600011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1.0615962897071811</v>
      </c>
      <c r="AS373" s="11">
        <f>IF(('OddsRatio_working_3-way'!X373=0),IF(Q373&gt;0,-Q373^(1/3),(-Q373)^(1/3)),'OddsRatio_working_3-way'!AM373-'OddsRatio_working_3-way'!R373/3)</f>
        <v>-0.59097982227118107</v>
      </c>
      <c r="AT373" s="11">
        <f>IF(('OddsRatio_working_3-way'!X373=0),IF(Q373&gt;0,-Q373^(1/3),(-Q373)^(1/3)),'OddsRatio_working_3-way'!AN373-'OddsRatio_working_3-way'!R373/3)</f>
        <v>-0.47061646743600011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2.08</v>
      </c>
      <c r="B374" s="4">
        <f>IF('True_Odds_Calculator_3-way'!B375="","",'True_Odds_Calculator_3-way'!B375)</f>
        <v>3.47</v>
      </c>
      <c r="C374" s="4">
        <f>IF('True_Odds_Calculator_3-way'!C375="","",'True_Odds_Calculator_3-way'!C375)</f>
        <v>3.78</v>
      </c>
      <c r="D374" s="9">
        <f t="shared" si="78"/>
        <v>0.46780515265860939</v>
      </c>
      <c r="E374" s="9">
        <f t="shared" si="79"/>
        <v>0.27763667111748136</v>
      </c>
      <c r="F374" s="9">
        <f t="shared" si="80"/>
        <v>0.25455817622390908</v>
      </c>
      <c r="G374" s="9">
        <f t="shared" si="81"/>
        <v>1.0533723367454981</v>
      </c>
      <c r="H374" s="9">
        <f t="shared" si="82"/>
        <v>2.1376421236851382</v>
      </c>
      <c r="I374" s="9">
        <f t="shared" si="83"/>
        <v>3.6018296717613798</v>
      </c>
      <c r="J374" s="9">
        <f t="shared" si="84"/>
        <v>3.9283750961524846</v>
      </c>
      <c r="K374" s="11">
        <f t="shared" si="85"/>
        <v>0.48076923076923073</v>
      </c>
      <c r="L374" s="11">
        <f t="shared" si="86"/>
        <v>0.28818443804034583</v>
      </c>
      <c r="M374" s="11">
        <f t="shared" si="87"/>
        <v>0.26455026455026459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-0.27181967888019753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0.23201662250653604</v>
      </c>
      <c r="Q374" s="11">
        <f>2*'OddsRatio_working_3-way'!K374*'OddsRatio_working_3-way'!L374*'OddsRatio_working_3-way'!M374</f>
        <v>7.3306989733502706E-2</v>
      </c>
      <c r="R374" s="11">
        <f t="shared" si="88"/>
        <v>0</v>
      </c>
      <c r="S374" s="11">
        <f t="shared" si="89"/>
        <v>-0.85356815761965343</v>
      </c>
      <c r="T374" s="11">
        <f t="shared" si="90"/>
        <v>-0.26968978123843712</v>
      </c>
      <c r="U374" s="11">
        <f>'OddsRatio_working_3-way'!S374-'OddsRatio_working_3-way'!R374^2/3</f>
        <v>-0.85356815761965343</v>
      </c>
      <c r="V374" s="11">
        <f>'OddsRatio_working_3-way'!S374*'OddsRatio_working_3-way'!R374/3-2*'OddsRatio_working_3-way'!R374^3/27-'OddsRatio_working_3-way'!T374</f>
        <v>0.26968978123843712</v>
      </c>
      <c r="W374" s="11">
        <f>'OddsRatio_working_3-way'!V374^2+4*'OddsRatio_working_3-way'!U374^3/27</f>
        <v>-1.9399494936885697E-2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0.15176632782119506</v>
      </c>
      <c r="Y374" s="11">
        <f>IF('OddsRatio_working_3-way'!W374&gt;=0,IF('OddsRatio_working_3-way'!V374+SQRT('OddsRatio_working_3-way'!W374)&gt;0,0,PI()),ACOS('OddsRatio_working_3-way'!V374/(2*'OddsRatio_working_3-way'!X374)))</f>
        <v>0.47672312700011421</v>
      </c>
      <c r="Z374" s="11">
        <f>'OddsRatio_working_3-way'!X374^(1/3)*COS('OddsRatio_working_3-way'!Y374/3)</f>
        <v>0.52668616837274895</v>
      </c>
      <c r="AA374" s="11">
        <f>'OddsRatio_working_3-way'!X374^(1/3)*COS(('OddsRatio_working_3-way'!Y374+2*PI())/3)</f>
        <v>-0.3364409599321006</v>
      </c>
      <c r="AB374" s="11">
        <f>'OddsRatio_working_3-way'!X374^(1/3)*COS(('OddsRatio_working_3-way'!Y374+4*PI())/3)</f>
        <v>-0.19024520844064841</v>
      </c>
      <c r="AC374" s="11">
        <f>'OddsRatio_working_3-way'!X374^(1/3)*SIN('OddsRatio_working_3-way'!Y374/3)</f>
        <v>8.4406156477969604E-2</v>
      </c>
      <c r="AD374" s="11">
        <f>'OddsRatio_working_3-way'!X374^(1/3)*SIN(('OddsRatio_working_3-way'!Y374+2*PI())/3)</f>
        <v>0.41392052339370389</v>
      </c>
      <c r="AE374" s="11">
        <f>'OddsRatio_working_3-way'!X374^(1/3)*SIN(('OddsRatio_working_3-way'!Y374+4*PI())/3)</f>
        <v>-0.49832667987167351</v>
      </c>
      <c r="AF374" s="11">
        <f>-'OddsRatio_working_3-way'!U374/(3*'OddsRatio_working_3-way'!X374^(1/3))*COS(('OddsRatio_working_3-way'!Y374)/3)</f>
        <v>0.52668616837274906</v>
      </c>
      <c r="AG374" s="11">
        <f>-'OddsRatio_working_3-way'!U374/(3*'OddsRatio_working_3-way'!X374^(1/3))*COS(('OddsRatio_working_3-way'!Y374+2*PI())/3)</f>
        <v>-0.33644095993210071</v>
      </c>
      <c r="AH374" s="11">
        <f>-'OddsRatio_working_3-way'!U374/(3*'OddsRatio_working_3-way'!X374^(1/3))*COS(('OddsRatio_working_3-way'!Y374+4*PI())/3)</f>
        <v>-0.19024520844064843</v>
      </c>
      <c r="AI374" s="11">
        <f>'OddsRatio_working_3-way'!U374/(3*'OddsRatio_working_3-way'!X374^(1/3))*SIN(('OddsRatio_working_3-way'!Y374)/3)</f>
        <v>-8.4406156477969618E-2</v>
      </c>
      <c r="AJ374" s="11">
        <f>'OddsRatio_working_3-way'!U374/(3*'OddsRatio_working_3-way'!X374^(1/3))*SIN(('OddsRatio_working_3-way'!Y374+2*PI())/3)</f>
        <v>-0.413920523393704</v>
      </c>
      <c r="AK374" s="11">
        <f>'OddsRatio_working_3-way'!U374/(3*'OddsRatio_working_3-way'!X374^(1/3))*SIN(('OddsRatio_working_3-way'!Y374+4*PI())/3)</f>
        <v>0.49832667987167362</v>
      </c>
      <c r="AL374" s="11">
        <f>'OddsRatio_working_3-way'!Z374+'OddsRatio_working_3-way'!AF374</f>
        <v>1.0533723367454981</v>
      </c>
      <c r="AM374" s="11">
        <f>'OddsRatio_working_3-way'!AA374+'OddsRatio_working_3-way'!AG374</f>
        <v>-0.67288191986420132</v>
      </c>
      <c r="AN374" s="11">
        <f>'OddsRatio_working_3-way'!AB374+'OddsRatio_working_3-way'!AH374</f>
        <v>-0.38049041688129681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1.0533723367454981</v>
      </c>
      <c r="AS374" s="11">
        <f>IF(('OddsRatio_working_3-way'!X374=0),IF(Q374&gt;0,-Q374^(1/3),(-Q374)^(1/3)),'OddsRatio_working_3-way'!AM374-'OddsRatio_working_3-way'!R374/3)</f>
        <v>-0.67288191986420132</v>
      </c>
      <c r="AT374" s="11">
        <f>IF(('OddsRatio_working_3-way'!X374=0),IF(Q374&gt;0,-Q374^(1/3),(-Q374)^(1/3)),'OddsRatio_working_3-way'!AN374-'OddsRatio_working_3-way'!R374/3)</f>
        <v>-0.38049041688129681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2.06</v>
      </c>
      <c r="B375" s="4">
        <f>IF('True_Odds_Calculator_3-way'!B376="","",'True_Odds_Calculator_3-way'!B376)</f>
        <v>3.49</v>
      </c>
      <c r="C375" s="4">
        <f>IF('True_Odds_Calculator_3-way'!C376="","",'True_Odds_Calculator_3-way'!C376)</f>
        <v>3.81</v>
      </c>
      <c r="D375" s="9">
        <f t="shared" si="78"/>
        <v>0.47206655775254758</v>
      </c>
      <c r="E375" s="9">
        <f t="shared" si="79"/>
        <v>0.27570565509103817</v>
      </c>
      <c r="F375" s="9">
        <f t="shared" si="80"/>
        <v>0.25222778715641431</v>
      </c>
      <c r="G375" s="9">
        <f t="shared" si="81"/>
        <v>1.055042788003743</v>
      </c>
      <c r="H375" s="9">
        <f t="shared" si="82"/>
        <v>2.1183453552839677</v>
      </c>
      <c r="I375" s="9">
        <f t="shared" si="83"/>
        <v>3.6270565421293206</v>
      </c>
      <c r="J375" s="9">
        <f t="shared" si="84"/>
        <v>3.964670234290518</v>
      </c>
      <c r="K375" s="11">
        <f t="shared" si="85"/>
        <v>0.4854368932038835</v>
      </c>
      <c r="L375" s="11">
        <f t="shared" si="86"/>
        <v>0.28653295128939826</v>
      </c>
      <c r="M375" s="11">
        <f t="shared" si="87"/>
        <v>0.26246719160104987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-0.27076586286591231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0.23218785136209941</v>
      </c>
      <c r="Q375" s="11">
        <f>2*'OddsRatio_working_3-way'!K375*'OddsRatio_working_3-way'!L375*'OddsRatio_working_3-way'!M375</f>
        <v>7.301504759814445E-2</v>
      </c>
      <c r="R375" s="11">
        <f t="shared" si="88"/>
        <v>0</v>
      </c>
      <c r="S375" s="11">
        <f t="shared" si="89"/>
        <v>-0.85752261715902733</v>
      </c>
      <c r="T375" s="11">
        <f t="shared" si="90"/>
        <v>-0.26966120036447394</v>
      </c>
      <c r="U375" s="11">
        <f>'OddsRatio_working_3-way'!S375-'OddsRatio_working_3-way'!R375^2/3</f>
        <v>-0.85752261715902733</v>
      </c>
      <c r="V375" s="11">
        <f>'OddsRatio_working_3-way'!S375*'OddsRatio_working_3-way'!R375/3-2*'OddsRatio_working_3-way'!R375^3/27-'OddsRatio_working_3-way'!T375</f>
        <v>0.26966120036447394</v>
      </c>
      <c r="W375" s="11">
        <f>'OddsRatio_working_3-way'!V375^2+4*'OddsRatio_working_3-way'!U375^3/27</f>
        <v>-2.070135587815515E-2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0.15282221603890264</v>
      </c>
      <c r="Y375" s="11">
        <f>IF('OddsRatio_working_3-way'!W375&gt;=0,IF('OddsRatio_working_3-way'!V375+SQRT('OddsRatio_working_3-way'!W375)&gt;0,0,PI()),ACOS('OddsRatio_working_3-way'!V375/(2*'OddsRatio_working_3-way'!X375)))</f>
        <v>0.49013155051023949</v>
      </c>
      <c r="Z375" s="11">
        <f>'OddsRatio_working_3-way'!X375^(1/3)*COS('OddsRatio_working_3-way'!Y375/3)</f>
        <v>0.52752139400187148</v>
      </c>
      <c r="AA375" s="11">
        <f>'OddsRatio_working_3-way'!X375^(1/3)*COS(('OddsRatio_working_3-way'!Y375+2*PI())/3)</f>
        <v>-0.3390703141988643</v>
      </c>
      <c r="AB375" s="11">
        <f>'OddsRatio_working_3-way'!X375^(1/3)*COS(('OddsRatio_working_3-way'!Y375+4*PI())/3)</f>
        <v>-0.18845107980300715</v>
      </c>
      <c r="AC375" s="11">
        <f>'OddsRatio_working_3-way'!X375^(1/3)*SIN('OddsRatio_working_3-way'!Y375/3)</f>
        <v>8.6960055523583338E-2</v>
      </c>
      <c r="AD375" s="11">
        <f>'OddsRatio_working_3-way'!X375^(1/3)*SIN(('OddsRatio_working_3-way'!Y375+2*PI())/3)</f>
        <v>0.41336690048360902</v>
      </c>
      <c r="AE375" s="11">
        <f>'OddsRatio_working_3-way'!X375^(1/3)*SIN(('OddsRatio_working_3-way'!Y375+4*PI())/3)</f>
        <v>-0.50032695600719246</v>
      </c>
      <c r="AF375" s="11">
        <f>-'OddsRatio_working_3-way'!U375/(3*'OddsRatio_working_3-way'!X375^(1/3))*COS(('OddsRatio_working_3-way'!Y375)/3)</f>
        <v>0.52752139400187137</v>
      </c>
      <c r="AG375" s="11">
        <f>-'OddsRatio_working_3-way'!U375/(3*'OddsRatio_working_3-way'!X375^(1/3))*COS(('OddsRatio_working_3-way'!Y375+2*PI())/3)</f>
        <v>-0.33907031419886419</v>
      </c>
      <c r="AH375" s="11">
        <f>-'OddsRatio_working_3-way'!U375/(3*'OddsRatio_working_3-way'!X375^(1/3))*COS(('OddsRatio_working_3-way'!Y375+4*PI())/3)</f>
        <v>-0.18845107980300713</v>
      </c>
      <c r="AI375" s="11">
        <f>'OddsRatio_working_3-way'!U375/(3*'OddsRatio_working_3-way'!X375^(1/3))*SIN(('OddsRatio_working_3-way'!Y375)/3)</f>
        <v>-8.696005552358331E-2</v>
      </c>
      <c r="AJ375" s="11">
        <f>'OddsRatio_working_3-way'!U375/(3*'OddsRatio_working_3-way'!X375^(1/3))*SIN(('OddsRatio_working_3-way'!Y375+2*PI())/3)</f>
        <v>-0.41336690048360897</v>
      </c>
      <c r="AK375" s="11">
        <f>'OddsRatio_working_3-way'!U375/(3*'OddsRatio_working_3-way'!X375^(1/3))*SIN(('OddsRatio_working_3-way'!Y375+4*PI())/3)</f>
        <v>0.50032695600719235</v>
      </c>
      <c r="AL375" s="11">
        <f>'OddsRatio_working_3-way'!Z375+'OddsRatio_working_3-way'!AF375</f>
        <v>1.055042788003743</v>
      </c>
      <c r="AM375" s="11">
        <f>'OddsRatio_working_3-way'!AA375+'OddsRatio_working_3-way'!AG375</f>
        <v>-0.67814062839772848</v>
      </c>
      <c r="AN375" s="11">
        <f>'OddsRatio_working_3-way'!AB375+'OddsRatio_working_3-way'!AH375</f>
        <v>-0.37690215960601425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1.055042788003743</v>
      </c>
      <c r="AS375" s="11">
        <f>IF(('OddsRatio_working_3-way'!X375=0),IF(Q375&gt;0,-Q375^(1/3),(-Q375)^(1/3)),'OddsRatio_working_3-way'!AM375-'OddsRatio_working_3-way'!R375/3)</f>
        <v>-0.67814062839772848</v>
      </c>
      <c r="AT375" s="11">
        <f>IF(('OddsRatio_working_3-way'!X375=0),IF(Q375&gt;0,-Q375^(1/3),(-Q375)^(1/3)),'OddsRatio_working_3-way'!AN375-'OddsRatio_working_3-way'!R375/3)</f>
        <v>-0.37690215960601425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2.19</v>
      </c>
      <c r="B376" s="4">
        <f>IF('True_Odds_Calculator_3-way'!B377="","",'True_Odds_Calculator_3-way'!B377)</f>
        <v>3.38</v>
      </c>
      <c r="C376" s="4">
        <f>IF('True_Odds_Calculator_3-way'!C377="","",'True_Odds_Calculator_3-way'!C377)</f>
        <v>3.49</v>
      </c>
      <c r="D376" s="9">
        <f t="shared" si="78"/>
        <v>0.44188490325471103</v>
      </c>
      <c r="E376" s="9">
        <f t="shared" si="79"/>
        <v>0.28360222179847583</v>
      </c>
      <c r="F376" s="9">
        <f t="shared" si="80"/>
        <v>0.27451287494681315</v>
      </c>
      <c r="G376" s="9">
        <f t="shared" si="81"/>
        <v>1.0613720439978265</v>
      </c>
      <c r="H376" s="9">
        <f t="shared" si="82"/>
        <v>2.2630327323574133</v>
      </c>
      <c r="I376" s="9">
        <f t="shared" si="83"/>
        <v>3.5260654647148266</v>
      </c>
      <c r="J376" s="9">
        <f t="shared" si="84"/>
        <v>3.642816389554588</v>
      </c>
      <c r="K376" s="11">
        <f t="shared" si="85"/>
        <v>0.45662100456621008</v>
      </c>
      <c r="L376" s="11">
        <f t="shared" si="86"/>
        <v>0.29585798816568049</v>
      </c>
      <c r="M376" s="11">
        <f t="shared" si="87"/>
        <v>0.28653295128939826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-0.27298389335037776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0.23457751544321331</v>
      </c>
      <c r="Q376" s="11">
        <f>2*'OddsRatio_working_3-way'!K376*'OddsRatio_working_3-way'!L376*'OddsRatio_working_3-way'!M376</f>
        <v>7.7418321928453243E-2</v>
      </c>
      <c r="R376" s="11">
        <f t="shared" si="88"/>
        <v>0</v>
      </c>
      <c r="S376" s="11">
        <f t="shared" si="89"/>
        <v>-0.85930899645471226</v>
      </c>
      <c r="T376" s="11">
        <f t="shared" si="90"/>
        <v>-0.28360032886294134</v>
      </c>
      <c r="U376" s="11">
        <f>'OddsRatio_working_3-way'!S376-'OddsRatio_working_3-way'!R376^2/3</f>
        <v>-0.85930899645471226</v>
      </c>
      <c r="V376" s="11">
        <f>'OddsRatio_working_3-way'!S376*'OddsRatio_working_3-way'!R376/3-2*'OddsRatio_working_3-way'!R376^3/27-'OddsRatio_working_3-way'!T376</f>
        <v>0.28360032886294134</v>
      </c>
      <c r="W376" s="11">
        <f>'OddsRatio_working_3-way'!V376^2+4*'OddsRatio_working_3-way'!U376^3/27</f>
        <v>-1.3574413901037752E-2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0.15330000035241864</v>
      </c>
      <c r="Y376" s="11">
        <f>IF('OddsRatio_working_3-way'!W376&gt;=0,IF('OddsRatio_working_3-way'!V376+SQRT('OddsRatio_working_3-way'!W376)&gt;0,0,PI()),ACOS('OddsRatio_working_3-way'!V376/(2*'OddsRatio_working_3-way'!X376)))</f>
        <v>0.38980083275156385</v>
      </c>
      <c r="Z376" s="11">
        <f>'OddsRatio_working_3-way'!X376^(1/3)*COS('OddsRatio_working_3-way'!Y376/3)</f>
        <v>0.53068602199891324</v>
      </c>
      <c r="AA376" s="11">
        <f>'OddsRatio_working_3-way'!X376^(1/3)*COS(('OddsRatio_working_3-way'!Y376+2*PI())/3)</f>
        <v>-0.32539722529707954</v>
      </c>
      <c r="AB376" s="11">
        <f>'OddsRatio_working_3-way'!X376^(1/3)*COS(('OddsRatio_working_3-way'!Y376+4*PI())/3)</f>
        <v>-0.20528879670183375</v>
      </c>
      <c r="AC376" s="11">
        <f>'OddsRatio_working_3-way'!X376^(1/3)*SIN('OddsRatio_working_3-way'!Y376/3)</f>
        <v>6.9344633581408147E-2</v>
      </c>
      <c r="AD376" s="11">
        <f>'OddsRatio_working_3-way'!X376^(1/3)*SIN(('OddsRatio_working_3-way'!Y376+2*PI())/3)</f>
        <v>0.42491525969366223</v>
      </c>
      <c r="AE376" s="11">
        <f>'OddsRatio_working_3-way'!X376^(1/3)*SIN(('OddsRatio_working_3-way'!Y376+4*PI())/3)</f>
        <v>-0.49425989327507036</v>
      </c>
      <c r="AF376" s="11">
        <f>-'OddsRatio_working_3-way'!U376/(3*'OddsRatio_working_3-way'!X376^(1/3))*COS(('OddsRatio_working_3-way'!Y376)/3)</f>
        <v>0.53068602199891324</v>
      </c>
      <c r="AG376" s="11">
        <f>-'OddsRatio_working_3-way'!U376/(3*'OddsRatio_working_3-way'!X376^(1/3))*COS(('OddsRatio_working_3-way'!Y376+2*PI())/3)</f>
        <v>-0.32539722529707954</v>
      </c>
      <c r="AH376" s="11">
        <f>-'OddsRatio_working_3-way'!U376/(3*'OddsRatio_working_3-way'!X376^(1/3))*COS(('OddsRatio_working_3-way'!Y376+4*PI())/3)</f>
        <v>-0.20528879670183375</v>
      </c>
      <c r="AI376" s="11">
        <f>'OddsRatio_working_3-way'!U376/(3*'OddsRatio_working_3-way'!X376^(1/3))*SIN(('OddsRatio_working_3-way'!Y376)/3)</f>
        <v>-6.9344633581408147E-2</v>
      </c>
      <c r="AJ376" s="11">
        <f>'OddsRatio_working_3-way'!U376/(3*'OddsRatio_working_3-way'!X376^(1/3))*SIN(('OddsRatio_working_3-way'!Y376+2*PI())/3)</f>
        <v>-0.42491525969366223</v>
      </c>
      <c r="AK376" s="11">
        <f>'OddsRatio_working_3-way'!U376/(3*'OddsRatio_working_3-way'!X376^(1/3))*SIN(('OddsRatio_working_3-way'!Y376+4*PI())/3)</f>
        <v>0.49425989327507036</v>
      </c>
      <c r="AL376" s="11">
        <f>'OddsRatio_working_3-way'!Z376+'OddsRatio_working_3-way'!AF376</f>
        <v>1.0613720439978265</v>
      </c>
      <c r="AM376" s="11">
        <f>'OddsRatio_working_3-way'!AA376+'OddsRatio_working_3-way'!AG376</f>
        <v>-0.65079445059415908</v>
      </c>
      <c r="AN376" s="11">
        <f>'OddsRatio_working_3-way'!AB376+'OddsRatio_working_3-way'!AH376</f>
        <v>-0.41057759340366751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1.0613720439978265</v>
      </c>
      <c r="AS376" s="11">
        <f>IF(('OddsRatio_working_3-way'!X376=0),IF(Q376&gt;0,-Q376^(1/3),(-Q376)^(1/3)),'OddsRatio_working_3-way'!AM376-'OddsRatio_working_3-way'!R376/3)</f>
        <v>-0.65079445059415908</v>
      </c>
      <c r="AT376" s="11">
        <f>IF(('OddsRatio_working_3-way'!X376=0),IF(Q376&gt;0,-Q376^(1/3),(-Q376)^(1/3)),'OddsRatio_working_3-way'!AN376-'OddsRatio_working_3-way'!R376/3)</f>
        <v>-0.41057759340366751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2.15</v>
      </c>
      <c r="B377" s="4">
        <f>IF('True_Odds_Calculator_3-way'!B378="","",'True_Odds_Calculator_3-way'!B378)</f>
        <v>3.29</v>
      </c>
      <c r="C377" s="4">
        <f>IF('True_Odds_Calculator_3-way'!C378="","",'True_Odds_Calculator_3-way'!C378)</f>
        <v>3.79</v>
      </c>
      <c r="D377" s="9">
        <f t="shared" si="78"/>
        <v>0.45253411749006656</v>
      </c>
      <c r="E377" s="9">
        <f t="shared" si="79"/>
        <v>0.29333801774621659</v>
      </c>
      <c r="F377" s="9">
        <f t="shared" si="80"/>
        <v>0.25412786476371674</v>
      </c>
      <c r="G377" s="9">
        <f t="shared" si="81"/>
        <v>1.0519809904708948</v>
      </c>
      <c r="H377" s="9">
        <f t="shared" si="82"/>
        <v>2.209778139041529</v>
      </c>
      <c r="I377" s="9">
        <f t="shared" si="83"/>
        <v>3.4090364681783489</v>
      </c>
      <c r="J377" s="9">
        <f t="shared" si="84"/>
        <v>3.9350269634137955</v>
      </c>
      <c r="K377" s="11">
        <f t="shared" si="85"/>
        <v>0.46511627906976744</v>
      </c>
      <c r="L377" s="11">
        <f t="shared" si="86"/>
        <v>0.303951367781155</v>
      </c>
      <c r="M377" s="11">
        <f t="shared" si="87"/>
        <v>0.26385224274406333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-0.27407155138665562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0.23238841765681972</v>
      </c>
      <c r="Q377" s="11">
        <f>2*'OddsRatio_working_3-way'!K377*'OddsRatio_working_3-way'!L377*'OddsRatio_working_3-way'!M377</f>
        <v>7.4603023324821743E-2</v>
      </c>
      <c r="R377" s="11">
        <f t="shared" si="88"/>
        <v>0</v>
      </c>
      <c r="S377" s="11">
        <f t="shared" si="89"/>
        <v>-0.84791149056171089</v>
      </c>
      <c r="T377" s="11">
        <f t="shared" si="90"/>
        <v>-0.27220272570199389</v>
      </c>
      <c r="U377" s="11">
        <f>'OddsRatio_working_3-way'!S377-'OddsRatio_working_3-way'!R377^2/3</f>
        <v>-0.84791149056171089</v>
      </c>
      <c r="V377" s="11">
        <f>'OddsRatio_working_3-way'!S377*'OddsRatio_working_3-way'!R377/3-2*'OddsRatio_working_3-way'!R377^3/27-'OddsRatio_working_3-way'!T377</f>
        <v>0.27220272570199389</v>
      </c>
      <c r="W377" s="11">
        <f>'OddsRatio_working_3-way'!V377^2+4*'OddsRatio_working_3-way'!U377^3/27</f>
        <v>-1.6218160484177874E-2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0.15026017799451458</v>
      </c>
      <c r="Y377" s="11">
        <f>IF('OddsRatio_working_3-way'!W377&gt;=0,IF('OddsRatio_working_3-way'!V377+SQRT('OddsRatio_working_3-way'!W377)&gt;0,0,PI()),ACOS('OddsRatio_working_3-way'!V377/(2*'OddsRatio_working_3-way'!X377)))</f>
        <v>0.43759993094558625</v>
      </c>
      <c r="Z377" s="11">
        <f>'OddsRatio_working_3-way'!X377^(1/3)*COS('OddsRatio_working_3-way'!Y377/3)</f>
        <v>0.52599049523544739</v>
      </c>
      <c r="AA377" s="11">
        <f>'OddsRatio_working_3-way'!X377^(1/3)*COS(('OddsRatio_working_3-way'!Y377+2*PI())/3)</f>
        <v>-0.32991588592837023</v>
      </c>
      <c r="AB377" s="11">
        <f>'OddsRatio_working_3-way'!X377^(1/3)*COS(('OddsRatio_working_3-way'!Y377+4*PI())/3)</f>
        <v>-0.19607460930707718</v>
      </c>
      <c r="AC377" s="11">
        <f>'OddsRatio_working_3-way'!X377^(1/3)*SIN('OddsRatio_working_3-way'!Y377/3)</f>
        <v>7.7273297085986792E-2</v>
      </c>
      <c r="AD377" s="11">
        <f>'OddsRatio_working_3-way'!X377^(1/3)*SIN(('OddsRatio_working_3-way'!Y377+2*PI())/3)</f>
        <v>0.41688448248006177</v>
      </c>
      <c r="AE377" s="11">
        <f>'OddsRatio_working_3-way'!X377^(1/3)*SIN(('OddsRatio_working_3-way'!Y377+4*PI())/3)</f>
        <v>-0.49415777956604845</v>
      </c>
      <c r="AF377" s="11">
        <f>-'OddsRatio_working_3-way'!U377/(3*'OddsRatio_working_3-way'!X377^(1/3))*COS(('OddsRatio_working_3-way'!Y377)/3)</f>
        <v>0.52599049523544739</v>
      </c>
      <c r="AG377" s="11">
        <f>-'OddsRatio_working_3-way'!U377/(3*'OddsRatio_working_3-way'!X377^(1/3))*COS(('OddsRatio_working_3-way'!Y377+2*PI())/3)</f>
        <v>-0.32991588592837023</v>
      </c>
      <c r="AH377" s="11">
        <f>-'OddsRatio_working_3-way'!U377/(3*'OddsRatio_working_3-way'!X377^(1/3))*COS(('OddsRatio_working_3-way'!Y377+4*PI())/3)</f>
        <v>-0.19607460930707718</v>
      </c>
      <c r="AI377" s="11">
        <f>'OddsRatio_working_3-way'!U377/(3*'OddsRatio_working_3-way'!X377^(1/3))*SIN(('OddsRatio_working_3-way'!Y377)/3)</f>
        <v>-7.7273297085986792E-2</v>
      </c>
      <c r="AJ377" s="11">
        <f>'OddsRatio_working_3-way'!U377/(3*'OddsRatio_working_3-way'!X377^(1/3))*SIN(('OddsRatio_working_3-way'!Y377+2*PI())/3)</f>
        <v>-0.41688448248006177</v>
      </c>
      <c r="AK377" s="11">
        <f>'OddsRatio_working_3-way'!U377/(3*'OddsRatio_working_3-way'!X377^(1/3))*SIN(('OddsRatio_working_3-way'!Y377+4*PI())/3)</f>
        <v>0.49415777956604845</v>
      </c>
      <c r="AL377" s="11">
        <f>'OddsRatio_working_3-way'!Z377+'OddsRatio_working_3-way'!AF377</f>
        <v>1.0519809904708948</v>
      </c>
      <c r="AM377" s="11">
        <f>'OddsRatio_working_3-way'!AA377+'OddsRatio_working_3-way'!AG377</f>
        <v>-0.65983177185674047</v>
      </c>
      <c r="AN377" s="11">
        <f>'OddsRatio_working_3-way'!AB377+'OddsRatio_working_3-way'!AH377</f>
        <v>-0.39214921861415436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1.0519809904708948</v>
      </c>
      <c r="AS377" s="11">
        <f>IF(('OddsRatio_working_3-way'!X377=0),IF(Q377&gt;0,-Q377^(1/3),(-Q377)^(1/3)),'OddsRatio_working_3-way'!AM377-'OddsRatio_working_3-way'!R377/3)</f>
        <v>-0.65983177185674047</v>
      </c>
      <c r="AT377" s="11">
        <f>IF(('OddsRatio_working_3-way'!X377=0),IF(Q377&gt;0,-Q377^(1/3),(-Q377)^(1/3)),'OddsRatio_working_3-way'!AN377-'OddsRatio_working_3-way'!R377/3)</f>
        <v>-0.39214921861415436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2.06</v>
      </c>
      <c r="B378" s="4">
        <f>IF('True_Odds_Calculator_3-way'!B379="","",'True_Odds_Calculator_3-way'!B379)</f>
        <v>3.51</v>
      </c>
      <c r="C378" s="4">
        <f>IF('True_Odds_Calculator_3-way'!C379="","",'True_Odds_Calculator_3-way'!C379)</f>
        <v>3.79</v>
      </c>
      <c r="D378" s="9">
        <f t="shared" si="78"/>
        <v>0.47216236738730893</v>
      </c>
      <c r="E378" s="9">
        <f t="shared" si="79"/>
        <v>0.27418747925738129</v>
      </c>
      <c r="F378" s="9">
        <f t="shared" si="80"/>
        <v>0.25365015335530983</v>
      </c>
      <c r="G378" s="9">
        <f t="shared" si="81"/>
        <v>1.0546372713313241</v>
      </c>
      <c r="H378" s="9">
        <f t="shared" si="82"/>
        <v>2.1179155076112037</v>
      </c>
      <c r="I378" s="9">
        <f t="shared" si="83"/>
        <v>3.6471395510416231</v>
      </c>
      <c r="J378" s="9">
        <f t="shared" si="84"/>
        <v>3.9424379870143942</v>
      </c>
      <c r="K378" s="11">
        <f t="shared" si="85"/>
        <v>0.4854368932038835</v>
      </c>
      <c r="L378" s="11">
        <f t="shared" si="86"/>
        <v>0.28490028490028491</v>
      </c>
      <c r="M378" s="11">
        <f t="shared" si="87"/>
        <v>0.26385224274406333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-0.27087582260879395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0.23208312779745011</v>
      </c>
      <c r="Q378" s="11">
        <f>2*'OddsRatio_working_3-way'!K378*'OddsRatio_working_3-way'!L378*'OddsRatio_working_3-way'!M378</f>
        <v>7.2982115659575506E-2</v>
      </c>
      <c r="R378" s="11">
        <f t="shared" si="88"/>
        <v>0</v>
      </c>
      <c r="S378" s="11">
        <f t="shared" si="89"/>
        <v>-0.85678790215482137</v>
      </c>
      <c r="T378" s="11">
        <f t="shared" si="90"/>
        <v>-0.26943015791032121</v>
      </c>
      <c r="U378" s="11">
        <f>'OddsRatio_working_3-way'!S378-'OddsRatio_working_3-way'!R378^2/3</f>
        <v>-0.85678790215482137</v>
      </c>
      <c r="V378" s="11">
        <f>'OddsRatio_working_3-way'!S378*'OddsRatio_working_3-way'!R378/3-2*'OddsRatio_working_3-way'!R378^3/27-'OddsRatio_working_3-way'!T378</f>
        <v>0.26943015791032121</v>
      </c>
      <c r="W378" s="11">
        <f>'OddsRatio_working_3-way'!V378^2+4*'OddsRatio_working_3-way'!U378^3/27</f>
        <v>-2.0585994970980542E-2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0.15262585377530338</v>
      </c>
      <c r="Y378" s="11">
        <f>IF('OddsRatio_working_3-way'!W378&gt;=0,IF('OddsRatio_working_3-way'!V378+SQRT('OddsRatio_working_3-way'!W378)&gt;0,0,PI()),ACOS('OddsRatio_working_3-way'!V378/(2*'OddsRatio_working_3-way'!X378)))</f>
        <v>0.48932752658340939</v>
      </c>
      <c r="Z378" s="11">
        <f>'OddsRatio_working_3-way'!X378^(1/3)*COS('OddsRatio_working_3-way'!Y378/3)</f>
        <v>0.52731863566566206</v>
      </c>
      <c r="AA378" s="11">
        <f>'OddsRatio_working_3-way'!X378^(1/3)*COS(('OddsRatio_working_3-way'!Y378+2*PI())/3)</f>
        <v>-0.33881427707361522</v>
      </c>
      <c r="AB378" s="11">
        <f>'OddsRatio_working_3-way'!X378^(1/3)*COS(('OddsRatio_working_3-way'!Y378+4*PI())/3)</f>
        <v>-0.18850435859204692</v>
      </c>
      <c r="AC378" s="11">
        <f>'OddsRatio_working_3-way'!X378^(1/3)*SIN('OddsRatio_working_3-way'!Y378/3)</f>
        <v>8.678147189720424E-2</v>
      </c>
      <c r="AD378" s="11">
        <f>'OddsRatio_working_3-way'!X378^(1/3)*SIN(('OddsRatio_working_3-way'!Y378+2*PI())/3)</f>
        <v>0.41328059842681214</v>
      </c>
      <c r="AE378" s="11">
        <f>'OddsRatio_working_3-way'!X378^(1/3)*SIN(('OddsRatio_working_3-way'!Y378+4*PI())/3)</f>
        <v>-0.50006207032401628</v>
      </c>
      <c r="AF378" s="11">
        <f>-'OddsRatio_working_3-way'!U378/(3*'OddsRatio_working_3-way'!X378^(1/3))*COS(('OddsRatio_working_3-way'!Y378)/3)</f>
        <v>0.52731863566566206</v>
      </c>
      <c r="AG378" s="11">
        <f>-'OddsRatio_working_3-way'!U378/(3*'OddsRatio_working_3-way'!X378^(1/3))*COS(('OddsRatio_working_3-way'!Y378+2*PI())/3)</f>
        <v>-0.33881427707361522</v>
      </c>
      <c r="AH378" s="11">
        <f>-'OddsRatio_working_3-way'!U378/(3*'OddsRatio_working_3-way'!X378^(1/3))*COS(('OddsRatio_working_3-way'!Y378+4*PI())/3)</f>
        <v>-0.18850435859204692</v>
      </c>
      <c r="AI378" s="11">
        <f>'OddsRatio_working_3-way'!U378/(3*'OddsRatio_working_3-way'!X378^(1/3))*SIN(('OddsRatio_working_3-way'!Y378)/3)</f>
        <v>-8.678147189720424E-2</v>
      </c>
      <c r="AJ378" s="11">
        <f>'OddsRatio_working_3-way'!U378/(3*'OddsRatio_working_3-way'!X378^(1/3))*SIN(('OddsRatio_working_3-way'!Y378+2*PI())/3)</f>
        <v>-0.41328059842681214</v>
      </c>
      <c r="AK378" s="11">
        <f>'OddsRatio_working_3-way'!U378/(3*'OddsRatio_working_3-way'!X378^(1/3))*SIN(('OddsRatio_working_3-way'!Y378+4*PI())/3)</f>
        <v>0.50006207032401628</v>
      </c>
      <c r="AL378" s="11">
        <f>'OddsRatio_working_3-way'!Z378+'OddsRatio_working_3-way'!AF378</f>
        <v>1.0546372713313241</v>
      </c>
      <c r="AM378" s="11">
        <f>'OddsRatio_working_3-way'!AA378+'OddsRatio_working_3-way'!AG378</f>
        <v>-0.67762855414723044</v>
      </c>
      <c r="AN378" s="11">
        <f>'OddsRatio_working_3-way'!AB378+'OddsRatio_working_3-way'!AH378</f>
        <v>-0.37700871718409384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1.0546372713313241</v>
      </c>
      <c r="AS378" s="11">
        <f>IF(('OddsRatio_working_3-way'!X378=0),IF(Q378&gt;0,-Q378^(1/3),(-Q378)^(1/3)),'OddsRatio_working_3-way'!AM378-'OddsRatio_working_3-way'!R378/3)</f>
        <v>-0.67762855414723044</v>
      </c>
      <c r="AT378" s="11">
        <f>IF(('OddsRatio_working_3-way'!X378=0),IF(Q378&gt;0,-Q378^(1/3),(-Q378)^(1/3)),'OddsRatio_working_3-way'!AN378-'OddsRatio_working_3-way'!R378/3)</f>
        <v>-0.37700871718409384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3.56</v>
      </c>
      <c r="B379" s="4">
        <f>IF('True_Odds_Calculator_3-way'!B380="","",'True_Odds_Calculator_3-way'!B380)</f>
        <v>3.44</v>
      </c>
      <c r="C379" s="4">
        <f>IF('True_Odds_Calculator_3-way'!C380="","",'True_Odds_Calculator_3-way'!C380)</f>
        <v>2.16</v>
      </c>
      <c r="D379" s="9">
        <f t="shared" si="78"/>
        <v>0.27031089204151532</v>
      </c>
      <c r="E379" s="9">
        <f t="shared" si="79"/>
        <v>0.27988409722442742</v>
      </c>
      <c r="F379" s="9">
        <f t="shared" si="80"/>
        <v>0.44980501073405715</v>
      </c>
      <c r="G379" s="9">
        <f t="shared" si="81"/>
        <v>1.0544703013761887</v>
      </c>
      <c r="H379" s="9">
        <f t="shared" si="82"/>
        <v>3.6994439715230434</v>
      </c>
      <c r="I379" s="9">
        <f t="shared" si="83"/>
        <v>3.5729075353579005</v>
      </c>
      <c r="J379" s="9">
        <f t="shared" si="84"/>
        <v>2.223185549596379</v>
      </c>
      <c r="K379" s="11">
        <f t="shared" si="85"/>
        <v>0.2808988764044944</v>
      </c>
      <c r="L379" s="11">
        <f t="shared" si="86"/>
        <v>0.29069767441860467</v>
      </c>
      <c r="M379" s="11">
        <f t="shared" si="87"/>
        <v>0.46296296296296291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-0.27392116443592796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0.23287266885385521</v>
      </c>
      <c r="Q379" s="11">
        <f>2*'OddsRatio_working_3-way'!K379*'OddsRatio_working_3-way'!L379*'OddsRatio_working_3-way'!M379</f>
        <v>7.5608009368134804E-2</v>
      </c>
      <c r="R379" s="11">
        <f t="shared" si="88"/>
        <v>0</v>
      </c>
      <c r="S379" s="11">
        <f t="shared" si="89"/>
        <v>-0.85014485585076338</v>
      </c>
      <c r="T379" s="11">
        <f t="shared" si="90"/>
        <v>-0.27602105709440367</v>
      </c>
      <c r="U379" s="11">
        <f>'OddsRatio_working_3-way'!S379-'OddsRatio_working_3-way'!R379^2/3</f>
        <v>-0.85014485585076338</v>
      </c>
      <c r="V379" s="11">
        <f>'OddsRatio_working_3-way'!S379*'OddsRatio_working_3-way'!R379/3-2*'OddsRatio_working_3-way'!R379^3/27-'OddsRatio_working_3-way'!T379</f>
        <v>0.27602105709440367</v>
      </c>
      <c r="W379" s="11">
        <f>'OddsRatio_working_3-way'!V379^2+4*'OddsRatio_working_3-way'!U379^3/27</f>
        <v>-1.4840380272602594E-2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0.15085423778611146</v>
      </c>
      <c r="Y379" s="11">
        <f>IF('OddsRatio_working_3-way'!W379&gt;=0,IF('OddsRatio_working_3-way'!V379+SQRT('OddsRatio_working_3-way'!W379)&gt;0,0,PI()),ACOS('OddsRatio_working_3-way'!V379/(2*'OddsRatio_working_3-way'!X379)))</f>
        <v>0.41563493579418176</v>
      </c>
      <c r="Z379" s="11">
        <f>'OddsRatio_working_3-way'!X379^(1/3)*COS('OddsRatio_working_3-way'!Y379/3)</f>
        <v>0.52723515068809435</v>
      </c>
      <c r="AA379" s="11">
        <f>'OddsRatio_working_3-way'!X379^(1/3)*COS(('OddsRatio_working_3-way'!Y379+2*PI())/3)</f>
        <v>-0.32728496002307778</v>
      </c>
      <c r="AB379" s="11">
        <f>'OddsRatio_working_3-way'!X379^(1/3)*COS(('OddsRatio_working_3-way'!Y379+4*PI())/3)</f>
        <v>-0.19995019066501662</v>
      </c>
      <c r="AC379" s="11">
        <f>'OddsRatio_working_3-way'!X379^(1/3)*SIN('OddsRatio_working_3-way'!Y379/3)</f>
        <v>7.3516763366075613E-2</v>
      </c>
      <c r="AD379" s="11">
        <f>'OddsRatio_working_3-way'!X379^(1/3)*SIN(('OddsRatio_working_3-way'!Y379+2*PI())/3)</f>
        <v>0.41984065258096842</v>
      </c>
      <c r="AE379" s="11">
        <f>'OddsRatio_working_3-way'!X379^(1/3)*SIN(('OddsRatio_working_3-way'!Y379+4*PI())/3)</f>
        <v>-0.49335741594704402</v>
      </c>
      <c r="AF379" s="11">
        <f>-'OddsRatio_working_3-way'!U379/(3*'OddsRatio_working_3-way'!X379^(1/3))*COS(('OddsRatio_working_3-way'!Y379)/3)</f>
        <v>0.52723515068809435</v>
      </c>
      <c r="AG379" s="11">
        <f>-'OddsRatio_working_3-way'!U379/(3*'OddsRatio_working_3-way'!X379^(1/3))*COS(('OddsRatio_working_3-way'!Y379+2*PI())/3)</f>
        <v>-0.32728496002307778</v>
      </c>
      <c r="AH379" s="11">
        <f>-'OddsRatio_working_3-way'!U379/(3*'OddsRatio_working_3-way'!X379^(1/3))*COS(('OddsRatio_working_3-way'!Y379+4*PI())/3)</f>
        <v>-0.19995019066501662</v>
      </c>
      <c r="AI379" s="11">
        <f>'OddsRatio_working_3-way'!U379/(3*'OddsRatio_working_3-way'!X379^(1/3))*SIN(('OddsRatio_working_3-way'!Y379)/3)</f>
        <v>-7.3516763366075613E-2</v>
      </c>
      <c r="AJ379" s="11">
        <f>'OddsRatio_working_3-way'!U379/(3*'OddsRatio_working_3-way'!X379^(1/3))*SIN(('OddsRatio_working_3-way'!Y379+2*PI())/3)</f>
        <v>-0.41984065258096842</v>
      </c>
      <c r="AK379" s="11">
        <f>'OddsRatio_working_3-way'!U379/(3*'OddsRatio_working_3-way'!X379^(1/3))*SIN(('OddsRatio_working_3-way'!Y379+4*PI())/3)</f>
        <v>0.49335741594704402</v>
      </c>
      <c r="AL379" s="11">
        <f>'OddsRatio_working_3-way'!Z379+'OddsRatio_working_3-way'!AF379</f>
        <v>1.0544703013761887</v>
      </c>
      <c r="AM379" s="11">
        <f>'OddsRatio_working_3-way'!AA379+'OddsRatio_working_3-way'!AG379</f>
        <v>-0.65456992004615555</v>
      </c>
      <c r="AN379" s="11">
        <f>'OddsRatio_working_3-way'!AB379+'OddsRatio_working_3-way'!AH379</f>
        <v>-0.39990038133003325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1.0544703013761887</v>
      </c>
      <c r="AS379" s="11">
        <f>IF(('OddsRatio_working_3-way'!X379=0),IF(Q379&gt;0,-Q379^(1/3),(-Q379)^(1/3)),'OddsRatio_working_3-way'!AM379-'OddsRatio_working_3-way'!R379/3)</f>
        <v>-0.65456992004615555</v>
      </c>
      <c r="AT379" s="11">
        <f>IF(('OddsRatio_working_3-way'!X379=0),IF(Q379&gt;0,-Q379^(1/3),(-Q379)^(1/3)),'OddsRatio_working_3-way'!AN379-'OddsRatio_working_3-way'!R379/3)</f>
        <v>-0.39990038133003325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2.67</v>
      </c>
      <c r="B380" s="4">
        <f>IF('True_Odds_Calculator_3-way'!B381="","",'True_Odds_Calculator_3-way'!B381)</f>
        <v>3.11</v>
      </c>
      <c r="C380" s="4">
        <f>IF('True_Odds_Calculator_3-way'!C381="","",'True_Odds_Calculator_3-way'!C381)</f>
        <v>2.97</v>
      </c>
      <c r="D380" s="9">
        <f t="shared" si="78"/>
        <v>0.36315331831878739</v>
      </c>
      <c r="E380" s="9">
        <f t="shared" si="79"/>
        <v>0.31097433185980655</v>
      </c>
      <c r="F380" s="9">
        <f t="shared" si="80"/>
        <v>0.32587234982140612</v>
      </c>
      <c r="G380" s="9">
        <f t="shared" si="81"/>
        <v>1.0500945444679286</v>
      </c>
      <c r="H380" s="9">
        <f t="shared" si="82"/>
        <v>2.7536578892614401</v>
      </c>
      <c r="I380" s="9">
        <f t="shared" si="83"/>
        <v>3.2156994888273287</v>
      </c>
      <c r="J380" s="9">
        <f t="shared" si="84"/>
        <v>3.0686862526018195</v>
      </c>
      <c r="K380" s="11">
        <f t="shared" si="85"/>
        <v>0.37453183520599254</v>
      </c>
      <c r="L380" s="11">
        <f t="shared" si="86"/>
        <v>0.32154340836012862</v>
      </c>
      <c r="M380" s="11">
        <f t="shared" si="87"/>
        <v>0.33670033670033667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-0.28147320153293398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0.23315232198019387</v>
      </c>
      <c r="Q380" s="11">
        <f>2*'OddsRatio_working_3-way'!K380*'OddsRatio_working_3-way'!L380*'OddsRatio_working_3-way'!M380</f>
        <v>8.1096459819197872E-2</v>
      </c>
      <c r="R380" s="11">
        <f t="shared" si="88"/>
        <v>0</v>
      </c>
      <c r="S380" s="11">
        <f t="shared" si="89"/>
        <v>-0.82832866756202972</v>
      </c>
      <c r="T380" s="11">
        <f t="shared" si="90"/>
        <v>-0.28811431915201036</v>
      </c>
      <c r="U380" s="11">
        <f>'OddsRatio_working_3-way'!S380-'OddsRatio_working_3-way'!R380^2/3</f>
        <v>-0.82832866756202972</v>
      </c>
      <c r="V380" s="11">
        <f>'OddsRatio_working_3-way'!S380*'OddsRatio_working_3-way'!R380/3-2*'OddsRatio_working_3-way'!R380^3/27-'OddsRatio_working_3-way'!T380</f>
        <v>0.28811431915201036</v>
      </c>
      <c r="W380" s="11">
        <f>'OddsRatio_working_3-way'!V380^2+4*'OddsRatio_working_3-way'!U380^3/27</f>
        <v>-1.1886291778848007E-3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0.14508488039619366</v>
      </c>
      <c r="Y380" s="11">
        <f>IF('OddsRatio_working_3-way'!W380&gt;=0,IF('OddsRatio_working_3-way'!V380+SQRT('OddsRatio_working_3-way'!W380)&gt;0,0,PI()),ACOS('OddsRatio_working_3-way'!V380/(2*'OddsRatio_working_3-way'!X380)))</f>
        <v>0.11909627940119649</v>
      </c>
      <c r="Z380" s="11">
        <f>'OddsRatio_working_3-way'!X380^(1/3)*COS('OddsRatio_working_3-way'!Y380/3)</f>
        <v>0.5250472722339643</v>
      </c>
      <c r="AA380" s="11">
        <f>'OddsRatio_working_3-way'!X380^(1/3)*COS(('OddsRatio_working_3-way'!Y380+2*PI())/3)</f>
        <v>-0.28058432077350975</v>
      </c>
      <c r="AB380" s="11">
        <f>'OddsRatio_working_3-way'!X380^(1/3)*COS(('OddsRatio_working_3-way'!Y380+4*PI())/3)</f>
        <v>-0.24446295146045463</v>
      </c>
      <c r="AC380" s="11">
        <f>'OddsRatio_working_3-way'!X380^(1/3)*SIN('OddsRatio_working_3-way'!Y380/3)</f>
        <v>2.0854682296390332E-2</v>
      </c>
      <c r="AD380" s="11">
        <f>'OddsRatio_working_3-way'!X380^(1/3)*SIN(('OddsRatio_working_3-way'!Y380+2*PI())/3)</f>
        <v>0.44427693479414182</v>
      </c>
      <c r="AE380" s="11">
        <f>'OddsRatio_working_3-way'!X380^(1/3)*SIN(('OddsRatio_working_3-way'!Y380+4*PI())/3)</f>
        <v>-0.46513161709053208</v>
      </c>
      <c r="AF380" s="11">
        <f>-'OddsRatio_working_3-way'!U380/(3*'OddsRatio_working_3-way'!X380^(1/3))*COS(('OddsRatio_working_3-way'!Y380)/3)</f>
        <v>0.52504727223396419</v>
      </c>
      <c r="AG380" s="11">
        <f>-'OddsRatio_working_3-way'!U380/(3*'OddsRatio_working_3-way'!X380^(1/3))*COS(('OddsRatio_working_3-way'!Y380+2*PI())/3)</f>
        <v>-0.2805843207735097</v>
      </c>
      <c r="AH380" s="11">
        <f>-'OddsRatio_working_3-way'!U380/(3*'OddsRatio_working_3-way'!X380^(1/3))*COS(('OddsRatio_working_3-way'!Y380+4*PI())/3)</f>
        <v>-0.24446295146045458</v>
      </c>
      <c r="AI380" s="11">
        <f>'OddsRatio_working_3-way'!U380/(3*'OddsRatio_working_3-way'!X380^(1/3))*SIN(('OddsRatio_working_3-way'!Y380)/3)</f>
        <v>-2.0854682296390328E-2</v>
      </c>
      <c r="AJ380" s="11">
        <f>'OddsRatio_working_3-way'!U380/(3*'OddsRatio_working_3-way'!X380^(1/3))*SIN(('OddsRatio_working_3-way'!Y380+2*PI())/3)</f>
        <v>-0.44427693479414176</v>
      </c>
      <c r="AK380" s="11">
        <f>'OddsRatio_working_3-way'!U380/(3*'OddsRatio_working_3-way'!X380^(1/3))*SIN(('OddsRatio_working_3-way'!Y380+4*PI())/3)</f>
        <v>0.46513161709053197</v>
      </c>
      <c r="AL380" s="11">
        <f>'OddsRatio_working_3-way'!Z380+'OddsRatio_working_3-way'!AF380</f>
        <v>1.0500945444679286</v>
      </c>
      <c r="AM380" s="11">
        <f>'OddsRatio_working_3-way'!AA380+'OddsRatio_working_3-way'!AG380</f>
        <v>-0.5611686415470194</v>
      </c>
      <c r="AN380" s="11">
        <f>'OddsRatio_working_3-way'!AB380+'OddsRatio_working_3-way'!AH380</f>
        <v>-0.48892590292090921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1.0500945444679286</v>
      </c>
      <c r="AS380" s="11">
        <f>IF(('OddsRatio_working_3-way'!X380=0),IF(Q380&gt;0,-Q380^(1/3),(-Q380)^(1/3)),'OddsRatio_working_3-way'!AM380-'OddsRatio_working_3-way'!R380/3)</f>
        <v>-0.5611686415470194</v>
      </c>
      <c r="AT380" s="11">
        <f>IF(('OddsRatio_working_3-way'!X380=0),IF(Q380&gt;0,-Q380^(1/3),(-Q380)^(1/3)),'OddsRatio_working_3-way'!AN380-'OddsRatio_working_3-way'!R380/3)</f>
        <v>-0.48892590292090921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2.38</v>
      </c>
      <c r="B381" s="4">
        <f>IF('True_Odds_Calculator_3-way'!B382="","",'True_Odds_Calculator_3-way'!B382)</f>
        <v>3.22</v>
      </c>
      <c r="C381" s="4">
        <f>IF('True_Odds_Calculator_3-way'!C382="","",'True_Odds_Calculator_3-way'!C382)</f>
        <v>3.24</v>
      </c>
      <c r="D381" s="9">
        <f t="shared" si="78"/>
        <v>0.40581737152358927</v>
      </c>
      <c r="E381" s="9">
        <f t="shared" si="79"/>
        <v>0.29802776689374794</v>
      </c>
      <c r="F381" s="9">
        <f t="shared" si="80"/>
        <v>0.2961548615826628</v>
      </c>
      <c r="G381" s="9">
        <f t="shared" si="81"/>
        <v>1.0609874103413723</v>
      </c>
      <c r="H381" s="9">
        <f t="shared" si="82"/>
        <v>2.4641626262710941</v>
      </c>
      <c r="I381" s="9">
        <f t="shared" si="83"/>
        <v>3.355392050957847</v>
      </c>
      <c r="J381" s="9">
        <f t="shared" si="84"/>
        <v>3.376611799164674</v>
      </c>
      <c r="K381" s="11">
        <f t="shared" si="85"/>
        <v>0.42016806722689076</v>
      </c>
      <c r="L381" s="11">
        <f t="shared" si="86"/>
        <v>0.3105590062111801</v>
      </c>
      <c r="M381" s="11">
        <f t="shared" si="87"/>
        <v>0.30864197530864196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-0.27637721755368805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0.23519874938703333</v>
      </c>
      <c r="Q381" s="11">
        <f>2*'OddsRatio_working_3-way'!K381*'OddsRatio_working_3-way'!L381*'OddsRatio_working_3-way'!M381</f>
        <v>8.0547516913367589E-2</v>
      </c>
      <c r="R381" s="11">
        <f t="shared" si="88"/>
        <v>0</v>
      </c>
      <c r="S381" s="11">
        <f t="shared" si="89"/>
        <v>-0.85100628578889459</v>
      </c>
      <c r="T381" s="11">
        <f t="shared" si="90"/>
        <v>-0.29144050883181322</v>
      </c>
      <c r="U381" s="11">
        <f>'OddsRatio_working_3-way'!S381-'OddsRatio_working_3-way'!R381^2/3</f>
        <v>-0.85100628578889459</v>
      </c>
      <c r="V381" s="11">
        <f>'OddsRatio_working_3-way'!S381*'OddsRatio_working_3-way'!R381/3-2*'OddsRatio_working_3-way'!R381^3/27-'OddsRatio_working_3-way'!T381</f>
        <v>0.29144050883181322</v>
      </c>
      <c r="W381" s="11">
        <f>'OddsRatio_working_3-way'!V381^2+4*'OddsRatio_working_3-way'!U381^3/27</f>
        <v>-6.3674235340289154E-3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0.15108358094294622</v>
      </c>
      <c r="Y381" s="11">
        <f>IF('OddsRatio_working_3-way'!W381&gt;=0,IF('OddsRatio_working_3-way'!V381+SQRT('OddsRatio_working_3-way'!W381)&gt;0,0,PI()),ACOS('OddsRatio_working_3-way'!V381/(2*'OddsRatio_working_3-way'!X381)))</f>
        <v>0.26724936401306598</v>
      </c>
      <c r="Z381" s="11">
        <f>'OddsRatio_working_3-way'!X381^(1/3)*COS('OddsRatio_working_3-way'!Y381/3)</f>
        <v>0.53049370517068628</v>
      </c>
      <c r="AA381" s="11">
        <f>'OddsRatio_working_3-way'!X381^(1/3)*COS(('OddsRatio_working_3-way'!Y381+2*PI())/3)</f>
        <v>-0.30628211824710561</v>
      </c>
      <c r="AB381" s="11">
        <f>'OddsRatio_working_3-way'!X381^(1/3)*COS(('OddsRatio_working_3-way'!Y381+4*PI())/3)</f>
        <v>-0.22421158692358084</v>
      </c>
      <c r="AC381" s="11">
        <f>'OddsRatio_working_3-way'!X381^(1/3)*SIN('OddsRatio_working_3-way'!Y381/3)</f>
        <v>4.7383443352172726E-2</v>
      </c>
      <c r="AD381" s="11">
        <f>'OddsRatio_working_3-way'!X381^(1/3)*SIN(('OddsRatio_working_3-way'!Y381+2*PI())/3)</f>
        <v>0.43572930354946027</v>
      </c>
      <c r="AE381" s="11">
        <f>'OddsRatio_working_3-way'!X381^(1/3)*SIN(('OddsRatio_working_3-way'!Y381+4*PI())/3)</f>
        <v>-0.48311274690163281</v>
      </c>
      <c r="AF381" s="11">
        <f>-'OddsRatio_working_3-way'!U381/(3*'OddsRatio_working_3-way'!X381^(1/3))*COS(('OddsRatio_working_3-way'!Y381)/3)</f>
        <v>0.53049370517068617</v>
      </c>
      <c r="AG381" s="11">
        <f>-'OddsRatio_working_3-way'!U381/(3*'OddsRatio_working_3-way'!X381^(1/3))*COS(('OddsRatio_working_3-way'!Y381+2*PI())/3)</f>
        <v>-0.30628211824710555</v>
      </c>
      <c r="AH381" s="11">
        <f>-'OddsRatio_working_3-way'!U381/(3*'OddsRatio_working_3-way'!X381^(1/3))*COS(('OddsRatio_working_3-way'!Y381+4*PI())/3)</f>
        <v>-0.22421158692358079</v>
      </c>
      <c r="AI381" s="11">
        <f>'OddsRatio_working_3-way'!U381/(3*'OddsRatio_working_3-way'!X381^(1/3))*SIN(('OddsRatio_working_3-way'!Y381)/3)</f>
        <v>-4.7383443352172719E-2</v>
      </c>
      <c r="AJ381" s="11">
        <f>'OddsRatio_working_3-way'!U381/(3*'OddsRatio_working_3-way'!X381^(1/3))*SIN(('OddsRatio_working_3-way'!Y381+2*PI())/3)</f>
        <v>-0.43572930354946016</v>
      </c>
      <c r="AK381" s="11">
        <f>'OddsRatio_working_3-way'!U381/(3*'OddsRatio_working_3-way'!X381^(1/3))*SIN(('OddsRatio_working_3-way'!Y381+4*PI())/3)</f>
        <v>0.48311274690163275</v>
      </c>
      <c r="AL381" s="11">
        <f>'OddsRatio_working_3-way'!Z381+'OddsRatio_working_3-way'!AF381</f>
        <v>1.0609874103413723</v>
      </c>
      <c r="AM381" s="11">
        <f>'OddsRatio_working_3-way'!AA381+'OddsRatio_working_3-way'!AG381</f>
        <v>-0.61256423649421121</v>
      </c>
      <c r="AN381" s="11">
        <f>'OddsRatio_working_3-way'!AB381+'OddsRatio_working_3-way'!AH381</f>
        <v>-0.44842317384716163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1.0609874103413723</v>
      </c>
      <c r="AS381" s="11">
        <f>IF(('OddsRatio_working_3-way'!X381=0),IF(Q381&gt;0,-Q381^(1/3),(-Q381)^(1/3)),'OddsRatio_working_3-way'!AM381-'OddsRatio_working_3-way'!R381/3)</f>
        <v>-0.61256423649421121</v>
      </c>
      <c r="AT381" s="11">
        <f>IF(('OddsRatio_working_3-way'!X381=0),IF(Q381&gt;0,-Q381^(1/3),(-Q381)^(1/3)),'OddsRatio_working_3-way'!AN381-'OddsRatio_working_3-way'!R381/3)</f>
        <v>-0.44842317384716163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3.12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2.4500000000000002</v>
      </c>
      <c r="D382" s="9">
        <f t="shared" si="78"/>
        <v>0.30964128387958822</v>
      </c>
      <c r="E382" s="9">
        <f t="shared" si="79"/>
        <v>0.29430713333511216</v>
      </c>
      <c r="F382" s="9">
        <f t="shared" si="80"/>
        <v>0.39605158278529945</v>
      </c>
      <c r="G382" s="9">
        <f t="shared" si="81"/>
        <v>1.0516714688375228</v>
      </c>
      <c r="H382" s="9">
        <f t="shared" si="82"/>
        <v>3.2295435139355484</v>
      </c>
      <c r="I382" s="9">
        <f t="shared" si="83"/>
        <v>3.3978109489495529</v>
      </c>
      <c r="J382" s="9">
        <f t="shared" si="84"/>
        <v>2.5249236298144084</v>
      </c>
      <c r="K382" s="11">
        <f t="shared" si="85"/>
        <v>0.32051282051282048</v>
      </c>
      <c r="L382" s="11">
        <f t="shared" si="86"/>
        <v>0.3048780487804878</v>
      </c>
      <c r="M382" s="11">
        <f t="shared" si="87"/>
        <v>0.4081632653061224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-0.27954014626488499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0.23332503733200599</v>
      </c>
      <c r="Q382" s="11">
        <f>2*'OddsRatio_working_3-way'!K382*'OddsRatio_working_3-way'!L382*'OddsRatio_working_3-way'!M382</f>
        <v>7.9769243532309714E-2</v>
      </c>
      <c r="R382" s="11">
        <f t="shared" si="88"/>
        <v>0</v>
      </c>
      <c r="S382" s="11">
        <f t="shared" si="89"/>
        <v>-0.83467451974112239</v>
      </c>
      <c r="T382" s="11">
        <f t="shared" si="90"/>
        <v>-0.28535881016790499</v>
      </c>
      <c r="U382" s="11">
        <f>'OddsRatio_working_3-way'!S382-'OddsRatio_working_3-way'!R382^2/3</f>
        <v>-0.83467451974112239</v>
      </c>
      <c r="V382" s="11">
        <f>'OddsRatio_working_3-way'!S382*'OddsRatio_working_3-way'!R382/3-2*'OddsRatio_working_3-way'!R382^3/27-'OddsRatio_working_3-way'!T382</f>
        <v>0.28535881016790499</v>
      </c>
      <c r="W382" s="11">
        <f>'OddsRatio_working_3-way'!V382^2+4*'OddsRatio_working_3-way'!U382^3/27</f>
        <v>-4.7188444844784572E-3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0.14675531934560404</v>
      </c>
      <c r="Y382" s="11">
        <f>IF('OddsRatio_working_3-way'!W382&gt;=0,IF('OddsRatio_working_3-way'!V382+SQRT('OddsRatio_working_3-way'!W382)&gt;0,0,PI()),ACOS('OddsRatio_working_3-way'!V382/(2*'OddsRatio_working_3-way'!X382)))</f>
        <v>0.23623318606718646</v>
      </c>
      <c r="Z382" s="11">
        <f>'OddsRatio_working_3-way'!X382^(1/3)*COS('OddsRatio_working_3-way'!Y382/3)</f>
        <v>0.52583573441876141</v>
      </c>
      <c r="AA382" s="11">
        <f>'OddsRatio_working_3-way'!X382^(1/3)*COS(('OddsRatio_working_3-way'!Y382+2*PI())/3)</f>
        <v>-0.29885135077961111</v>
      </c>
      <c r="AB382" s="11">
        <f>'OddsRatio_working_3-way'!X382^(1/3)*COS(('OddsRatio_working_3-way'!Y382+4*PI())/3)</f>
        <v>-0.22698438363915033</v>
      </c>
      <c r="AC382" s="11">
        <f>'OddsRatio_working_3-way'!X382^(1/3)*SIN('OddsRatio_working_3-way'!Y382/3)</f>
        <v>4.1492412824387148E-2</v>
      </c>
      <c r="AD382" s="11">
        <f>'OddsRatio_working_3-way'!X382^(1/3)*SIN(('OddsRatio_working_3-way'!Y382+2*PI())/3)</f>
        <v>0.43464089781210113</v>
      </c>
      <c r="AE382" s="11">
        <f>'OddsRatio_working_3-way'!X382^(1/3)*SIN(('OddsRatio_working_3-way'!Y382+4*PI())/3)</f>
        <v>-0.47613331063648817</v>
      </c>
      <c r="AF382" s="11">
        <f>-'OddsRatio_working_3-way'!U382/(3*'OddsRatio_working_3-way'!X382^(1/3))*COS(('OddsRatio_working_3-way'!Y382)/3)</f>
        <v>0.52583573441876141</v>
      </c>
      <c r="AG382" s="11">
        <f>-'OddsRatio_working_3-way'!U382/(3*'OddsRatio_working_3-way'!X382^(1/3))*COS(('OddsRatio_working_3-way'!Y382+2*PI())/3)</f>
        <v>-0.29885135077961111</v>
      </c>
      <c r="AH382" s="11">
        <f>-'OddsRatio_working_3-way'!U382/(3*'OddsRatio_working_3-way'!X382^(1/3))*COS(('OddsRatio_working_3-way'!Y382+4*PI())/3)</f>
        <v>-0.22698438363915033</v>
      </c>
      <c r="AI382" s="11">
        <f>'OddsRatio_working_3-way'!U382/(3*'OddsRatio_working_3-way'!X382^(1/3))*SIN(('OddsRatio_working_3-way'!Y382)/3)</f>
        <v>-4.1492412824387148E-2</v>
      </c>
      <c r="AJ382" s="11">
        <f>'OddsRatio_working_3-way'!U382/(3*'OddsRatio_working_3-way'!X382^(1/3))*SIN(('OddsRatio_working_3-way'!Y382+2*PI())/3)</f>
        <v>-0.43464089781210113</v>
      </c>
      <c r="AK382" s="11">
        <f>'OddsRatio_working_3-way'!U382/(3*'OddsRatio_working_3-way'!X382^(1/3))*SIN(('OddsRatio_working_3-way'!Y382+4*PI())/3)</f>
        <v>0.47613331063648817</v>
      </c>
      <c r="AL382" s="11">
        <f>'OddsRatio_working_3-way'!Z382+'OddsRatio_working_3-way'!AF382</f>
        <v>1.0516714688375228</v>
      </c>
      <c r="AM382" s="11">
        <f>'OddsRatio_working_3-way'!AA382+'OddsRatio_working_3-way'!AG382</f>
        <v>-0.59770270155922223</v>
      </c>
      <c r="AN382" s="11">
        <f>'OddsRatio_working_3-way'!AB382+'OddsRatio_working_3-way'!AH382</f>
        <v>-0.45396876727830066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1.0516714688375228</v>
      </c>
      <c r="AS382" s="11">
        <f>IF(('OddsRatio_working_3-way'!X382=0),IF(Q382&gt;0,-Q382^(1/3),(-Q382)^(1/3)),'OddsRatio_working_3-way'!AM382-'OddsRatio_working_3-way'!R382/3)</f>
        <v>-0.59770270155922223</v>
      </c>
      <c r="AT382" s="11">
        <f>IF(('OddsRatio_working_3-way'!X382=0),IF(Q382&gt;0,-Q382^(1/3),(-Q382)^(1/3)),'OddsRatio_working_3-way'!AN382-'OddsRatio_working_3-way'!R382/3)</f>
        <v>-0.45396876727830066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3.45</v>
      </c>
      <c r="B383" s="4">
        <f>IF('True_Odds_Calculator_3-way'!B384="","",'True_Odds_Calculator_3-way'!B384)</f>
        <v>3.65</v>
      </c>
      <c r="C383" s="4">
        <f>IF('True_Odds_Calculator_3-way'!C384="","",'True_Odds_Calculator_3-way'!C384)</f>
        <v>2.1</v>
      </c>
      <c r="D383" s="9">
        <f t="shared" si="78"/>
        <v>0.27731456965473222</v>
      </c>
      <c r="E383" s="9">
        <f t="shared" si="79"/>
        <v>0.2618658639732433</v>
      </c>
      <c r="F383" s="9">
        <f t="shared" si="80"/>
        <v>0.46081956637202454</v>
      </c>
      <c r="G383" s="9">
        <f t="shared" si="81"/>
        <v>1.0636788590160946</v>
      </c>
      <c r="H383" s="9">
        <f t="shared" si="82"/>
        <v>3.6060132045894311</v>
      </c>
      <c r="I383" s="9">
        <f t="shared" si="83"/>
        <v>3.818748976392651</v>
      </c>
      <c r="J383" s="9">
        <f t="shared" si="84"/>
        <v>2.1700467449177046</v>
      </c>
      <c r="K383" s="11">
        <f t="shared" si="85"/>
        <v>0.28985507246376813</v>
      </c>
      <c r="L383" s="11">
        <f t="shared" si="86"/>
        <v>0.27397260273972601</v>
      </c>
      <c r="M383" s="11">
        <f t="shared" si="87"/>
        <v>0.47619047619047616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-0.27006816226589914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0.2344555054501451</v>
      </c>
      <c r="Q383" s="11">
        <f>2*'OddsRatio_working_3-way'!K383*'OddsRatio_working_3-way'!L383*'OddsRatio_working_3-way'!M383</f>
        <v>7.5630808209724232E-2</v>
      </c>
      <c r="R383" s="11">
        <f t="shared" si="88"/>
        <v>0</v>
      </c>
      <c r="S383" s="11">
        <f t="shared" si="89"/>
        <v>-0.8681345608569323</v>
      </c>
      <c r="T383" s="11">
        <f t="shared" si="90"/>
        <v>-0.28004340672804273</v>
      </c>
      <c r="U383" s="11">
        <f>'OddsRatio_working_3-way'!S383-'OddsRatio_working_3-way'!R383^2/3</f>
        <v>-0.8681345608569323</v>
      </c>
      <c r="V383" s="11">
        <f>'OddsRatio_working_3-way'!S383*'OddsRatio_working_3-way'!R383/3-2*'OddsRatio_working_3-way'!R383^3/27-'OddsRatio_working_3-way'!T383</f>
        <v>0.28004340672804273</v>
      </c>
      <c r="W383" s="11">
        <f>'OddsRatio_working_3-way'!V383^2+4*'OddsRatio_working_3-way'!U383^3/27</f>
        <v>-1.8505501205826988E-2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0.15566776388969791</v>
      </c>
      <c r="Y383" s="11">
        <f>IF('OddsRatio_working_3-way'!W383&gt;=0,IF('OddsRatio_working_3-way'!V383+SQRT('OddsRatio_working_3-way'!W383)&gt;0,0,PI()),ACOS('OddsRatio_working_3-way'!V383/(2*'OddsRatio_working_3-way'!X383)))</f>
        <v>0.4521938578091107</v>
      </c>
      <c r="Z383" s="11">
        <f>'OddsRatio_working_3-way'!X383^(1/3)*COS('OddsRatio_working_3-way'!Y383/3)</f>
        <v>0.53183942950804741</v>
      </c>
      <c r="AA383" s="11">
        <f>'OddsRatio_working_3-way'!X383^(1/3)*COS(('OddsRatio_working_3-way'!Y383+2*PI())/3)</f>
        <v>-0.33587510146333394</v>
      </c>
      <c r="AB383" s="11">
        <f>'OddsRatio_working_3-way'!X383^(1/3)*COS(('OddsRatio_working_3-way'!Y383+4*PI())/3)</f>
        <v>-0.19596432804471356</v>
      </c>
      <c r="AC383" s="11">
        <f>'OddsRatio_working_3-way'!X383^(1/3)*SIN('OddsRatio_working_3-way'!Y383/3)</f>
        <v>8.077752269576946E-2</v>
      </c>
      <c r="AD383" s="11">
        <f>'OddsRatio_working_3-way'!X383^(1/3)*SIN(('OddsRatio_working_3-way'!Y383+2*PI())/3)</f>
        <v>0.4201976953403076</v>
      </c>
      <c r="AE383" s="11">
        <f>'OddsRatio_working_3-way'!X383^(1/3)*SIN(('OddsRatio_working_3-way'!Y383+4*PI())/3)</f>
        <v>-0.50097521803607681</v>
      </c>
      <c r="AF383" s="11">
        <f>-'OddsRatio_working_3-way'!U383/(3*'OddsRatio_working_3-way'!X383^(1/3))*COS(('OddsRatio_working_3-way'!Y383)/3)</f>
        <v>0.5318394295080473</v>
      </c>
      <c r="AG383" s="11">
        <f>-'OddsRatio_working_3-way'!U383/(3*'OddsRatio_working_3-way'!X383^(1/3))*COS(('OddsRatio_working_3-way'!Y383+2*PI())/3)</f>
        <v>-0.33587510146333388</v>
      </c>
      <c r="AH383" s="11">
        <f>-'OddsRatio_working_3-way'!U383/(3*'OddsRatio_working_3-way'!X383^(1/3))*COS(('OddsRatio_working_3-way'!Y383+4*PI())/3)</f>
        <v>-0.19596432804471353</v>
      </c>
      <c r="AI383" s="11">
        <f>'OddsRatio_working_3-way'!U383/(3*'OddsRatio_working_3-way'!X383^(1/3))*SIN(('OddsRatio_working_3-way'!Y383)/3)</f>
        <v>-8.0777522695769433E-2</v>
      </c>
      <c r="AJ383" s="11">
        <f>'OddsRatio_working_3-way'!U383/(3*'OddsRatio_working_3-way'!X383^(1/3))*SIN(('OddsRatio_working_3-way'!Y383+2*PI())/3)</f>
        <v>-0.42019769534030754</v>
      </c>
      <c r="AK383" s="11">
        <f>'OddsRatio_working_3-way'!U383/(3*'OddsRatio_working_3-way'!X383^(1/3))*SIN(('OddsRatio_working_3-way'!Y383+4*PI())/3)</f>
        <v>0.5009752180360767</v>
      </c>
      <c r="AL383" s="11">
        <f>'OddsRatio_working_3-way'!Z383+'OddsRatio_working_3-way'!AF383</f>
        <v>1.0636788590160946</v>
      </c>
      <c r="AM383" s="11">
        <f>'OddsRatio_working_3-way'!AA383+'OddsRatio_working_3-way'!AG383</f>
        <v>-0.67175020292666776</v>
      </c>
      <c r="AN383" s="11">
        <f>'OddsRatio_working_3-way'!AB383+'OddsRatio_working_3-way'!AH383</f>
        <v>-0.39192865608942706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1.0636788590160946</v>
      </c>
      <c r="AS383" s="11">
        <f>IF(('OddsRatio_working_3-way'!X383=0),IF(Q383&gt;0,-Q383^(1/3),(-Q383)^(1/3)),'OddsRatio_working_3-way'!AM383-'OddsRatio_working_3-way'!R383/3)</f>
        <v>-0.67175020292666776</v>
      </c>
      <c r="AT383" s="11">
        <f>IF(('OddsRatio_working_3-way'!X383=0),IF(Q383&gt;0,-Q383^(1/3),(-Q383)^(1/3)),'OddsRatio_working_3-way'!AN383-'OddsRatio_working_3-way'!R383/3)</f>
        <v>-0.39192865608942706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2.82</v>
      </c>
      <c r="B384" s="4">
        <f>IF('True_Odds_Calculator_3-way'!B385="","",'True_Odds_Calculator_3-way'!B385)</f>
        <v>3.4</v>
      </c>
      <c r="C384" s="4">
        <f>IF('True_Odds_Calculator_3-way'!C385="","",'True_Odds_Calculator_3-way'!C385)</f>
        <v>2.56</v>
      </c>
      <c r="D384" s="9">
        <f t="shared" si="78"/>
        <v>0.34125306260597493</v>
      </c>
      <c r="E384" s="9">
        <f t="shared" si="79"/>
        <v>0.2820435611594001</v>
      </c>
      <c r="F384" s="9">
        <f t="shared" si="80"/>
        <v>0.37670337623462474</v>
      </c>
      <c r="G384" s="9">
        <f t="shared" si="81"/>
        <v>1.0606465006819148</v>
      </c>
      <c r="H384" s="9">
        <f t="shared" si="82"/>
        <v>2.9303766312410855</v>
      </c>
      <c r="I384" s="9">
        <f t="shared" si="83"/>
        <v>3.5455516016365949</v>
      </c>
      <c r="J384" s="9">
        <f t="shared" si="84"/>
        <v>2.6546085410637867</v>
      </c>
      <c r="K384" s="11">
        <f t="shared" si="85"/>
        <v>0.3546099290780142</v>
      </c>
      <c r="L384" s="11">
        <f t="shared" si="86"/>
        <v>0.29411764705882354</v>
      </c>
      <c r="M384" s="11">
        <f t="shared" si="87"/>
        <v>0.390625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-0.27761264080100112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0.23548315602836881</v>
      </c>
      <c r="Q384" s="11">
        <f>2*'OddsRatio_working_3-way'!K384*'OddsRatio_working_3-way'!L384*'OddsRatio_working_3-way'!M384</f>
        <v>8.1482060909470175E-2</v>
      </c>
      <c r="R384" s="11">
        <f t="shared" si="88"/>
        <v>0</v>
      </c>
      <c r="S384" s="11">
        <f t="shared" si="89"/>
        <v>-0.84824363670517566</v>
      </c>
      <c r="T384" s="11">
        <f t="shared" si="90"/>
        <v>-0.29350990889452444</v>
      </c>
      <c r="U384" s="11">
        <f>'OddsRatio_working_3-way'!S384-'OddsRatio_working_3-way'!R384^2/3</f>
        <v>-0.84824363670517566</v>
      </c>
      <c r="V384" s="11">
        <f>'OddsRatio_working_3-way'!S384*'OddsRatio_working_3-way'!R384/3-2*'OddsRatio_working_3-way'!R384^3/27-'OddsRatio_working_3-way'!T384</f>
        <v>0.29350990889452444</v>
      </c>
      <c r="W384" s="11">
        <f>'OddsRatio_working_3-way'!V384^2+4*'OddsRatio_working_3-way'!U384^3/27</f>
        <v>-4.2705916638505204E-3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0.15034847711493668</v>
      </c>
      <c r="Y384" s="11">
        <f>IF('OddsRatio_working_3-way'!W384&gt;=0,IF('OddsRatio_working_3-way'!V384+SQRT('OddsRatio_working_3-way'!W384)&gt;0,0,PI()),ACOS('OddsRatio_working_3-way'!V384/(2*'OddsRatio_working_3-way'!X384)))</f>
        <v>0.21907585110164995</v>
      </c>
      <c r="Z384" s="11">
        <f>'OddsRatio_working_3-way'!X384^(1/3)*COS('OddsRatio_working_3-way'!Y384/3)</f>
        <v>0.5303232503409574</v>
      </c>
      <c r="AA384" s="11">
        <f>'OddsRatio_working_3-way'!X384^(1/3)*COS(('OddsRatio_working_3-way'!Y384+2*PI())/3)</f>
        <v>-0.29875994041314552</v>
      </c>
      <c r="AB384" s="11">
        <f>'OddsRatio_working_3-way'!X384^(1/3)*COS(('OddsRatio_working_3-way'!Y384+4*PI())/3)</f>
        <v>-0.23156330992781171</v>
      </c>
      <c r="AC384" s="11">
        <f>'OddsRatio_working_3-way'!X384^(1/3)*SIN('OddsRatio_working_3-way'!Y384/3)</f>
        <v>3.8795992699343328E-2</v>
      </c>
      <c r="AD384" s="11">
        <f>'OddsRatio_working_3-way'!X384^(1/3)*SIN(('OddsRatio_working_3-way'!Y384+2*PI())/3)</f>
        <v>0.43987541066313196</v>
      </c>
      <c r="AE384" s="11">
        <f>'OddsRatio_working_3-way'!X384^(1/3)*SIN(('OddsRatio_working_3-way'!Y384+4*PI())/3)</f>
        <v>-0.47867140336247521</v>
      </c>
      <c r="AF384" s="11">
        <f>-'OddsRatio_working_3-way'!U384/(3*'OddsRatio_working_3-way'!X384^(1/3))*COS(('OddsRatio_working_3-way'!Y384)/3)</f>
        <v>0.53032325034095751</v>
      </c>
      <c r="AG384" s="11">
        <f>-'OddsRatio_working_3-way'!U384/(3*'OddsRatio_working_3-way'!X384^(1/3))*COS(('OddsRatio_working_3-way'!Y384+2*PI())/3)</f>
        <v>-0.29875994041314563</v>
      </c>
      <c r="AH384" s="11">
        <f>-'OddsRatio_working_3-way'!U384/(3*'OddsRatio_working_3-way'!X384^(1/3))*COS(('OddsRatio_working_3-way'!Y384+4*PI())/3)</f>
        <v>-0.23156330992781177</v>
      </c>
      <c r="AI384" s="11">
        <f>'OddsRatio_working_3-way'!U384/(3*'OddsRatio_working_3-way'!X384^(1/3))*SIN(('OddsRatio_working_3-way'!Y384)/3)</f>
        <v>-3.8795992699343335E-2</v>
      </c>
      <c r="AJ384" s="11">
        <f>'OddsRatio_working_3-way'!U384/(3*'OddsRatio_working_3-way'!X384^(1/3))*SIN(('OddsRatio_working_3-way'!Y384+2*PI())/3)</f>
        <v>-0.43987541066313202</v>
      </c>
      <c r="AK384" s="11">
        <f>'OddsRatio_working_3-way'!U384/(3*'OddsRatio_working_3-way'!X384^(1/3))*SIN(('OddsRatio_working_3-way'!Y384+4*PI())/3)</f>
        <v>0.47867140336247532</v>
      </c>
      <c r="AL384" s="11">
        <f>'OddsRatio_working_3-way'!Z384+'OddsRatio_working_3-way'!AF384</f>
        <v>1.0606465006819148</v>
      </c>
      <c r="AM384" s="11">
        <f>'OddsRatio_working_3-way'!AA384+'OddsRatio_working_3-way'!AG384</f>
        <v>-0.59751988082629115</v>
      </c>
      <c r="AN384" s="11">
        <f>'OddsRatio_working_3-way'!AB384+'OddsRatio_working_3-way'!AH384</f>
        <v>-0.46312661985562348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1.0606465006819148</v>
      </c>
      <c r="AS384" s="11">
        <f>IF(('OddsRatio_working_3-way'!X384=0),IF(Q384&gt;0,-Q384^(1/3),(-Q384)^(1/3)),'OddsRatio_working_3-way'!AM384-'OddsRatio_working_3-way'!R384/3)</f>
        <v>-0.59751988082629115</v>
      </c>
      <c r="AT384" s="11">
        <f>IF(('OddsRatio_working_3-way'!X384=0),IF(Q384&gt;0,-Q384^(1/3),(-Q384)^(1/3)),'OddsRatio_working_3-way'!AN384-'OddsRatio_working_3-way'!R384/3)</f>
        <v>-0.46312661985562348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2.16</v>
      </c>
      <c r="B385" s="4">
        <f>IF('True_Odds_Calculator_3-way'!B386="","",'True_Odds_Calculator_3-way'!B386)</f>
        <v>3.34</v>
      </c>
      <c r="C385" s="4">
        <f>IF('True_Odds_Calculator_3-way'!C386="","",'True_Odds_Calculator_3-way'!C386)</f>
        <v>3.7</v>
      </c>
      <c r="D385" s="9">
        <f t="shared" si="78"/>
        <v>0.45051890613856804</v>
      </c>
      <c r="E385" s="9">
        <f t="shared" si="79"/>
        <v>0.28898777280557736</v>
      </c>
      <c r="F385" s="9">
        <f t="shared" si="80"/>
        <v>0.26049332105585493</v>
      </c>
      <c r="G385" s="9">
        <f t="shared" si="81"/>
        <v>1.0514333398712279</v>
      </c>
      <c r="H385" s="9">
        <f t="shared" si="82"/>
        <v>2.2196626742506242</v>
      </c>
      <c r="I385" s="9">
        <f t="shared" si="83"/>
        <v>3.4603540152986723</v>
      </c>
      <c r="J385" s="9">
        <f t="shared" si="84"/>
        <v>3.8388700176523152</v>
      </c>
      <c r="K385" s="11">
        <f t="shared" si="85"/>
        <v>0.46296296296296291</v>
      </c>
      <c r="L385" s="11">
        <f t="shared" si="86"/>
        <v>0.29940119760479045</v>
      </c>
      <c r="M385" s="11">
        <f t="shared" si="87"/>
        <v>0.27027027027027023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-0.27455899012785256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0.23226819634005261</v>
      </c>
      <c r="Q385" s="11">
        <f>2*'OddsRatio_working_3-way'!K385*'OddsRatio_working_3-way'!L385*'OddsRatio_working_3-way'!M385</f>
        <v>7.4925224625823419E-2</v>
      </c>
      <c r="R385" s="11">
        <f t="shared" si="88"/>
        <v>0</v>
      </c>
      <c r="S385" s="11">
        <f t="shared" si="89"/>
        <v>-0.84596827891846993</v>
      </c>
      <c r="T385" s="11">
        <f t="shared" si="90"/>
        <v>-0.27289299319950644</v>
      </c>
      <c r="U385" s="11">
        <f>'OddsRatio_working_3-way'!S385-'OddsRatio_working_3-way'!R385^2/3</f>
        <v>-0.84596827891846993</v>
      </c>
      <c r="V385" s="11">
        <f>'OddsRatio_working_3-way'!S385*'OddsRatio_working_3-way'!R385/3-2*'OddsRatio_working_3-way'!R385^3/27-'OddsRatio_working_3-way'!T385</f>
        <v>0.27289299319950644</v>
      </c>
      <c r="W385" s="11">
        <f>'OddsRatio_working_3-way'!V385^2+4*'OddsRatio_working_3-way'!U385^3/27</f>
        <v>-1.5222396291800361E-2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0.1497439331235044</v>
      </c>
      <c r="Y385" s="11">
        <f>IF('OddsRatio_working_3-way'!W385&gt;=0,IF('OddsRatio_working_3-way'!V385+SQRT('OddsRatio_working_3-way'!W385)&gt;0,0,PI()),ACOS('OddsRatio_working_3-way'!V385/(2*'OddsRatio_working_3-way'!X385)))</f>
        <v>0.42461155154558328</v>
      </c>
      <c r="Z385" s="11">
        <f>'OddsRatio_working_3-way'!X385^(1/3)*COS('OddsRatio_working_3-way'!Y385/3)</f>
        <v>0.52571666993561394</v>
      </c>
      <c r="AA385" s="11">
        <f>'OddsRatio_working_3-way'!X385^(1/3)*COS(('OddsRatio_working_3-way'!Y385+2*PI())/3)</f>
        <v>-0.32773172661240968</v>
      </c>
      <c r="AB385" s="11">
        <f>'OddsRatio_working_3-way'!X385^(1/3)*COS(('OddsRatio_working_3-way'!Y385+4*PI())/3)</f>
        <v>-0.1979849433232044</v>
      </c>
      <c r="AC385" s="11">
        <f>'OddsRatio_working_3-way'!X385^(1/3)*SIN('OddsRatio_working_3-way'!Y385/3)</f>
        <v>7.4909340258510759E-2</v>
      </c>
      <c r="AD385" s="11">
        <f>'OddsRatio_working_3-way'!X385^(1/3)*SIN(('OddsRatio_working_3-way'!Y385+2*PI())/3)</f>
        <v>0.41782932122794514</v>
      </c>
      <c r="AE385" s="11">
        <f>'OddsRatio_working_3-way'!X385^(1/3)*SIN(('OddsRatio_working_3-way'!Y385+4*PI())/3)</f>
        <v>-0.4927386614864559</v>
      </c>
      <c r="AF385" s="11">
        <f>-'OddsRatio_working_3-way'!U385/(3*'OddsRatio_working_3-way'!X385^(1/3))*COS(('OddsRatio_working_3-way'!Y385)/3)</f>
        <v>0.52571666993561406</v>
      </c>
      <c r="AG385" s="11">
        <f>-'OddsRatio_working_3-way'!U385/(3*'OddsRatio_working_3-way'!X385^(1/3))*COS(('OddsRatio_working_3-way'!Y385+2*PI())/3)</f>
        <v>-0.32773172661240974</v>
      </c>
      <c r="AH385" s="11">
        <f>-'OddsRatio_working_3-way'!U385/(3*'OddsRatio_working_3-way'!X385^(1/3))*COS(('OddsRatio_working_3-way'!Y385+4*PI())/3)</f>
        <v>-0.19798494332320443</v>
      </c>
      <c r="AI385" s="11">
        <f>'OddsRatio_working_3-way'!U385/(3*'OddsRatio_working_3-way'!X385^(1/3))*SIN(('OddsRatio_working_3-way'!Y385)/3)</f>
        <v>-7.4909340258510773E-2</v>
      </c>
      <c r="AJ385" s="11">
        <f>'OddsRatio_working_3-way'!U385/(3*'OddsRatio_working_3-way'!X385^(1/3))*SIN(('OddsRatio_working_3-way'!Y385+2*PI())/3)</f>
        <v>-0.41782932122794525</v>
      </c>
      <c r="AK385" s="11">
        <f>'OddsRatio_working_3-way'!U385/(3*'OddsRatio_working_3-way'!X385^(1/3))*SIN(('OddsRatio_working_3-way'!Y385+4*PI())/3)</f>
        <v>0.49273866148645595</v>
      </c>
      <c r="AL385" s="11">
        <f>'OddsRatio_working_3-way'!Z385+'OddsRatio_working_3-way'!AF385</f>
        <v>1.0514333398712279</v>
      </c>
      <c r="AM385" s="11">
        <f>'OddsRatio_working_3-way'!AA385+'OddsRatio_working_3-way'!AG385</f>
        <v>-0.65546345322481936</v>
      </c>
      <c r="AN385" s="11">
        <f>'OddsRatio_working_3-way'!AB385+'OddsRatio_working_3-way'!AH385</f>
        <v>-0.39596988664640886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1.0514333398712279</v>
      </c>
      <c r="AS385" s="11">
        <f>IF(('OddsRatio_working_3-way'!X385=0),IF(Q385&gt;0,-Q385^(1/3),(-Q385)^(1/3)),'OddsRatio_working_3-way'!AM385-'OddsRatio_working_3-way'!R385/3)</f>
        <v>-0.65546345322481936</v>
      </c>
      <c r="AT385" s="11">
        <f>IF(('OddsRatio_working_3-way'!X385=0),IF(Q385&gt;0,-Q385^(1/3),(-Q385)^(1/3)),'OddsRatio_working_3-way'!AN385-'OddsRatio_working_3-way'!R385/3)</f>
        <v>-0.39596988664640886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1.97</v>
      </c>
      <c r="B386" s="4">
        <f>IF('True_Odds_Calculator_3-way'!B387="","",'True_Odds_Calculator_3-way'!B387)</f>
        <v>3.61</v>
      </c>
      <c r="C386" s="4">
        <f>IF('True_Odds_Calculator_3-way'!C387="","",'True_Odds_Calculator_3-way'!C387)</f>
        <v>3.98</v>
      </c>
      <c r="D386" s="9">
        <f t="shared" si="78"/>
        <v>0.49344881910258359</v>
      </c>
      <c r="E386" s="9">
        <f t="shared" si="79"/>
        <v>0.26580422945317012</v>
      </c>
      <c r="F386" s="9">
        <f t="shared" si="80"/>
        <v>0.24074695144424624</v>
      </c>
      <c r="G386" s="9">
        <f t="shared" si="81"/>
        <v>1.0583016759774906</v>
      </c>
      <c r="H386" s="9">
        <f t="shared" si="82"/>
        <v>2.0265526256981659</v>
      </c>
      <c r="I386" s="9">
        <f t="shared" si="83"/>
        <v>3.7621673743012498</v>
      </c>
      <c r="J386" s="9">
        <f t="shared" si="84"/>
        <v>4.1537389944129224</v>
      </c>
      <c r="K386" s="11">
        <f t="shared" si="85"/>
        <v>0.50761421319796951</v>
      </c>
      <c r="L386" s="11">
        <f t="shared" si="86"/>
        <v>0.2770083102493075</v>
      </c>
      <c r="M386" s="11">
        <f t="shared" si="87"/>
        <v>0.25125628140703515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-0.26654589934358996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0.23176472658156988</v>
      </c>
      <c r="Q386" s="11">
        <f>2*'OddsRatio_working_3-way'!K386*'OddsRatio_working_3-way'!L386*'OddsRatio_working_3-way'!M386</f>
        <v>7.0659977616332276E-2</v>
      </c>
      <c r="R386" s="11">
        <f t="shared" si="88"/>
        <v>0</v>
      </c>
      <c r="S386" s="11">
        <f t="shared" si="89"/>
        <v>-0.86951150684488476</v>
      </c>
      <c r="T386" s="11">
        <f t="shared" si="90"/>
        <v>-0.26509497159905021</v>
      </c>
      <c r="U386" s="11">
        <f>'OddsRatio_working_3-way'!S386-'OddsRatio_working_3-way'!R386^2/3</f>
        <v>-0.86951150684488476</v>
      </c>
      <c r="V386" s="11">
        <f>'OddsRatio_working_3-way'!S386*'OddsRatio_working_3-way'!R386/3-2*'OddsRatio_working_3-way'!R386^3/27-'OddsRatio_working_3-way'!T386</f>
        <v>0.26509497159905021</v>
      </c>
      <c r="W386" s="11">
        <f>'OddsRatio_working_3-way'!V386^2+4*'OddsRatio_working_3-way'!U386^3/27</f>
        <v>-2.7116419186799676E-2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0.15603826706444554</v>
      </c>
      <c r="Y386" s="11">
        <f>IF('OddsRatio_working_3-way'!W386&gt;=0,IF('OddsRatio_working_3-way'!V386+SQRT('OddsRatio_working_3-way'!W386)&gt;0,0,PI()),ACOS('OddsRatio_working_3-way'!V386/(2*'OddsRatio_working_3-way'!X386)))</f>
        <v>0.55584475751527407</v>
      </c>
      <c r="Z386" s="11">
        <f>'OddsRatio_working_3-way'!X386^(1/3)*COS('OddsRatio_working_3-way'!Y386/3)</f>
        <v>0.52915083798874529</v>
      </c>
      <c r="AA386" s="11">
        <f>'OddsRatio_working_3-way'!X386^(1/3)*COS(('OddsRatio_working_3-way'!Y386+2*PI())/3)</f>
        <v>-0.35046732608158132</v>
      </c>
      <c r="AB386" s="11">
        <f>'OddsRatio_working_3-way'!X386^(1/3)*COS(('OddsRatio_working_3-way'!Y386+4*PI())/3)</f>
        <v>-0.17868351190716406</v>
      </c>
      <c r="AC386" s="11">
        <f>'OddsRatio_working_3-way'!X386^(1/3)*SIN('OddsRatio_working_3-way'!Y386/3)</f>
        <v>9.9179431356020656E-2</v>
      </c>
      <c r="AD386" s="11">
        <f>'OddsRatio_working_3-way'!X386^(1/3)*SIN(('OddsRatio_working_3-way'!Y386+2*PI())/3)</f>
        <v>0.40866835245406696</v>
      </c>
      <c r="AE386" s="11">
        <f>'OddsRatio_working_3-way'!X386^(1/3)*SIN(('OddsRatio_working_3-way'!Y386+4*PI())/3)</f>
        <v>-0.50784778381008744</v>
      </c>
      <c r="AF386" s="11">
        <f>-'OddsRatio_working_3-way'!U386/(3*'OddsRatio_working_3-way'!X386^(1/3))*COS(('OddsRatio_working_3-way'!Y386)/3)</f>
        <v>0.52915083798874529</v>
      </c>
      <c r="AG386" s="11">
        <f>-'OddsRatio_working_3-way'!U386/(3*'OddsRatio_working_3-way'!X386^(1/3))*COS(('OddsRatio_working_3-way'!Y386+2*PI())/3)</f>
        <v>-0.35046732608158132</v>
      </c>
      <c r="AH386" s="11">
        <f>-'OddsRatio_working_3-way'!U386/(3*'OddsRatio_working_3-way'!X386^(1/3))*COS(('OddsRatio_working_3-way'!Y386+4*PI())/3)</f>
        <v>-0.17868351190716406</v>
      </c>
      <c r="AI386" s="11">
        <f>'OddsRatio_working_3-way'!U386/(3*'OddsRatio_working_3-way'!X386^(1/3))*SIN(('OddsRatio_working_3-way'!Y386)/3)</f>
        <v>-9.9179431356020656E-2</v>
      </c>
      <c r="AJ386" s="11">
        <f>'OddsRatio_working_3-way'!U386/(3*'OddsRatio_working_3-way'!X386^(1/3))*SIN(('OddsRatio_working_3-way'!Y386+2*PI())/3)</f>
        <v>-0.40866835245406696</v>
      </c>
      <c r="AK386" s="11">
        <f>'OddsRatio_working_3-way'!U386/(3*'OddsRatio_working_3-way'!X386^(1/3))*SIN(('OddsRatio_working_3-way'!Y386+4*PI())/3)</f>
        <v>0.50784778381008744</v>
      </c>
      <c r="AL386" s="11">
        <f>'OddsRatio_working_3-way'!Z386+'OddsRatio_working_3-way'!AF386</f>
        <v>1.0583016759774906</v>
      </c>
      <c r="AM386" s="11">
        <f>'OddsRatio_working_3-way'!AA386+'OddsRatio_working_3-way'!AG386</f>
        <v>-0.70093465216316264</v>
      </c>
      <c r="AN386" s="11">
        <f>'OddsRatio_working_3-way'!AB386+'OddsRatio_working_3-way'!AH386</f>
        <v>-0.35736702381432811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1.0583016759774906</v>
      </c>
      <c r="AS386" s="11">
        <f>IF(('OddsRatio_working_3-way'!X386=0),IF(Q386&gt;0,-Q386^(1/3),(-Q386)^(1/3)),'OddsRatio_working_3-way'!AM386-'OddsRatio_working_3-way'!R386/3)</f>
        <v>-0.70093465216316264</v>
      </c>
      <c r="AT386" s="11">
        <f>IF(('OddsRatio_working_3-way'!X386=0),IF(Q386&gt;0,-Q386^(1/3),(-Q386)^(1/3)),'OddsRatio_working_3-way'!AN386-'OddsRatio_working_3-way'!R386/3)</f>
        <v>-0.35736702381432811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2.67</v>
      </c>
      <c r="B387" s="4">
        <f>IF('True_Odds_Calculator_3-way'!B388="","",'True_Odds_Calculator_3-way'!B388)</f>
        <v>3.32</v>
      </c>
      <c r="C387" s="4">
        <f>IF('True_Odds_Calculator_3-way'!C388="","",'True_Odds_Calculator_3-way'!C388)</f>
        <v>2.75</v>
      </c>
      <c r="D387" s="9">
        <f t="shared" si="78"/>
        <v>0.36086951070544609</v>
      </c>
      <c r="E387" s="9">
        <f t="shared" si="79"/>
        <v>0.28898150048347077</v>
      </c>
      <c r="F387" s="9">
        <f t="shared" si="80"/>
        <v>0.35014898881108331</v>
      </c>
      <c r="G387" s="9">
        <f t="shared" si="81"/>
        <v>1.060529793977063</v>
      </c>
      <c r="H387" s="9">
        <f t="shared" si="82"/>
        <v>2.7710847559416951</v>
      </c>
      <c r="I387" s="9">
        <f t="shared" si="83"/>
        <v>3.460429122026786</v>
      </c>
      <c r="J387" s="9">
        <f t="shared" si="84"/>
        <v>2.8559271394598609</v>
      </c>
      <c r="K387" s="11">
        <f t="shared" si="85"/>
        <v>0.37453183520599254</v>
      </c>
      <c r="L387" s="11">
        <f t="shared" si="86"/>
        <v>0.30120481927710846</v>
      </c>
      <c r="M387" s="11">
        <f t="shared" si="87"/>
        <v>0.36363636363636365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-0.27813808861595535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0.23546689310869631</v>
      </c>
      <c r="Q387" s="11">
        <f>2*'OddsRatio_working_3-way'!K387*'OddsRatio_working_3-way'!L387*'OddsRatio_working_3-way'!M387</f>
        <v>8.2044213626723456E-2</v>
      </c>
      <c r="R387" s="11">
        <f t="shared" si="88"/>
        <v>0</v>
      </c>
      <c r="S387" s="11">
        <f t="shared" si="89"/>
        <v>-0.84658269667561381</v>
      </c>
      <c r="T387" s="11">
        <f t="shared" si="90"/>
        <v>-0.29497654936432538</v>
      </c>
      <c r="U387" s="11">
        <f>'OddsRatio_working_3-way'!S387-'OddsRatio_working_3-way'!R387^2/3</f>
        <v>-0.84658269667561381</v>
      </c>
      <c r="V387" s="11">
        <f>'OddsRatio_working_3-way'!S387*'OddsRatio_working_3-way'!R387/3-2*'OddsRatio_working_3-way'!R387^3/27-'OddsRatio_working_3-way'!T387</f>
        <v>0.29497654936432538</v>
      </c>
      <c r="W387" s="11">
        <f>'OddsRatio_working_3-way'!V387^2+4*'OddsRatio_working_3-way'!U387^3/27</f>
        <v>-2.877388501468639E-3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0.1499070988782327</v>
      </c>
      <c r="Y387" s="11">
        <f>IF('OddsRatio_working_3-way'!W387&gt;=0,IF('OddsRatio_working_3-way'!V387+SQRT('OddsRatio_working_3-way'!W387)&gt;0,0,PI()),ACOS('OddsRatio_working_3-way'!V387/(2*'OddsRatio_working_3-way'!X387)))</f>
        <v>0.17988367362206881</v>
      </c>
      <c r="Z387" s="11">
        <f>'OddsRatio_working_3-way'!X387^(1/3)*COS('OddsRatio_working_3-way'!Y387/3)</f>
        <v>0.53026489698853163</v>
      </c>
      <c r="AA387" s="11">
        <f>'OddsRatio_working_3-way'!X387^(1/3)*COS(('OddsRatio_working_3-way'!Y387+2*PI())/3)</f>
        <v>-0.29270106172035987</v>
      </c>
      <c r="AB387" s="11">
        <f>'OddsRatio_working_3-way'!X387^(1/3)*COS(('OddsRatio_working_3-way'!Y387+4*PI())/3)</f>
        <v>-0.23756383526817185</v>
      </c>
      <c r="AC387" s="11">
        <f>'OddsRatio_working_3-way'!X387^(1/3)*SIN('OddsRatio_working_3-way'!Y387/3)</f>
        <v>3.1833492534540347E-2</v>
      </c>
      <c r="AD387" s="11">
        <f>'OddsRatio_working_3-way'!X387^(1/3)*SIN(('OddsRatio_working_3-way'!Y387+2*PI())/3)</f>
        <v>0.44330612525993679</v>
      </c>
      <c r="AE387" s="11">
        <f>'OddsRatio_working_3-way'!X387^(1/3)*SIN(('OddsRatio_working_3-way'!Y387+4*PI())/3)</f>
        <v>-0.47513961779447689</v>
      </c>
      <c r="AF387" s="11">
        <f>-'OddsRatio_working_3-way'!U387/(3*'OddsRatio_working_3-way'!X387^(1/3))*COS(('OddsRatio_working_3-way'!Y387)/3)</f>
        <v>0.53026489698853152</v>
      </c>
      <c r="AG387" s="11">
        <f>-'OddsRatio_working_3-way'!U387/(3*'OddsRatio_working_3-way'!X387^(1/3))*COS(('OddsRatio_working_3-way'!Y387+2*PI())/3)</f>
        <v>-0.29270106172035981</v>
      </c>
      <c r="AH387" s="11">
        <f>-'OddsRatio_working_3-way'!U387/(3*'OddsRatio_working_3-way'!X387^(1/3))*COS(('OddsRatio_working_3-way'!Y387+4*PI())/3)</f>
        <v>-0.23756383526817179</v>
      </c>
      <c r="AI387" s="11">
        <f>'OddsRatio_working_3-way'!U387/(3*'OddsRatio_working_3-way'!X387^(1/3))*SIN(('OddsRatio_working_3-way'!Y387)/3)</f>
        <v>-3.1833492534540341E-2</v>
      </c>
      <c r="AJ387" s="11">
        <f>'OddsRatio_working_3-way'!U387/(3*'OddsRatio_working_3-way'!X387^(1/3))*SIN(('OddsRatio_working_3-way'!Y387+2*PI())/3)</f>
        <v>-0.44330612525993668</v>
      </c>
      <c r="AK387" s="11">
        <f>'OddsRatio_working_3-way'!U387/(3*'OddsRatio_working_3-way'!X387^(1/3))*SIN(('OddsRatio_working_3-way'!Y387+4*PI())/3)</f>
        <v>0.47513961779447678</v>
      </c>
      <c r="AL387" s="11">
        <f>'OddsRatio_working_3-way'!Z387+'OddsRatio_working_3-way'!AF387</f>
        <v>1.060529793977063</v>
      </c>
      <c r="AM387" s="11">
        <f>'OddsRatio_working_3-way'!AA387+'OddsRatio_working_3-way'!AG387</f>
        <v>-0.58540212344071962</v>
      </c>
      <c r="AN387" s="11">
        <f>'OddsRatio_working_3-way'!AB387+'OddsRatio_working_3-way'!AH387</f>
        <v>-0.47512767053634364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1.060529793977063</v>
      </c>
      <c r="AS387" s="11">
        <f>IF(('OddsRatio_working_3-way'!X387=0),IF(Q387&gt;0,-Q387^(1/3),(-Q387)^(1/3)),'OddsRatio_working_3-way'!AM387-'OddsRatio_working_3-way'!R387/3)</f>
        <v>-0.58540212344071962</v>
      </c>
      <c r="AT387" s="11">
        <f>IF(('OddsRatio_working_3-way'!X387=0),IF(Q387&gt;0,-Q387^(1/3),(-Q387)^(1/3)),'OddsRatio_working_3-way'!AN387-'OddsRatio_working_3-way'!R387/3)</f>
        <v>-0.47512767053634364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3.01</v>
      </c>
      <c r="B388" s="4">
        <f>IF('True_Odds_Calculator_3-way'!B389="","",'True_Odds_Calculator_3-way'!B389)</f>
        <v>3.34</v>
      </c>
      <c r="C388" s="4">
        <f>IF('True_Odds_Calculator_3-way'!C389="","",'True_Odds_Calculator_3-way'!C389)</f>
        <v>2.4500000000000002</v>
      </c>
      <c r="D388" s="9">
        <f t="shared" ref="D388:D451" si="91">(K388/(AR388+K388-(AR388*K388)))</f>
        <v>0.31912591451619426</v>
      </c>
      <c r="E388" s="9">
        <f t="shared" ref="E388:E451" si="92">(L388/(AR388+L388-(AR388*L388)))</f>
        <v>0.28703915693100285</v>
      </c>
      <c r="F388" s="9">
        <f t="shared" ref="F388:F451" si="93">(M388/(AR388+M388-(AR388*M388)))</f>
        <v>0.39383492855280261</v>
      </c>
      <c r="G388" s="9">
        <f t="shared" ref="G388:G451" si="94">AR388</f>
        <v>1.0614723239411394</v>
      </c>
      <c r="H388" s="9">
        <f t="shared" ref="H388:H451" si="95">IF(A388="","",1/D388)</f>
        <v>3.1335593711216903</v>
      </c>
      <c r="I388" s="9">
        <f t="shared" ref="I388:I451" si="96">IF(B388="","",1/E388)</f>
        <v>3.4838452380222655</v>
      </c>
      <c r="J388" s="9">
        <f t="shared" ref="J388:J451" si="97">IF(C388="","",1/F388)</f>
        <v>2.5391348697146525</v>
      </c>
      <c r="K388" s="11">
        <f t="shared" ref="K388:K451" si="98">1/A388</f>
        <v>0.33222591362126247</v>
      </c>
      <c r="L388" s="11">
        <f t="shared" ref="L388:L451" si="99">1/B388</f>
        <v>0.29940119760479045</v>
      </c>
      <c r="M388" s="11">
        <f t="shared" ref="M388:M451" si="100">1/C388</f>
        <v>0.4081632653061224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-0.27688591898851944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0.23547724538718345</v>
      </c>
      <c r="Q388" s="11">
        <f>2*'OddsRatio_working_3-way'!K388*'OddsRatio_working_3-way'!L388*'OddsRatio_working_3-way'!M388</f>
        <v>8.119905013351153E-2</v>
      </c>
      <c r="R388" s="11">
        <f t="shared" ref="R388:R451" si="101">O388/N388</f>
        <v>0</v>
      </c>
      <c r="S388" s="11">
        <f t="shared" ref="S388:S451" si="102">P388/N388</f>
        <v>-0.85044861164264218</v>
      </c>
      <c r="T388" s="11">
        <f t="shared" ref="T388:T451" si="103">Q388/N388</f>
        <v>-0.29325814194573868</v>
      </c>
      <c r="U388" s="11">
        <f>'OddsRatio_working_3-way'!S388-'OddsRatio_working_3-way'!R388^2/3</f>
        <v>-0.85044861164264218</v>
      </c>
      <c r="V388" s="11">
        <f>'OddsRatio_working_3-way'!S388*'OddsRatio_working_3-way'!R388/3-2*'OddsRatio_working_3-way'!R388^3/27-'OddsRatio_working_3-way'!T388</f>
        <v>0.29325814194573868</v>
      </c>
      <c r="W388" s="11">
        <f>'OddsRatio_working_3-way'!V388^2+4*'OddsRatio_working_3-way'!U388^3/27</f>
        <v>-5.1252738891027771E-3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0.15093509507944947</v>
      </c>
      <c r="Y388" s="11">
        <f>IF('OddsRatio_working_3-way'!W388&gt;=0,IF('OddsRatio_working_3-way'!V388+SQRT('OddsRatio_working_3-way'!W388)&gt;0,0,PI()),ACOS('OddsRatio_working_3-way'!V388/(2*'OddsRatio_working_3-way'!X388)))</f>
        <v>0.23943964019909658</v>
      </c>
      <c r="Z388" s="11">
        <f>'OddsRatio_working_3-way'!X388^(1/3)*COS('OddsRatio_working_3-way'!Y388/3)</f>
        <v>0.53073616197056972</v>
      </c>
      <c r="AA388" s="11">
        <f>'OddsRatio_working_3-way'!X388^(1/3)*COS(('OddsRatio_working_3-way'!Y388+2*PI())/3)</f>
        <v>-0.30213080250073382</v>
      </c>
      <c r="AB388" s="11">
        <f>'OddsRatio_working_3-way'!X388^(1/3)*COS(('OddsRatio_working_3-way'!Y388+4*PI())/3)</f>
        <v>-0.22860535946983584</v>
      </c>
      <c r="AC388" s="11">
        <f>'OddsRatio_working_3-way'!X388^(1/3)*SIN('OddsRatio_working_3-way'!Y388/3)</f>
        <v>4.2449934326175449E-2</v>
      </c>
      <c r="AD388" s="11">
        <f>'OddsRatio_working_3-way'!X388^(1/3)*SIN(('OddsRatio_working_3-way'!Y388+2*PI())/3)</f>
        <v>0.43840603181047821</v>
      </c>
      <c r="AE388" s="11">
        <f>'OddsRatio_working_3-way'!X388^(1/3)*SIN(('OddsRatio_working_3-way'!Y388+4*PI())/3)</f>
        <v>-0.4808559661366536</v>
      </c>
      <c r="AF388" s="11">
        <f>-'OddsRatio_working_3-way'!U388/(3*'OddsRatio_working_3-way'!X388^(1/3))*COS(('OddsRatio_working_3-way'!Y388)/3)</f>
        <v>0.53073616197056961</v>
      </c>
      <c r="AG388" s="11">
        <f>-'OddsRatio_working_3-way'!U388/(3*'OddsRatio_working_3-way'!X388^(1/3))*COS(('OddsRatio_working_3-way'!Y388+2*PI())/3)</f>
        <v>-0.30213080250073376</v>
      </c>
      <c r="AH388" s="11">
        <f>-'OddsRatio_working_3-way'!U388/(3*'OddsRatio_working_3-way'!X388^(1/3))*COS(('OddsRatio_working_3-way'!Y388+4*PI())/3)</f>
        <v>-0.22860535946983579</v>
      </c>
      <c r="AI388" s="11">
        <f>'OddsRatio_working_3-way'!U388/(3*'OddsRatio_working_3-way'!X388^(1/3))*SIN(('OddsRatio_working_3-way'!Y388)/3)</f>
        <v>-4.2449934326175442E-2</v>
      </c>
      <c r="AJ388" s="11">
        <f>'OddsRatio_working_3-way'!U388/(3*'OddsRatio_working_3-way'!X388^(1/3))*SIN(('OddsRatio_working_3-way'!Y388+2*PI())/3)</f>
        <v>-0.4384060318104781</v>
      </c>
      <c r="AK388" s="11">
        <f>'OddsRatio_working_3-way'!U388/(3*'OddsRatio_working_3-way'!X388^(1/3))*SIN(('OddsRatio_working_3-way'!Y388+4*PI())/3)</f>
        <v>0.48085596613665349</v>
      </c>
      <c r="AL388" s="11">
        <f>'OddsRatio_working_3-way'!Z388+'OddsRatio_working_3-way'!AF388</f>
        <v>1.0614723239411394</v>
      </c>
      <c r="AM388" s="11">
        <f>'OddsRatio_working_3-way'!AA388+'OddsRatio_working_3-way'!AG388</f>
        <v>-0.60426160500146753</v>
      </c>
      <c r="AN388" s="11">
        <f>'OddsRatio_working_3-way'!AB388+'OddsRatio_working_3-way'!AH388</f>
        <v>-0.45721071893967163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1.0614723239411394</v>
      </c>
      <c r="AS388" s="11">
        <f>IF(('OddsRatio_working_3-way'!X388=0),IF(Q388&gt;0,-Q388^(1/3),(-Q388)^(1/3)),'OddsRatio_working_3-way'!AM388-'OddsRatio_working_3-way'!R388/3)</f>
        <v>-0.60426160500146753</v>
      </c>
      <c r="AT388" s="11">
        <f>IF(('OddsRatio_working_3-way'!X388=0),IF(Q388&gt;0,-Q388^(1/3),(-Q388)^(1/3)),'OddsRatio_working_3-way'!AN388-'OddsRatio_working_3-way'!R388/3)</f>
        <v>-0.45721071893967163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2.2400000000000002</v>
      </c>
      <c r="B389" s="4">
        <f>IF('True_Odds_Calculator_3-way'!B390="","",'True_Odds_Calculator_3-way'!B390)</f>
        <v>3.4</v>
      </c>
      <c r="C389" s="4">
        <f>IF('True_Odds_Calculator_3-way'!C390="","",'True_Odds_Calculator_3-way'!C390)</f>
        <v>3.41</v>
      </c>
      <c r="D389" s="9">
        <f t="shared" si="91"/>
        <v>0.43374843599761514</v>
      </c>
      <c r="E389" s="9">
        <f t="shared" si="92"/>
        <v>0.28354774822078266</v>
      </c>
      <c r="F389" s="9">
        <f t="shared" si="93"/>
        <v>0.28270381578160214</v>
      </c>
      <c r="G389" s="9">
        <f t="shared" si="94"/>
        <v>1.0528095301332874</v>
      </c>
      <c r="H389" s="9">
        <f t="shared" si="95"/>
        <v>2.3054838173652765</v>
      </c>
      <c r="I389" s="9">
        <f t="shared" si="96"/>
        <v>3.5267428723198901</v>
      </c>
      <c r="J389" s="9">
        <f t="shared" si="97"/>
        <v>3.5372709676212239</v>
      </c>
      <c r="K389" s="11">
        <f t="shared" si="98"/>
        <v>0.4464285714285714</v>
      </c>
      <c r="L389" s="11">
        <f t="shared" si="99"/>
        <v>0.29411764705882354</v>
      </c>
      <c r="M389" s="11">
        <f t="shared" si="100"/>
        <v>0.29325513196480935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-0.27616501145912908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0.23295608566007042</v>
      </c>
      <c r="Q389" s="11">
        <f>2*'OddsRatio_working_3-way'!K389*'OddsRatio_working_3-way'!L389*'OddsRatio_working_3-way'!M389</f>
        <v>7.7010276251262957E-2</v>
      </c>
      <c r="R389" s="11">
        <f t="shared" si="101"/>
        <v>0</v>
      </c>
      <c r="S389" s="11">
        <f t="shared" si="102"/>
        <v>-0.84353946370410016</v>
      </c>
      <c r="T389" s="11">
        <f t="shared" si="103"/>
        <v>-0.2788560210592067</v>
      </c>
      <c r="U389" s="11">
        <f>'OddsRatio_working_3-way'!S389-'OddsRatio_working_3-way'!R389^2/3</f>
        <v>-0.84353946370410016</v>
      </c>
      <c r="V389" s="11">
        <f>'OddsRatio_working_3-way'!S389*'OddsRatio_working_3-way'!R389/3-2*'OddsRatio_working_3-way'!R389^3/27-'OddsRatio_working_3-way'!T389</f>
        <v>0.2788560210592067</v>
      </c>
      <c r="W389" s="11">
        <f>'OddsRatio_working_3-way'!V389^2+4*'OddsRatio_working_3-way'!U389^3/27</f>
        <v>-1.1161978952344623E-2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0.14909951327328114</v>
      </c>
      <c r="Y389" s="11">
        <f>IF('OddsRatio_working_3-way'!W389&gt;=0,IF('OddsRatio_working_3-way'!V389+SQRT('OddsRatio_working_3-way'!W389)&gt;0,0,PI()),ACOS('OddsRatio_working_3-way'!V389/(2*'OddsRatio_working_3-way'!X389)))</f>
        <v>0.36215949380186507</v>
      </c>
      <c r="Z389" s="11">
        <f>'OddsRatio_working_3-way'!X389^(1/3)*COS('OddsRatio_working_3-way'!Y389/3)</f>
        <v>0.52640476506664369</v>
      </c>
      <c r="AA389" s="11">
        <f>'OddsRatio_working_3-way'!X389^(1/3)*COS(('OddsRatio_working_3-way'!Y389+2*PI())/3)</f>
        <v>-0.31850503538446251</v>
      </c>
      <c r="AB389" s="11">
        <f>'OddsRatio_working_3-way'!X389^(1/3)*COS(('OddsRatio_working_3-way'!Y389+4*PI())/3)</f>
        <v>-0.20789972968218109</v>
      </c>
      <c r="AC389" s="11">
        <f>'OddsRatio_working_3-way'!X389^(1/3)*SIN('OddsRatio_working_3-way'!Y389/3)</f>
        <v>6.3858003021012938E-2</v>
      </c>
      <c r="AD389" s="11">
        <f>'OddsRatio_working_3-way'!X389^(1/3)*SIN(('OddsRatio_working_3-way'!Y389+2*PI())/3)</f>
        <v>0.42395089771038619</v>
      </c>
      <c r="AE389" s="11">
        <f>'OddsRatio_working_3-way'!X389^(1/3)*SIN(('OddsRatio_working_3-way'!Y389+4*PI())/3)</f>
        <v>-0.48780890073139915</v>
      </c>
      <c r="AF389" s="11">
        <f>-'OddsRatio_working_3-way'!U389/(3*'OddsRatio_working_3-way'!X389^(1/3))*COS(('OddsRatio_working_3-way'!Y389)/3)</f>
        <v>0.52640476506664369</v>
      </c>
      <c r="AG389" s="11">
        <f>-'OddsRatio_working_3-way'!U389/(3*'OddsRatio_working_3-way'!X389^(1/3))*COS(('OddsRatio_working_3-way'!Y389+2*PI())/3)</f>
        <v>-0.31850503538446251</v>
      </c>
      <c r="AH389" s="11">
        <f>-'OddsRatio_working_3-way'!U389/(3*'OddsRatio_working_3-way'!X389^(1/3))*COS(('OddsRatio_working_3-way'!Y389+4*PI())/3)</f>
        <v>-0.20789972968218109</v>
      </c>
      <c r="AI389" s="11">
        <f>'OddsRatio_working_3-way'!U389/(3*'OddsRatio_working_3-way'!X389^(1/3))*SIN(('OddsRatio_working_3-way'!Y389)/3)</f>
        <v>-6.3858003021012938E-2</v>
      </c>
      <c r="AJ389" s="11">
        <f>'OddsRatio_working_3-way'!U389/(3*'OddsRatio_working_3-way'!X389^(1/3))*SIN(('OddsRatio_working_3-way'!Y389+2*PI())/3)</f>
        <v>-0.42395089771038619</v>
      </c>
      <c r="AK389" s="11">
        <f>'OddsRatio_working_3-way'!U389/(3*'OddsRatio_working_3-way'!X389^(1/3))*SIN(('OddsRatio_working_3-way'!Y389+4*PI())/3)</f>
        <v>0.48780890073139915</v>
      </c>
      <c r="AL389" s="11">
        <f>'OddsRatio_working_3-way'!Z389+'OddsRatio_working_3-way'!AF389</f>
        <v>1.0528095301332874</v>
      </c>
      <c r="AM389" s="11">
        <f>'OddsRatio_working_3-way'!AA389+'OddsRatio_working_3-way'!AG389</f>
        <v>-0.63701007076892502</v>
      </c>
      <c r="AN389" s="11">
        <f>'OddsRatio_working_3-way'!AB389+'OddsRatio_working_3-way'!AH389</f>
        <v>-0.41579945936436219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1.0528095301332874</v>
      </c>
      <c r="AS389" s="11">
        <f>IF(('OddsRatio_working_3-way'!X389=0),IF(Q389&gt;0,-Q389^(1/3),(-Q389)^(1/3)),'OddsRatio_working_3-way'!AM389-'OddsRatio_working_3-way'!R389/3)</f>
        <v>-0.63701007076892502</v>
      </c>
      <c r="AT389" s="11">
        <f>IF(('OddsRatio_working_3-way'!X389=0),IF(Q389&gt;0,-Q389^(1/3),(-Q389)^(1/3)),'OddsRatio_working_3-way'!AN389-'OddsRatio_working_3-way'!R389/3)</f>
        <v>-0.41579945936436219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2.56</v>
      </c>
      <c r="B390" s="4">
        <f>IF('True_Odds_Calculator_3-way'!B391="","",'True_Odds_Calculator_3-way'!B391)</f>
        <v>3.49</v>
      </c>
      <c r="C390" s="4">
        <f>IF('True_Odds_Calculator_3-way'!C391="","",'True_Odds_Calculator_3-way'!C391)</f>
        <v>2.75</v>
      </c>
      <c r="D390" s="9">
        <f t="shared" si="91"/>
        <v>0.37617932251580805</v>
      </c>
      <c r="E390" s="9">
        <f t="shared" si="92"/>
        <v>0.27420454520825427</v>
      </c>
      <c r="F390" s="9">
        <f t="shared" si="93"/>
        <v>0.34961613227593757</v>
      </c>
      <c r="G390" s="9">
        <f t="shared" si="94"/>
        <v>1.0630170924733631</v>
      </c>
      <c r="H390" s="9">
        <f t="shared" si="95"/>
        <v>2.6583066642584465</v>
      </c>
      <c r="I390" s="9">
        <f t="shared" si="96"/>
        <v>3.6469125602586745</v>
      </c>
      <c r="J390" s="9">
        <f t="shared" si="97"/>
        <v>2.8602799118283859</v>
      </c>
      <c r="K390" s="11">
        <f t="shared" si="98"/>
        <v>0.390625</v>
      </c>
      <c r="L390" s="11">
        <f t="shared" si="99"/>
        <v>0.28653295128939826</v>
      </c>
      <c r="M390" s="11">
        <f t="shared" si="100"/>
        <v>0.36363636363636365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-0.27667117087783277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0.23606407918728836</v>
      </c>
      <c r="Q390" s="11">
        <f>2*'OddsRatio_working_3-way'!K390*'OddsRatio_working_3-way'!L390*'OddsRatio_working_3-way'!M390</f>
        <v>8.1401406616306335E-2</v>
      </c>
      <c r="R390" s="11">
        <f t="shared" si="101"/>
        <v>0</v>
      </c>
      <c r="S390" s="11">
        <f t="shared" si="102"/>
        <v>-0.85322976889241953</v>
      </c>
      <c r="T390" s="11">
        <f t="shared" si="103"/>
        <v>-0.29421716168704121</v>
      </c>
      <c r="U390" s="11">
        <f>'OddsRatio_working_3-way'!S390-'OddsRatio_working_3-way'!R390^2/3</f>
        <v>-0.85322976889241953</v>
      </c>
      <c r="V390" s="11">
        <f>'OddsRatio_working_3-way'!S390*'OddsRatio_working_3-way'!R390/3-2*'OddsRatio_working_3-way'!R390^3/27-'OddsRatio_working_3-way'!T390</f>
        <v>0.29421716168704121</v>
      </c>
      <c r="W390" s="11">
        <f>'OddsRatio_working_3-way'!V390^2+4*'OddsRatio_working_3-way'!U390^3/27</f>
        <v>-5.4588036730369299E-3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0.15167608735741395</v>
      </c>
      <c r="Y390" s="11">
        <f>IF('OddsRatio_working_3-way'!W390&gt;=0,IF('OddsRatio_working_3-way'!V390+SQRT('OddsRatio_working_3-way'!W390)&gt;0,0,PI()),ACOS('OddsRatio_working_3-way'!V390/(2*'OddsRatio_working_3-way'!X390)))</f>
        <v>0.24603219444046154</v>
      </c>
      <c r="Z390" s="11">
        <f>'OddsRatio_working_3-way'!X390^(1/3)*COS('OddsRatio_working_3-way'!Y390/3)</f>
        <v>0.53150854623668164</v>
      </c>
      <c r="AA390" s="11">
        <f>'OddsRatio_working_3-way'!X390^(1/3)*COS(('OddsRatio_working_3-way'!Y390+2*PI())/3)</f>
        <v>-0.30358866463098316</v>
      </c>
      <c r="AB390" s="11">
        <f>'OddsRatio_working_3-way'!X390^(1/3)*COS(('OddsRatio_working_3-way'!Y390+4*PI())/3)</f>
        <v>-0.22791988160569848</v>
      </c>
      <c r="AC390" s="11">
        <f>'OddsRatio_working_3-way'!X390^(1/3)*SIN('OddsRatio_working_3-way'!Y390/3)</f>
        <v>4.3687392248899531E-2</v>
      </c>
      <c r="AD390" s="11">
        <f>'OddsRatio_working_3-way'!X390^(1/3)*SIN(('OddsRatio_working_3-way'!Y390+2*PI())/3)</f>
        <v>0.43845620724505235</v>
      </c>
      <c r="AE390" s="11">
        <f>'OddsRatio_working_3-way'!X390^(1/3)*SIN(('OddsRatio_working_3-way'!Y390+4*PI())/3)</f>
        <v>-0.48214359949395191</v>
      </c>
      <c r="AF390" s="11">
        <f>-'OddsRatio_working_3-way'!U390/(3*'OddsRatio_working_3-way'!X390^(1/3))*COS(('OddsRatio_working_3-way'!Y390)/3)</f>
        <v>0.53150854623668153</v>
      </c>
      <c r="AG390" s="11">
        <f>-'OddsRatio_working_3-way'!U390/(3*'OddsRatio_working_3-way'!X390^(1/3))*COS(('OddsRatio_working_3-way'!Y390+2*PI())/3)</f>
        <v>-0.30358866463098311</v>
      </c>
      <c r="AH390" s="11">
        <f>-'OddsRatio_working_3-way'!U390/(3*'OddsRatio_working_3-way'!X390^(1/3))*COS(('OddsRatio_working_3-way'!Y390+4*PI())/3)</f>
        <v>-0.22791988160569845</v>
      </c>
      <c r="AI390" s="11">
        <f>'OddsRatio_working_3-way'!U390/(3*'OddsRatio_working_3-way'!X390^(1/3))*SIN(('OddsRatio_working_3-way'!Y390)/3)</f>
        <v>-4.3687392248899518E-2</v>
      </c>
      <c r="AJ390" s="11">
        <f>'OddsRatio_working_3-way'!U390/(3*'OddsRatio_working_3-way'!X390^(1/3))*SIN(('OddsRatio_working_3-way'!Y390+2*PI())/3)</f>
        <v>-0.43845620724505224</v>
      </c>
      <c r="AK390" s="11">
        <f>'OddsRatio_working_3-way'!U390/(3*'OddsRatio_working_3-way'!X390^(1/3))*SIN(('OddsRatio_working_3-way'!Y390+4*PI())/3)</f>
        <v>0.4821435994939518</v>
      </c>
      <c r="AL390" s="11">
        <f>'OddsRatio_working_3-way'!Z390+'OddsRatio_working_3-way'!AF390</f>
        <v>1.0630170924733631</v>
      </c>
      <c r="AM390" s="11">
        <f>'OddsRatio_working_3-way'!AA390+'OddsRatio_working_3-way'!AG390</f>
        <v>-0.60717732926196621</v>
      </c>
      <c r="AN390" s="11">
        <f>'OddsRatio_working_3-way'!AB390+'OddsRatio_working_3-way'!AH390</f>
        <v>-0.45583976321139696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1.0630170924733631</v>
      </c>
      <c r="AS390" s="11">
        <f>IF(('OddsRatio_working_3-way'!X390=0),IF(Q390&gt;0,-Q390^(1/3),(-Q390)^(1/3)),'OddsRatio_working_3-way'!AM390-'OddsRatio_working_3-way'!R390/3)</f>
        <v>-0.60717732926196621</v>
      </c>
      <c r="AT390" s="11">
        <f>IF(('OddsRatio_working_3-way'!X390=0),IF(Q390&gt;0,-Q390^(1/3),(-Q390)^(1/3)),'OddsRatio_working_3-way'!AN390-'OddsRatio_working_3-way'!R390/3)</f>
        <v>-0.45583976321139696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1.79</v>
      </c>
      <c r="B391" s="4">
        <f>IF('True_Odds_Calculator_3-way'!B392="","",'True_Odds_Calculator_3-way'!B392)</f>
        <v>3.57</v>
      </c>
      <c r="C391" s="4">
        <f>IF('True_Odds_Calculator_3-way'!C392="","",'True_Odds_Calculator_3-way'!C392)</f>
        <v>5</v>
      </c>
      <c r="D391" s="9">
        <f t="shared" si="91"/>
        <v>0.54275419941852443</v>
      </c>
      <c r="E391" s="9">
        <f t="shared" si="92"/>
        <v>0.26733367365927613</v>
      </c>
      <c r="F391" s="9">
        <f t="shared" si="93"/>
        <v>0.1899121269221995</v>
      </c>
      <c r="G391" s="9">
        <f t="shared" si="94"/>
        <v>1.0663982945776627</v>
      </c>
      <c r="H391" s="9">
        <f t="shared" si="95"/>
        <v>1.8424546527163537</v>
      </c>
      <c r="I391" s="9">
        <f t="shared" si="96"/>
        <v>3.7406436170645923</v>
      </c>
      <c r="J391" s="9">
        <f t="shared" si="97"/>
        <v>5.2655931783106498</v>
      </c>
      <c r="K391" s="11">
        <f t="shared" si="98"/>
        <v>0.55865921787709494</v>
      </c>
      <c r="L391" s="11">
        <f t="shared" si="99"/>
        <v>0.28011204481792717</v>
      </c>
      <c r="M391" s="11">
        <f t="shared" si="100"/>
        <v>0.2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-0.254172730544732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0.23034912288937925</v>
      </c>
      <c r="Q391" s="11">
        <f>2*'OddsRatio_working_3-way'!K391*'OddsRatio_working_3-way'!L391*'OddsRatio_working_3-way'!M391</f>
        <v>6.2594870350374796E-2</v>
      </c>
      <c r="R391" s="11">
        <f t="shared" si="101"/>
        <v>0</v>
      </c>
      <c r="S391" s="11">
        <f t="shared" si="102"/>
        <v>-0.90627000935822255</v>
      </c>
      <c r="T391" s="11">
        <f t="shared" si="103"/>
        <v>-0.24626902428212569</v>
      </c>
      <c r="U391" s="11">
        <f>'OddsRatio_working_3-way'!S391-'OddsRatio_working_3-way'!R391^2/3</f>
        <v>-0.90627000935822255</v>
      </c>
      <c r="V391" s="11">
        <f>'OddsRatio_working_3-way'!S391*'OddsRatio_working_3-way'!R391/3-2*'OddsRatio_working_3-way'!R391^3/27-'OddsRatio_working_3-way'!T391</f>
        <v>0.24626902428212569</v>
      </c>
      <c r="W391" s="11">
        <f>'OddsRatio_working_3-way'!V391^2+4*'OddsRatio_working_3-way'!U391^3/27</f>
        <v>-4.9624532772510284E-2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0.16603686721130678</v>
      </c>
      <c r="Y391" s="11">
        <f>IF('OddsRatio_working_3-way'!W391&gt;=0,IF('OddsRatio_working_3-way'!V391+SQRT('OddsRatio_working_3-way'!W391)&gt;0,0,PI()),ACOS('OddsRatio_working_3-way'!V391/(2*'OddsRatio_working_3-way'!X391)))</f>
        <v>0.73532993289796478</v>
      </c>
      <c r="Z391" s="11">
        <f>'OddsRatio_working_3-way'!X391^(1/3)*COS('OddsRatio_working_3-way'!Y391/3)</f>
        <v>0.53319914728883133</v>
      </c>
      <c r="AA391" s="11">
        <f>'OddsRatio_working_3-way'!X391^(1/3)*COS(('OddsRatio_working_3-way'!Y391+2*PI())/3)</f>
        <v>-0.3821050035488277</v>
      </c>
      <c r="AB391" s="11">
        <f>'OddsRatio_working_3-way'!X391^(1/3)*COS(('OddsRatio_working_3-way'!Y391+4*PI())/3)</f>
        <v>-0.15109414374000374</v>
      </c>
      <c r="AC391" s="11">
        <f>'OddsRatio_working_3-way'!X391^(1/3)*SIN('OddsRatio_working_3-way'!Y391/3)</f>
        <v>0.13337418209635155</v>
      </c>
      <c r="AD391" s="11">
        <f>'OddsRatio_working_3-way'!X391^(1/3)*SIN(('OddsRatio_working_3-way'!Y391+2*PI())/3)</f>
        <v>0.3950769157801528</v>
      </c>
      <c r="AE391" s="11">
        <f>'OddsRatio_working_3-way'!X391^(1/3)*SIN(('OddsRatio_working_3-way'!Y391+4*PI())/3)</f>
        <v>-0.52845109787650424</v>
      </c>
      <c r="AF391" s="11">
        <f>-'OddsRatio_working_3-way'!U391/(3*'OddsRatio_working_3-way'!X391^(1/3))*COS(('OddsRatio_working_3-way'!Y391)/3)</f>
        <v>0.53319914728883122</v>
      </c>
      <c r="AG391" s="11">
        <f>-'OddsRatio_working_3-way'!U391/(3*'OddsRatio_working_3-way'!X391^(1/3))*COS(('OddsRatio_working_3-way'!Y391+2*PI())/3)</f>
        <v>-0.38210500354882759</v>
      </c>
      <c r="AH391" s="11">
        <f>-'OddsRatio_working_3-way'!U391/(3*'OddsRatio_working_3-way'!X391^(1/3))*COS(('OddsRatio_working_3-way'!Y391+4*PI())/3)</f>
        <v>-0.15109414374000368</v>
      </c>
      <c r="AI391" s="11">
        <f>'OddsRatio_working_3-way'!U391/(3*'OddsRatio_working_3-way'!X391^(1/3))*SIN(('OddsRatio_working_3-way'!Y391)/3)</f>
        <v>-0.13337418209635152</v>
      </c>
      <c r="AJ391" s="11">
        <f>'OddsRatio_working_3-way'!U391/(3*'OddsRatio_working_3-way'!X391^(1/3))*SIN(('OddsRatio_working_3-way'!Y391+2*PI())/3)</f>
        <v>-0.39507691578015269</v>
      </c>
      <c r="AK391" s="11">
        <f>'OddsRatio_working_3-way'!U391/(3*'OddsRatio_working_3-way'!X391^(1/3))*SIN(('OddsRatio_working_3-way'!Y391+4*PI())/3)</f>
        <v>0.52845109787650413</v>
      </c>
      <c r="AL391" s="11">
        <f>'OddsRatio_working_3-way'!Z391+'OddsRatio_working_3-way'!AF391</f>
        <v>1.0663982945776627</v>
      </c>
      <c r="AM391" s="11">
        <f>'OddsRatio_working_3-way'!AA391+'OddsRatio_working_3-way'!AG391</f>
        <v>-0.7642100070976553</v>
      </c>
      <c r="AN391" s="11">
        <f>'OddsRatio_working_3-way'!AB391+'OddsRatio_working_3-way'!AH391</f>
        <v>-0.30218828748000742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1.0663982945776627</v>
      </c>
      <c r="AS391" s="11">
        <f>IF(('OddsRatio_working_3-way'!X391=0),IF(Q391&gt;0,-Q391^(1/3),(-Q391)^(1/3)),'OddsRatio_working_3-way'!AM391-'OddsRatio_working_3-way'!R391/3)</f>
        <v>-0.7642100070976553</v>
      </c>
      <c r="AT391" s="11">
        <f>IF(('OddsRatio_working_3-way'!X391=0),IF(Q391&gt;0,-Q391^(1/3),(-Q391)^(1/3)),'OddsRatio_working_3-way'!AN391-'OddsRatio_working_3-way'!R391/3)</f>
        <v>-0.30218828748000742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1.76</v>
      </c>
      <c r="B392" s="4">
        <f>IF('True_Odds_Calculator_3-way'!B393="","",'True_Odds_Calculator_3-way'!B393)</f>
        <v>3.8</v>
      </c>
      <c r="C392" s="4">
        <f>IF('True_Odds_Calculator_3-way'!C393="","",'True_Odds_Calculator_3-way'!C393)</f>
        <v>4.9000000000000004</v>
      </c>
      <c r="D392" s="9">
        <f t="shared" si="91"/>
        <v>0.55357030812918528</v>
      </c>
      <c r="E392" s="9">
        <f t="shared" si="92"/>
        <v>0.25181616162548304</v>
      </c>
      <c r="F392" s="9">
        <f t="shared" si="93"/>
        <v>0.19461353024533154</v>
      </c>
      <c r="G392" s="9">
        <f t="shared" si="94"/>
        <v>1.0611253542280343</v>
      </c>
      <c r="H392" s="9">
        <f t="shared" si="95"/>
        <v>1.8064552692133058</v>
      </c>
      <c r="I392" s="9">
        <f t="shared" si="96"/>
        <v>3.971150991838496</v>
      </c>
      <c r="J392" s="9">
        <f t="shared" si="97"/>
        <v>5.1383888814893348</v>
      </c>
      <c r="K392" s="11">
        <f t="shared" si="98"/>
        <v>0.56818181818181823</v>
      </c>
      <c r="L392" s="11">
        <f t="shared" si="99"/>
        <v>0.26315789473684209</v>
      </c>
      <c r="M392" s="11">
        <f t="shared" si="100"/>
        <v>0.2040816326530612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-0.25324675324675316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0.22763890245093255</v>
      </c>
      <c r="Q392" s="11">
        <f>2*'OddsRatio_working_3-way'!K392*'OddsRatio_working_3-way'!L392*'OddsRatio_working_3-way'!M392</f>
        <v>6.1029196367542227E-2</v>
      </c>
      <c r="R392" s="11">
        <f t="shared" si="101"/>
        <v>0</v>
      </c>
      <c r="S392" s="11">
        <f t="shared" si="102"/>
        <v>-0.89888181993445193</v>
      </c>
      <c r="T392" s="11">
        <f t="shared" si="103"/>
        <v>-0.24098708309234632</v>
      </c>
      <c r="U392" s="11">
        <f>'OddsRatio_working_3-way'!S392-'OddsRatio_working_3-way'!R392^2/3</f>
        <v>-0.89888181993445193</v>
      </c>
      <c r="V392" s="11">
        <f>'OddsRatio_working_3-way'!S392*'OddsRatio_working_3-way'!R392/3-2*'OddsRatio_working_3-way'!R392^3/27-'OddsRatio_working_3-way'!T392</f>
        <v>0.24098708309234632</v>
      </c>
      <c r="W392" s="11">
        <f>'OddsRatio_working_3-way'!V392^2+4*'OddsRatio_working_3-way'!U392^3/27</f>
        <v>-4.952318088258436E-2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0.16401063616419956</v>
      </c>
      <c r="Y392" s="11">
        <f>IF('OddsRatio_working_3-way'!W392&gt;=0,IF('OddsRatio_working_3-way'!V392+SQRT('OddsRatio_working_3-way'!W392)&gt;0,0,PI()),ACOS('OddsRatio_working_3-way'!V392/(2*'OddsRatio_working_3-way'!X392)))</f>
        <v>0.74561756579320937</v>
      </c>
      <c r="Z392" s="11">
        <f>'OddsRatio_working_3-way'!X392^(1/3)*COS('OddsRatio_working_3-way'!Y392/3)</f>
        <v>0.53056267711401717</v>
      </c>
      <c r="AA392" s="11">
        <f>'OddsRatio_working_3-way'!X392^(1/3)*COS(('OddsRatio_working_3-way'!Y392+2*PI())/3)</f>
        <v>-0.38189132622452532</v>
      </c>
      <c r="AB392" s="11">
        <f>'OddsRatio_working_3-way'!X392^(1/3)*COS(('OddsRatio_working_3-way'!Y392+4*PI())/3)</f>
        <v>-0.1486713508894919</v>
      </c>
      <c r="AC392" s="11">
        <f>'OddsRatio_working_3-way'!X392^(1/3)*SIN('OddsRatio_working_3-way'!Y392/3)</f>
        <v>0.13464961554007954</v>
      </c>
      <c r="AD392" s="11">
        <f>'OddsRatio_working_3-way'!X392^(1/3)*SIN(('OddsRatio_working_3-way'!Y392+2*PI())/3)</f>
        <v>0.39215594891057964</v>
      </c>
      <c r="AE392" s="11">
        <f>'OddsRatio_working_3-way'!X392^(1/3)*SIN(('OddsRatio_working_3-way'!Y392+4*PI())/3)</f>
        <v>-0.52680556445065907</v>
      </c>
      <c r="AF392" s="11">
        <f>-'OddsRatio_working_3-way'!U392/(3*'OddsRatio_working_3-way'!X392^(1/3))*COS(('OddsRatio_working_3-way'!Y392)/3)</f>
        <v>0.53056267711401717</v>
      </c>
      <c r="AG392" s="11">
        <f>-'OddsRatio_working_3-way'!U392/(3*'OddsRatio_working_3-way'!X392^(1/3))*COS(('OddsRatio_working_3-way'!Y392+2*PI())/3)</f>
        <v>-0.38189132622452532</v>
      </c>
      <c r="AH392" s="11">
        <f>-'OddsRatio_working_3-way'!U392/(3*'OddsRatio_working_3-way'!X392^(1/3))*COS(('OddsRatio_working_3-way'!Y392+4*PI())/3)</f>
        <v>-0.1486713508894919</v>
      </c>
      <c r="AI392" s="11">
        <f>'OddsRatio_working_3-way'!U392/(3*'OddsRatio_working_3-way'!X392^(1/3))*SIN(('OddsRatio_working_3-way'!Y392)/3)</f>
        <v>-0.13464961554007954</v>
      </c>
      <c r="AJ392" s="11">
        <f>'OddsRatio_working_3-way'!U392/(3*'OddsRatio_working_3-way'!X392^(1/3))*SIN(('OddsRatio_working_3-way'!Y392+2*PI())/3)</f>
        <v>-0.39215594891057964</v>
      </c>
      <c r="AK392" s="11">
        <f>'OddsRatio_working_3-way'!U392/(3*'OddsRatio_working_3-way'!X392^(1/3))*SIN(('OddsRatio_working_3-way'!Y392+4*PI())/3)</f>
        <v>0.52680556445065907</v>
      </c>
      <c r="AL392" s="11">
        <f>'OddsRatio_working_3-way'!Z392+'OddsRatio_working_3-way'!AF392</f>
        <v>1.0611253542280343</v>
      </c>
      <c r="AM392" s="11">
        <f>'OddsRatio_working_3-way'!AA392+'OddsRatio_working_3-way'!AG392</f>
        <v>-0.76378265244905064</v>
      </c>
      <c r="AN392" s="11">
        <f>'OddsRatio_working_3-way'!AB392+'OddsRatio_working_3-way'!AH392</f>
        <v>-0.29734270177898381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1.0611253542280343</v>
      </c>
      <c r="AS392" s="11">
        <f>IF(('OddsRatio_working_3-way'!X392=0),IF(Q392&gt;0,-Q392^(1/3),(-Q392)^(1/3)),'OddsRatio_working_3-way'!AM392-'OddsRatio_working_3-way'!R392/3)</f>
        <v>-0.76378265244905064</v>
      </c>
      <c r="AT392" s="11">
        <f>IF(('OddsRatio_working_3-way'!X392=0),IF(Q392&gt;0,-Q392^(1/3),(-Q392)^(1/3)),'OddsRatio_working_3-way'!AN392-'OddsRatio_working_3-way'!R392/3)</f>
        <v>-0.29734270177898381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1.93</v>
      </c>
      <c r="B393" s="4">
        <f>IF('True_Odds_Calculator_3-way'!B394="","",'True_Odds_Calculator_3-way'!B394)</f>
        <v>3.78</v>
      </c>
      <c r="C393" s="4">
        <f>IF('True_Odds_Calculator_3-way'!C394="","",'True_Odds_Calculator_3-way'!C394)</f>
        <v>3.95</v>
      </c>
      <c r="D393" s="9">
        <f t="shared" si="91"/>
        <v>0.5038756076852392</v>
      </c>
      <c r="E393" s="9">
        <f t="shared" si="92"/>
        <v>0.25359707508225715</v>
      </c>
      <c r="F393" s="9">
        <f t="shared" si="93"/>
        <v>0.24252731723250345</v>
      </c>
      <c r="G393" s="9">
        <f t="shared" si="94"/>
        <v>1.0587277502104082</v>
      </c>
      <c r="H393" s="9">
        <f t="shared" si="95"/>
        <v>1.9846168076956794</v>
      </c>
      <c r="I393" s="9">
        <f t="shared" si="96"/>
        <v>3.9432631455849338</v>
      </c>
      <c r="J393" s="9">
        <f t="shared" si="97"/>
        <v>4.1232468631207055</v>
      </c>
      <c r="K393" s="11">
        <f t="shared" si="98"/>
        <v>0.5181347150259068</v>
      </c>
      <c r="L393" s="11">
        <f t="shared" si="99"/>
        <v>0.26455026455026459</v>
      </c>
      <c r="M393" s="11">
        <f t="shared" si="100"/>
        <v>0.25316455696202528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-0.26466929221569457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0.2311149422056486</v>
      </c>
      <c r="Q393" s="11">
        <f>2*'OddsRatio_working_3-way'!K393*'OddsRatio_working_3-way'!L393*'OddsRatio_working_3-way'!M393</f>
        <v>6.9403886548242824E-2</v>
      </c>
      <c r="R393" s="11">
        <f t="shared" si="101"/>
        <v>0</v>
      </c>
      <c r="S393" s="11">
        <f t="shared" si="102"/>
        <v>-0.87322159768085006</v>
      </c>
      <c r="T393" s="11">
        <f t="shared" si="103"/>
        <v>-0.26222870801226733</v>
      </c>
      <c r="U393" s="11">
        <f>'OddsRatio_working_3-way'!S393-'OddsRatio_working_3-way'!R393^2/3</f>
        <v>-0.87322159768085006</v>
      </c>
      <c r="V393" s="11">
        <f>'OddsRatio_working_3-way'!S393*'OddsRatio_working_3-way'!R393/3-2*'OddsRatio_working_3-way'!R393^3/27-'OddsRatio_working_3-way'!T393</f>
        <v>0.26222870801226733</v>
      </c>
      <c r="W393" s="11">
        <f>'OddsRatio_working_3-way'!V393^2+4*'OddsRatio_working_3-way'!U393^3/27</f>
        <v>-2.9879868201623874E-2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0.15703802366577246</v>
      </c>
      <c r="Y393" s="11">
        <f>IF('OddsRatio_working_3-way'!W393&gt;=0,IF('OddsRatio_working_3-way'!V393+SQRT('OddsRatio_working_3-way'!W393)&gt;0,0,PI()),ACOS('OddsRatio_working_3-way'!V393/(2*'OddsRatio_working_3-way'!X393)))</f>
        <v>0.582806978438421</v>
      </c>
      <c r="Z393" s="11">
        <f>'OddsRatio_working_3-way'!X393^(1/3)*COS('OddsRatio_working_3-way'!Y393/3)</f>
        <v>0.52936387510520422</v>
      </c>
      <c r="AA393" s="11">
        <f>'OddsRatio_working_3-way'!X393^(1/3)*COS(('OddsRatio_working_3-way'!Y393+2*PI())/3)</f>
        <v>-0.35488069153742113</v>
      </c>
      <c r="AB393" s="11">
        <f>'OddsRatio_working_3-way'!X393^(1/3)*COS(('OddsRatio_working_3-way'!Y393+4*PI())/3)</f>
        <v>-0.17448318356778317</v>
      </c>
      <c r="AC393" s="11">
        <f>'OddsRatio_working_3-way'!X393^(1/3)*SIN('OddsRatio_working_3-way'!Y393/3)</f>
        <v>0.10415254978740825</v>
      </c>
      <c r="AD393" s="11">
        <f>'OddsRatio_working_3-way'!X393^(1/3)*SIN(('OddsRatio_working_3-way'!Y393+2*PI())/3)</f>
        <v>0.40636628879317555</v>
      </c>
      <c r="AE393" s="11">
        <f>'OddsRatio_working_3-way'!X393^(1/3)*SIN(('OddsRatio_working_3-way'!Y393+4*PI())/3)</f>
        <v>-0.51051883858058367</v>
      </c>
      <c r="AF393" s="11">
        <f>-'OddsRatio_working_3-way'!U393/(3*'OddsRatio_working_3-way'!X393^(1/3))*COS(('OddsRatio_working_3-way'!Y393)/3)</f>
        <v>0.529363875105204</v>
      </c>
      <c r="AG393" s="11">
        <f>-'OddsRatio_working_3-way'!U393/(3*'OddsRatio_working_3-way'!X393^(1/3))*COS(('OddsRatio_working_3-way'!Y393+2*PI())/3)</f>
        <v>-0.35488069153742102</v>
      </c>
      <c r="AH393" s="11">
        <f>-'OddsRatio_working_3-way'!U393/(3*'OddsRatio_working_3-way'!X393^(1/3))*COS(('OddsRatio_working_3-way'!Y393+4*PI())/3)</f>
        <v>-0.17448318356778308</v>
      </c>
      <c r="AI393" s="11">
        <f>'OddsRatio_working_3-way'!U393/(3*'OddsRatio_working_3-way'!X393^(1/3))*SIN(('OddsRatio_working_3-way'!Y393)/3)</f>
        <v>-0.10415254978740821</v>
      </c>
      <c r="AJ393" s="11">
        <f>'OddsRatio_working_3-way'!U393/(3*'OddsRatio_working_3-way'!X393^(1/3))*SIN(('OddsRatio_working_3-way'!Y393+2*PI())/3)</f>
        <v>-0.40636628879317538</v>
      </c>
      <c r="AK393" s="11">
        <f>'OddsRatio_working_3-way'!U393/(3*'OddsRatio_working_3-way'!X393^(1/3))*SIN(('OddsRatio_working_3-way'!Y393+4*PI())/3)</f>
        <v>0.51051883858058345</v>
      </c>
      <c r="AL393" s="11">
        <f>'OddsRatio_working_3-way'!Z393+'OddsRatio_working_3-way'!AF393</f>
        <v>1.0587277502104082</v>
      </c>
      <c r="AM393" s="11">
        <f>'OddsRatio_working_3-way'!AA393+'OddsRatio_working_3-way'!AG393</f>
        <v>-0.70976138307484216</v>
      </c>
      <c r="AN393" s="11">
        <f>'OddsRatio_working_3-way'!AB393+'OddsRatio_working_3-way'!AH393</f>
        <v>-0.34896636713556628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1.0587277502104082</v>
      </c>
      <c r="AS393" s="11">
        <f>IF(('OddsRatio_working_3-way'!X393=0),IF(Q393&gt;0,-Q393^(1/3),(-Q393)^(1/3)),'OddsRatio_working_3-way'!AM393-'OddsRatio_working_3-way'!R393/3)</f>
        <v>-0.70976138307484216</v>
      </c>
      <c r="AT393" s="11">
        <f>IF(('OddsRatio_working_3-way'!X393=0),IF(Q393&gt;0,-Q393^(1/3),(-Q393)^(1/3)),'OddsRatio_working_3-way'!AN393-'OddsRatio_working_3-way'!R393/3)</f>
        <v>-0.34896636713556628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2.21</v>
      </c>
      <c r="B394" s="4">
        <f>IF('True_Odds_Calculator_3-way'!B395="","",'True_Odds_Calculator_3-way'!B395)</f>
        <v>3.45</v>
      </c>
      <c r="C394" s="4">
        <f>IF('True_Odds_Calculator_3-way'!C395="","",'True_Odds_Calculator_3-way'!C395)</f>
        <v>3.36</v>
      </c>
      <c r="D394" s="9">
        <f t="shared" si="91"/>
        <v>0.43745757254904249</v>
      </c>
      <c r="E394" s="9">
        <f t="shared" si="92"/>
        <v>0.27748836912732255</v>
      </c>
      <c r="F394" s="9">
        <f t="shared" si="93"/>
        <v>0.28505405832363495</v>
      </c>
      <c r="G394" s="9">
        <f t="shared" si="94"/>
        <v>1.0627569991711292</v>
      </c>
      <c r="H394" s="9">
        <f t="shared" si="95"/>
        <v>2.2859359689970664</v>
      </c>
      <c r="I394" s="9">
        <f t="shared" si="96"/>
        <v>3.6037546479692657</v>
      </c>
      <c r="J394" s="9">
        <f t="shared" si="97"/>
        <v>3.5081065180438658</v>
      </c>
      <c r="K394" s="11">
        <f t="shared" si="98"/>
        <v>0.45248868778280543</v>
      </c>
      <c r="L394" s="11">
        <f t="shared" si="99"/>
        <v>0.28985507246376813</v>
      </c>
      <c r="M394" s="11">
        <f t="shared" si="100"/>
        <v>0.29761904761904762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-0.27309441056244133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0.23498808665049076</v>
      </c>
      <c r="Q394" s="11">
        <f>2*'OddsRatio_working_3-way'!K394*'OddsRatio_working_3-way'!L394*'OddsRatio_working_3-way'!M394</f>
        <v>7.8069131777571674E-2</v>
      </c>
      <c r="R394" s="11">
        <f t="shared" si="101"/>
        <v>0</v>
      </c>
      <c r="S394" s="11">
        <f t="shared" si="102"/>
        <v>-0.86046465091149205</v>
      </c>
      <c r="T394" s="11">
        <f t="shared" si="103"/>
        <v>-0.2858686547878711</v>
      </c>
      <c r="U394" s="11">
        <f>'OddsRatio_working_3-way'!S394-'OddsRatio_working_3-way'!R394^2/3</f>
        <v>-0.86046465091149205</v>
      </c>
      <c r="V394" s="11">
        <f>'OddsRatio_working_3-way'!S394*'OddsRatio_working_3-way'!R394/3-2*'OddsRatio_working_3-way'!R394^3/27-'OddsRatio_working_3-way'!T394</f>
        <v>0.2858686547878711</v>
      </c>
      <c r="W394" s="11">
        <f>'OddsRatio_working_3-way'!V394^2+4*'OddsRatio_working_3-way'!U394^3/27</f>
        <v>-1.2662449182506072E-2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0.15360935597541991</v>
      </c>
      <c r="Y394" s="11">
        <f>IF('OddsRatio_working_3-way'!W394&gt;=0,IF('OddsRatio_working_3-way'!V394+SQRT('OddsRatio_working_3-way'!W394)&gt;0,0,PI()),ACOS('OddsRatio_working_3-way'!V394/(2*'OddsRatio_working_3-way'!X394)))</f>
        <v>0.37500620543131147</v>
      </c>
      <c r="Z394" s="11">
        <f>'OddsRatio_working_3-way'!X394^(1/3)*COS('OddsRatio_working_3-way'!Y394/3)</f>
        <v>0.5313784995855646</v>
      </c>
      <c r="AA394" s="11">
        <f>'OddsRatio_working_3-way'!X394^(1/3)*COS(('OddsRatio_working_3-way'!Y394+2*PI())/3)</f>
        <v>-0.32351511218599366</v>
      </c>
      <c r="AB394" s="11">
        <f>'OddsRatio_working_3-way'!X394^(1/3)*COS(('OddsRatio_working_3-way'!Y394+4*PI())/3)</f>
        <v>-0.20786338739957105</v>
      </c>
      <c r="AC394" s="11">
        <f>'OddsRatio_working_3-way'!X394^(1/3)*SIN('OddsRatio_working_3-way'!Y394/3)</f>
        <v>6.6771554437685565E-2</v>
      </c>
      <c r="AD394" s="11">
        <f>'OddsRatio_working_3-way'!X394^(1/3)*SIN(('OddsRatio_working_3-way'!Y394+2*PI())/3)</f>
        <v>0.4268015024471149</v>
      </c>
      <c r="AE394" s="11">
        <f>'OddsRatio_working_3-way'!X394^(1/3)*SIN(('OddsRatio_working_3-way'!Y394+4*PI())/3)</f>
        <v>-0.49357305688480047</v>
      </c>
      <c r="AF394" s="11">
        <f>-'OddsRatio_working_3-way'!U394/(3*'OddsRatio_working_3-way'!X394^(1/3))*COS(('OddsRatio_working_3-way'!Y394)/3)</f>
        <v>0.5313784995855646</v>
      </c>
      <c r="AG394" s="11">
        <f>-'OddsRatio_working_3-way'!U394/(3*'OddsRatio_working_3-way'!X394^(1/3))*COS(('OddsRatio_working_3-way'!Y394+2*PI())/3)</f>
        <v>-0.32351511218599366</v>
      </c>
      <c r="AH394" s="11">
        <f>-'OddsRatio_working_3-way'!U394/(3*'OddsRatio_working_3-way'!X394^(1/3))*COS(('OddsRatio_working_3-way'!Y394+4*PI())/3)</f>
        <v>-0.20786338739957105</v>
      </c>
      <c r="AI394" s="11">
        <f>'OddsRatio_working_3-way'!U394/(3*'OddsRatio_working_3-way'!X394^(1/3))*SIN(('OddsRatio_working_3-way'!Y394)/3)</f>
        <v>-6.6771554437685565E-2</v>
      </c>
      <c r="AJ394" s="11">
        <f>'OddsRatio_working_3-way'!U394/(3*'OddsRatio_working_3-way'!X394^(1/3))*SIN(('OddsRatio_working_3-way'!Y394+2*PI())/3)</f>
        <v>-0.4268015024471149</v>
      </c>
      <c r="AK394" s="11">
        <f>'OddsRatio_working_3-way'!U394/(3*'OddsRatio_working_3-way'!X394^(1/3))*SIN(('OddsRatio_working_3-way'!Y394+4*PI())/3)</f>
        <v>0.49357305688480047</v>
      </c>
      <c r="AL394" s="11">
        <f>'OddsRatio_working_3-way'!Z394+'OddsRatio_working_3-way'!AF394</f>
        <v>1.0627569991711292</v>
      </c>
      <c r="AM394" s="11">
        <f>'OddsRatio_working_3-way'!AA394+'OddsRatio_working_3-way'!AG394</f>
        <v>-0.64703022437198732</v>
      </c>
      <c r="AN394" s="11">
        <f>'OddsRatio_working_3-way'!AB394+'OddsRatio_working_3-way'!AH394</f>
        <v>-0.41572677479914211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1.0627569991711292</v>
      </c>
      <c r="AS394" s="11">
        <f>IF(('OddsRatio_working_3-way'!X394=0),IF(Q394&gt;0,-Q394^(1/3),(-Q394)^(1/3)),'OddsRatio_working_3-way'!AM394-'OddsRatio_working_3-way'!R394/3)</f>
        <v>-0.64703022437198732</v>
      </c>
      <c r="AT394" s="11">
        <f>IF(('OddsRatio_working_3-way'!X394=0),IF(Q394&gt;0,-Q394^(1/3),(-Q394)^(1/3)),'OddsRatio_working_3-way'!AN394-'OddsRatio_working_3-way'!R394/3)</f>
        <v>-0.41572677479914211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2.21</v>
      </c>
      <c r="B395" s="4">
        <f>IF('True_Odds_Calculator_3-way'!B396="","",'True_Odds_Calculator_3-way'!B396)</f>
        <v>3.43</v>
      </c>
      <c r="C395" s="4">
        <f>IF('True_Odds_Calculator_3-way'!C396="","",'True_Odds_Calculator_3-way'!C396)</f>
        <v>3.44</v>
      </c>
      <c r="D395" s="9">
        <f t="shared" si="91"/>
        <v>0.43939186940853281</v>
      </c>
      <c r="E395" s="9">
        <f t="shared" si="92"/>
        <v>0.28071830321743263</v>
      </c>
      <c r="F395" s="9">
        <f t="shared" si="93"/>
        <v>0.27988982737403451</v>
      </c>
      <c r="G395" s="9">
        <f t="shared" si="94"/>
        <v>1.0544403228141528</v>
      </c>
      <c r="H395" s="9">
        <f t="shared" si="95"/>
        <v>2.2758727906051246</v>
      </c>
      <c r="I395" s="9">
        <f t="shared" si="96"/>
        <v>3.5622899844383924</v>
      </c>
      <c r="J395" s="9">
        <f t="shared" si="97"/>
        <v>3.5728343876665325</v>
      </c>
      <c r="K395" s="11">
        <f t="shared" si="98"/>
        <v>0.45248868778280543</v>
      </c>
      <c r="L395" s="11">
        <f t="shared" si="99"/>
        <v>0.29154518950437314</v>
      </c>
      <c r="M395" s="11">
        <f t="shared" si="100"/>
        <v>0.29069767441860467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-0.27512916743492688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0.23316252133360371</v>
      </c>
      <c r="Q395" s="11">
        <f>2*'OddsRatio_working_3-way'!K395*'OddsRatio_working_3-way'!L395*'OddsRatio_working_3-way'!M395</f>
        <v>7.6698197807106488E-2</v>
      </c>
      <c r="R395" s="11">
        <f t="shared" si="101"/>
        <v>0</v>
      </c>
      <c r="S395" s="11">
        <f t="shared" si="102"/>
        <v>-0.84746565952063568</v>
      </c>
      <c r="T395" s="11">
        <f t="shared" si="103"/>
        <v>-0.27877159852652489</v>
      </c>
      <c r="U395" s="11">
        <f>'OddsRatio_working_3-way'!S395-'OddsRatio_working_3-way'!R395^2/3</f>
        <v>-0.84746565952063568</v>
      </c>
      <c r="V395" s="11">
        <f>'OddsRatio_working_3-way'!S395*'OddsRatio_working_3-way'!R395/3-2*'OddsRatio_working_3-way'!R395^3/27-'OddsRatio_working_3-way'!T395</f>
        <v>0.27877159852652489</v>
      </c>
      <c r="W395" s="11">
        <f>'OddsRatio_working_3-way'!V395^2+4*'OddsRatio_working_3-way'!U395^3/27</f>
        <v>-1.2456496459626099E-2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0.15014168358975138</v>
      </c>
      <c r="Y395" s="11">
        <f>IF('OddsRatio_working_3-way'!W395&gt;=0,IF('OddsRatio_working_3-way'!V395+SQRT('OddsRatio_working_3-way'!W395)&gt;0,0,PI()),ACOS('OddsRatio_working_3-way'!V395/(2*'OddsRatio_working_3-way'!X395)))</f>
        <v>0.38081568905555496</v>
      </c>
      <c r="Z395" s="11">
        <f>'OddsRatio_working_3-way'!X395^(1/3)*COS('OddsRatio_working_3-way'!Y395/3)</f>
        <v>0.52722016140707639</v>
      </c>
      <c r="AA395" s="11">
        <f>'OddsRatio_working_3-way'!X395^(1/3)*COS(('OddsRatio_working_3-way'!Y395+2*PI())/3)</f>
        <v>-0.3218817799629658</v>
      </c>
      <c r="AB395" s="11">
        <f>'OddsRatio_working_3-way'!X395^(1/3)*COS(('OddsRatio_working_3-way'!Y395+4*PI())/3)</f>
        <v>-0.20533838144411057</v>
      </c>
      <c r="AC395" s="11">
        <f>'OddsRatio_working_3-way'!X395^(1/3)*SIN('OddsRatio_working_3-way'!Y395/3)</f>
        <v>6.728636250713485E-2</v>
      </c>
      <c r="AD395" s="11">
        <f>'OddsRatio_working_3-way'!X395^(1/3)*SIN(('OddsRatio_working_3-way'!Y395+2*PI())/3)</f>
        <v>0.42294287191229291</v>
      </c>
      <c r="AE395" s="11">
        <f>'OddsRatio_working_3-way'!X395^(1/3)*SIN(('OddsRatio_working_3-way'!Y395+4*PI())/3)</f>
        <v>-0.49022923441942778</v>
      </c>
      <c r="AF395" s="11">
        <f>-'OddsRatio_working_3-way'!U395/(3*'OddsRatio_working_3-way'!X395^(1/3))*COS(('OddsRatio_working_3-way'!Y395)/3)</f>
        <v>0.52722016140707628</v>
      </c>
      <c r="AG395" s="11">
        <f>-'OddsRatio_working_3-way'!U395/(3*'OddsRatio_working_3-way'!X395^(1/3))*COS(('OddsRatio_working_3-way'!Y395+2*PI())/3)</f>
        <v>-0.32188177996296574</v>
      </c>
      <c r="AH395" s="11">
        <f>-'OddsRatio_working_3-way'!U395/(3*'OddsRatio_working_3-way'!X395^(1/3))*COS(('OddsRatio_working_3-way'!Y395+4*PI())/3)</f>
        <v>-0.20533838144411051</v>
      </c>
      <c r="AI395" s="11">
        <f>'OddsRatio_working_3-way'!U395/(3*'OddsRatio_working_3-way'!X395^(1/3))*SIN(('OddsRatio_working_3-way'!Y395)/3)</f>
        <v>-6.7286362507134836E-2</v>
      </c>
      <c r="AJ395" s="11">
        <f>'OddsRatio_working_3-way'!U395/(3*'OddsRatio_working_3-way'!X395^(1/3))*SIN(('OddsRatio_working_3-way'!Y395+2*PI())/3)</f>
        <v>-0.42294287191229285</v>
      </c>
      <c r="AK395" s="11">
        <f>'OddsRatio_working_3-way'!U395/(3*'OddsRatio_working_3-way'!X395^(1/3))*SIN(('OddsRatio_working_3-way'!Y395+4*PI())/3)</f>
        <v>0.49022923441942767</v>
      </c>
      <c r="AL395" s="11">
        <f>'OddsRatio_working_3-way'!Z395+'OddsRatio_working_3-way'!AF395</f>
        <v>1.0544403228141528</v>
      </c>
      <c r="AM395" s="11">
        <f>'OddsRatio_working_3-way'!AA395+'OddsRatio_working_3-way'!AG395</f>
        <v>-0.64376355992593148</v>
      </c>
      <c r="AN395" s="11">
        <f>'OddsRatio_working_3-way'!AB395+'OddsRatio_working_3-way'!AH395</f>
        <v>-0.41067676288822108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1.0544403228141528</v>
      </c>
      <c r="AS395" s="11">
        <f>IF(('OddsRatio_working_3-way'!X395=0),IF(Q395&gt;0,-Q395^(1/3),(-Q395)^(1/3)),'OddsRatio_working_3-way'!AM395-'OddsRatio_working_3-way'!R395/3)</f>
        <v>-0.64376355992593148</v>
      </c>
      <c r="AT395" s="11">
        <f>IF(('OddsRatio_working_3-way'!X395=0),IF(Q395&gt;0,-Q395^(1/3),(-Q395)^(1/3)),'OddsRatio_working_3-way'!AN395-'OddsRatio_working_3-way'!R395/3)</f>
        <v>-0.41067676288822108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2.2200000000000002</v>
      </c>
      <c r="B396" s="4">
        <f>IF('True_Odds_Calculator_3-way'!B397="","",'True_Odds_Calculator_3-way'!B397)</f>
        <v>3.26</v>
      </c>
      <c r="C396" s="4">
        <f>IF('True_Odds_Calculator_3-way'!C397="","",'True_Odds_Calculator_3-way'!C397)</f>
        <v>3.55</v>
      </c>
      <c r="D396" s="9">
        <f t="shared" si="91"/>
        <v>0.43583683825435243</v>
      </c>
      <c r="E396" s="9">
        <f t="shared" si="92"/>
        <v>0.29430021886422686</v>
      </c>
      <c r="F396" s="9">
        <f t="shared" si="93"/>
        <v>0.26986294288142082</v>
      </c>
      <c r="G396" s="9">
        <f t="shared" si="94"/>
        <v>1.0610136191221133</v>
      </c>
      <c r="H396" s="9">
        <f t="shared" si="95"/>
        <v>2.294436615328979</v>
      </c>
      <c r="I396" s="9">
        <f t="shared" si="96"/>
        <v>3.3978907792159756</v>
      </c>
      <c r="J396" s="9">
        <f t="shared" si="97"/>
        <v>3.705584728761389</v>
      </c>
      <c r="K396" s="11">
        <f t="shared" si="98"/>
        <v>0.4504504504504504</v>
      </c>
      <c r="L396" s="11">
        <f t="shared" si="99"/>
        <v>0.30674846625766872</v>
      </c>
      <c r="M396" s="11">
        <f t="shared" si="100"/>
        <v>0.28169014084507044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-0.2736588658130179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0.23470286150662895</v>
      </c>
      <c r="Q396" s="11">
        <f>2*'OddsRatio_working_3-way'!K396*'OddsRatio_working_3-way'!L396*'OddsRatio_working_3-way'!M396</f>
        <v>7.7845061859578402E-2</v>
      </c>
      <c r="R396" s="11">
        <f t="shared" si="101"/>
        <v>0</v>
      </c>
      <c r="S396" s="11">
        <f t="shared" si="102"/>
        <v>-0.85764757085192955</v>
      </c>
      <c r="T396" s="11">
        <f t="shared" si="103"/>
        <v>-0.28446022250478581</v>
      </c>
      <c r="U396" s="11">
        <f>'OddsRatio_working_3-way'!S396-'OddsRatio_working_3-way'!R396^2/3</f>
        <v>-0.85764757085192955</v>
      </c>
      <c r="V396" s="11">
        <f>'OddsRatio_working_3-way'!S396*'OddsRatio_working_3-way'!R396/3-2*'OddsRatio_working_3-way'!R396^3/27-'OddsRatio_working_3-way'!T396</f>
        <v>0.28446022250478581</v>
      </c>
      <c r="W396" s="11">
        <f>'OddsRatio_working_3-way'!V396^2+4*'OddsRatio_working_3-way'!U396^3/27</f>
        <v>-1.2541743991664508E-2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0.15285561993196126</v>
      </c>
      <c r="Y396" s="11">
        <f>IF('OddsRatio_working_3-way'!W396&gt;=0,IF('OddsRatio_working_3-way'!V396+SQRT('OddsRatio_working_3-way'!W396)&gt;0,0,PI()),ACOS('OddsRatio_working_3-way'!V396/(2*'OddsRatio_working_3-way'!X396)))</f>
        <v>0.37505729765091989</v>
      </c>
      <c r="Z396" s="11">
        <f>'OddsRatio_working_3-way'!X396^(1/3)*COS('OddsRatio_working_3-way'!Y396/3)</f>
        <v>0.53050680956105667</v>
      </c>
      <c r="AA396" s="11">
        <f>'OddsRatio_working_3-way'!X396^(1/3)*COS(('OddsRatio_working_3-way'!Y396+2*PI())/3)</f>
        <v>-0.32299235584472691</v>
      </c>
      <c r="AB396" s="11">
        <f>'OddsRatio_working_3-way'!X396^(1/3)*COS(('OddsRatio_working_3-way'!Y396+4*PI())/3)</f>
        <v>-0.20751445371632993</v>
      </c>
      <c r="AC396" s="11">
        <f>'OddsRatio_working_3-way'!X396^(1/3)*SIN('OddsRatio_working_3-way'!Y396/3)</f>
        <v>6.6671197879283453E-2</v>
      </c>
      <c r="AD396" s="11">
        <f>'OddsRatio_working_3-way'!X396^(1/3)*SIN(('OddsRatio_working_3-way'!Y396+2*PI())/3)</f>
        <v>0.42609677502086679</v>
      </c>
      <c r="AE396" s="11">
        <f>'OddsRatio_working_3-way'!X396^(1/3)*SIN(('OddsRatio_working_3-way'!Y396+4*PI())/3)</f>
        <v>-0.49276797290015006</v>
      </c>
      <c r="AF396" s="11">
        <f>-'OddsRatio_working_3-way'!U396/(3*'OddsRatio_working_3-way'!X396^(1/3))*COS(('OddsRatio_working_3-way'!Y396)/3)</f>
        <v>0.53050680956105667</v>
      </c>
      <c r="AG396" s="11">
        <f>-'OddsRatio_working_3-way'!U396/(3*'OddsRatio_working_3-way'!X396^(1/3))*COS(('OddsRatio_working_3-way'!Y396+2*PI())/3)</f>
        <v>-0.32299235584472691</v>
      </c>
      <c r="AH396" s="11">
        <f>-'OddsRatio_working_3-way'!U396/(3*'OddsRatio_working_3-way'!X396^(1/3))*COS(('OddsRatio_working_3-way'!Y396+4*PI())/3)</f>
        <v>-0.20751445371632993</v>
      </c>
      <c r="AI396" s="11">
        <f>'OddsRatio_working_3-way'!U396/(3*'OddsRatio_working_3-way'!X396^(1/3))*SIN(('OddsRatio_working_3-way'!Y396)/3)</f>
        <v>-6.6671197879283453E-2</v>
      </c>
      <c r="AJ396" s="11">
        <f>'OddsRatio_working_3-way'!U396/(3*'OddsRatio_working_3-way'!X396^(1/3))*SIN(('OddsRatio_working_3-way'!Y396+2*PI())/3)</f>
        <v>-0.42609677502086679</v>
      </c>
      <c r="AK396" s="11">
        <f>'OddsRatio_working_3-way'!U396/(3*'OddsRatio_working_3-way'!X396^(1/3))*SIN(('OddsRatio_working_3-way'!Y396+4*PI())/3)</f>
        <v>0.49276797290015006</v>
      </c>
      <c r="AL396" s="11">
        <f>'OddsRatio_working_3-way'!Z396+'OddsRatio_working_3-way'!AF396</f>
        <v>1.0610136191221133</v>
      </c>
      <c r="AM396" s="11">
        <f>'OddsRatio_working_3-way'!AA396+'OddsRatio_working_3-way'!AG396</f>
        <v>-0.64598471168945382</v>
      </c>
      <c r="AN396" s="11">
        <f>'OddsRatio_working_3-way'!AB396+'OddsRatio_working_3-way'!AH396</f>
        <v>-0.41502890743265985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1.0610136191221133</v>
      </c>
      <c r="AS396" s="11">
        <f>IF(('OddsRatio_working_3-way'!X396=0),IF(Q396&gt;0,-Q396^(1/3),(-Q396)^(1/3)),'OddsRatio_working_3-way'!AM396-'OddsRatio_working_3-way'!R396/3)</f>
        <v>-0.64598471168945382</v>
      </c>
      <c r="AT396" s="11">
        <f>IF(('OddsRatio_working_3-way'!X396=0),IF(Q396&gt;0,-Q396^(1/3),(-Q396)^(1/3)),'OddsRatio_working_3-way'!AN396-'OddsRatio_working_3-way'!R396/3)</f>
        <v>-0.41502890743265985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2.4500000000000002</v>
      </c>
      <c r="B397" s="4">
        <f>IF('True_Odds_Calculator_3-way'!B398="","",'True_Odds_Calculator_3-way'!B398)</f>
        <v>3.29</v>
      </c>
      <c r="C397" s="4">
        <f>IF('True_Odds_Calculator_3-way'!C398="","",'True_Odds_Calculator_3-way'!C398)</f>
        <v>3.06</v>
      </c>
      <c r="D397" s="9">
        <f t="shared" si="91"/>
        <v>0.39415097983287201</v>
      </c>
      <c r="E397" s="9">
        <f t="shared" si="92"/>
        <v>0.29175306363006653</v>
      </c>
      <c r="F397" s="9">
        <f t="shared" si="93"/>
        <v>0.31409595653706135</v>
      </c>
      <c r="G397" s="9">
        <f t="shared" si="94"/>
        <v>1.0600681765075279</v>
      </c>
      <c r="H397" s="9">
        <f t="shared" si="95"/>
        <v>2.5370988559359162</v>
      </c>
      <c r="I397" s="9">
        <f t="shared" si="96"/>
        <v>3.4275561242022388</v>
      </c>
      <c r="J397" s="9">
        <f t="shared" si="97"/>
        <v>3.1837404436055077</v>
      </c>
      <c r="K397" s="11">
        <f t="shared" si="98"/>
        <v>0.4081632653061224</v>
      </c>
      <c r="L397" s="11">
        <f t="shared" si="99"/>
        <v>0.303951367781155</v>
      </c>
      <c r="M397" s="11">
        <f t="shared" si="100"/>
        <v>0.32679738562091504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-0.27732389815095237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0.23514978433115899</v>
      </c>
      <c r="Q397" s="11">
        <f>2*'OddsRatio_working_3-way'!K397*'OddsRatio_working_3-way'!L397*'OddsRatio_working_3-way'!M397</f>
        <v>8.1086132527985855E-2</v>
      </c>
      <c r="R397" s="11">
        <f t="shared" si="101"/>
        <v>0</v>
      </c>
      <c r="S397" s="11">
        <f t="shared" si="102"/>
        <v>-0.84792470428625932</v>
      </c>
      <c r="T397" s="11">
        <f t="shared" si="103"/>
        <v>-0.29238782906422733</v>
      </c>
      <c r="U397" s="11">
        <f>'OddsRatio_working_3-way'!S397-'OddsRatio_working_3-way'!R397^2/3</f>
        <v>-0.84792470428625932</v>
      </c>
      <c r="V397" s="11">
        <f>'OddsRatio_working_3-way'!S397*'OddsRatio_working_3-way'!R397/3-2*'OddsRatio_working_3-way'!R397^3/27-'OddsRatio_working_3-way'!T397</f>
        <v>0.29238782906422733</v>
      </c>
      <c r="W397" s="11">
        <f>'OddsRatio_working_3-way'!V397^2+4*'OddsRatio_working_3-way'!U397^3/27</f>
        <v>-4.8260640930102017E-3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0.15026369045606297</v>
      </c>
      <c r="Y397" s="11">
        <f>IF('OddsRatio_working_3-way'!W397&gt;=0,IF('OddsRatio_working_3-way'!V397+SQRT('OddsRatio_working_3-way'!W397)&gt;0,0,PI()),ACOS('OddsRatio_working_3-way'!V397/(2*'OddsRatio_working_3-way'!X397)))</f>
        <v>0.23326970290222837</v>
      </c>
      <c r="Z397" s="11">
        <f>'OddsRatio_working_3-way'!X397^(1/3)*COS('OddsRatio_working_3-way'!Y397/3)</f>
        <v>0.53003408825376397</v>
      </c>
      <c r="AA397" s="11">
        <f>'OddsRatio_working_3-way'!X397^(1/3)*COS(('OddsRatio_working_3-way'!Y397+2*PI())/3)</f>
        <v>-0.30078120269821851</v>
      </c>
      <c r="AB397" s="11">
        <f>'OddsRatio_working_3-way'!X397^(1/3)*COS(('OddsRatio_working_3-way'!Y397+4*PI())/3)</f>
        <v>-0.22925288555554557</v>
      </c>
      <c r="AC397" s="11">
        <f>'OddsRatio_working_3-way'!X397^(1/3)*SIN('OddsRatio_working_3-way'!Y397/3)</f>
        <v>4.1296893157003106E-2</v>
      </c>
      <c r="AD397" s="11">
        <f>'OddsRatio_working_3-way'!X397^(1/3)*SIN(('OddsRatio_working_3-way'!Y397+2*PI())/3)</f>
        <v>0.43837453872098109</v>
      </c>
      <c r="AE397" s="11">
        <f>'OddsRatio_working_3-way'!X397^(1/3)*SIN(('OddsRatio_working_3-way'!Y397+4*PI())/3)</f>
        <v>-0.47967143187798428</v>
      </c>
      <c r="AF397" s="11">
        <f>-'OddsRatio_working_3-way'!U397/(3*'OddsRatio_working_3-way'!X397^(1/3))*COS(('OddsRatio_working_3-way'!Y397)/3)</f>
        <v>0.53003408825376397</v>
      </c>
      <c r="AG397" s="11">
        <f>-'OddsRatio_working_3-way'!U397/(3*'OddsRatio_working_3-way'!X397^(1/3))*COS(('OddsRatio_working_3-way'!Y397+2*PI())/3)</f>
        <v>-0.30078120269821851</v>
      </c>
      <c r="AH397" s="11">
        <f>-'OddsRatio_working_3-way'!U397/(3*'OddsRatio_working_3-way'!X397^(1/3))*COS(('OddsRatio_working_3-way'!Y397+4*PI())/3)</f>
        <v>-0.22925288555554557</v>
      </c>
      <c r="AI397" s="11">
        <f>'OddsRatio_working_3-way'!U397/(3*'OddsRatio_working_3-way'!X397^(1/3))*SIN(('OddsRatio_working_3-way'!Y397)/3)</f>
        <v>-4.1296893157003106E-2</v>
      </c>
      <c r="AJ397" s="11">
        <f>'OddsRatio_working_3-way'!U397/(3*'OddsRatio_working_3-way'!X397^(1/3))*SIN(('OddsRatio_working_3-way'!Y397+2*PI())/3)</f>
        <v>-0.43837453872098109</v>
      </c>
      <c r="AK397" s="11">
        <f>'OddsRatio_working_3-way'!U397/(3*'OddsRatio_working_3-way'!X397^(1/3))*SIN(('OddsRatio_working_3-way'!Y397+4*PI())/3)</f>
        <v>0.47967143187798428</v>
      </c>
      <c r="AL397" s="11">
        <f>'OddsRatio_working_3-way'!Z397+'OddsRatio_working_3-way'!AF397</f>
        <v>1.0600681765075279</v>
      </c>
      <c r="AM397" s="11">
        <f>'OddsRatio_working_3-way'!AA397+'OddsRatio_working_3-way'!AG397</f>
        <v>-0.60156240539643702</v>
      </c>
      <c r="AN397" s="11">
        <f>'OddsRatio_working_3-way'!AB397+'OddsRatio_working_3-way'!AH397</f>
        <v>-0.45850577111109114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1.0600681765075279</v>
      </c>
      <c r="AS397" s="11">
        <f>IF(('OddsRatio_working_3-way'!X397=0),IF(Q397&gt;0,-Q397^(1/3),(-Q397)^(1/3)),'OddsRatio_working_3-way'!AM397-'OddsRatio_working_3-way'!R397/3)</f>
        <v>-0.60156240539643702</v>
      </c>
      <c r="AT397" s="11">
        <f>IF(('OddsRatio_working_3-way'!X397=0),IF(Q397&gt;0,-Q397^(1/3),(-Q397)^(1/3)),'OddsRatio_working_3-way'!AN397-'OddsRatio_working_3-way'!R397/3)</f>
        <v>-0.45850577111109114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1.88</v>
      </c>
      <c r="B398" s="4">
        <f>IF('True_Odds_Calculator_3-way'!B399="","",'True_Odds_Calculator_3-way'!B399)</f>
        <v>3.64</v>
      </c>
      <c r="C398" s="4">
        <f>IF('True_Odds_Calculator_3-way'!C399="","",'True_Odds_Calculator_3-way'!C399)</f>
        <v>4.2699999999999996</v>
      </c>
      <c r="D398" s="9">
        <f t="shared" si="91"/>
        <v>0.51553903378939481</v>
      </c>
      <c r="E398" s="9">
        <f t="shared" si="92"/>
        <v>0.26183822999799156</v>
      </c>
      <c r="F398" s="9">
        <f t="shared" si="93"/>
        <v>0.22262273621261366</v>
      </c>
      <c r="G398" s="9">
        <f t="shared" si="94"/>
        <v>1.0678606063885767</v>
      </c>
      <c r="H398" s="9">
        <f t="shared" si="95"/>
        <v>1.9397173336219475</v>
      </c>
      <c r="I398" s="9">
        <f t="shared" si="96"/>
        <v>3.8191520008658419</v>
      </c>
      <c r="J398" s="9">
        <f t="shared" si="97"/>
        <v>4.4919041828906447</v>
      </c>
      <c r="K398" s="11">
        <f t="shared" si="98"/>
        <v>0.53191489361702127</v>
      </c>
      <c r="L398" s="11">
        <f t="shared" si="99"/>
        <v>0.27472527472527469</v>
      </c>
      <c r="M398" s="11">
        <f t="shared" si="100"/>
        <v>0.23419203747072601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-0.25998437259586293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0.23237139560822856</v>
      </c>
      <c r="Q398" s="11">
        <f>2*'OddsRatio_working_3-way'!K398*'OddsRatio_working_3-way'!L398*'OddsRatio_working_3-way'!M398</f>
        <v>6.8445182800656409E-2</v>
      </c>
      <c r="R398" s="11">
        <f t="shared" si="101"/>
        <v>0</v>
      </c>
      <c r="S398" s="11">
        <f t="shared" si="102"/>
        <v>-0.89378985855216064</v>
      </c>
      <c r="T398" s="11">
        <f t="shared" si="103"/>
        <v>-0.26326652681948759</v>
      </c>
      <c r="U398" s="11">
        <f>'OddsRatio_working_3-way'!S398-'OddsRatio_working_3-way'!R398^2/3</f>
        <v>-0.89378985855216064</v>
      </c>
      <c r="V398" s="11">
        <f>'OddsRatio_working_3-way'!S398*'OddsRatio_working_3-way'!R398/3-2*'OddsRatio_working_3-way'!R398^3/27-'OddsRatio_working_3-way'!T398</f>
        <v>0.26326652681948759</v>
      </c>
      <c r="W398" s="11">
        <f>'OddsRatio_working_3-way'!V398^2+4*'OddsRatio_working_3-way'!U398^3/27</f>
        <v>-3.6470475796506321E-2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0.16261898716025006</v>
      </c>
      <c r="Y398" s="11">
        <f>IF('OddsRatio_working_3-way'!W398&gt;=0,IF('OddsRatio_working_3-way'!V398+SQRT('OddsRatio_working_3-way'!W398)&gt;0,0,PI()),ACOS('OddsRatio_working_3-way'!V398/(2*'OddsRatio_working_3-way'!X398)))</f>
        <v>0.62756761523923776</v>
      </c>
      <c r="Z398" s="11">
        <f>'OddsRatio_working_3-way'!X398^(1/3)*COS('OddsRatio_working_3-way'!Y398/3)</f>
        <v>0.53393030319428836</v>
      </c>
      <c r="AA398" s="11">
        <f>'OddsRatio_working_3-way'!X398^(1/3)*COS(('OddsRatio_working_3-way'!Y398+2*PI())/3)</f>
        <v>-0.36512974876018295</v>
      </c>
      <c r="AB398" s="11">
        <f>'OddsRatio_working_3-way'!X398^(1/3)*COS(('OddsRatio_working_3-way'!Y398+4*PI())/3)</f>
        <v>-0.16880055443410558</v>
      </c>
      <c r="AC398" s="11">
        <f>'OddsRatio_working_3-way'!X398^(1/3)*SIN('OddsRatio_working_3-way'!Y398/3)</f>
        <v>0.11335071319394305</v>
      </c>
      <c r="AD398" s="11">
        <f>'OddsRatio_working_3-way'!X398^(1/3)*SIN(('OddsRatio_working_3-way'!Y398+2*PI())/3)</f>
        <v>0.40572184981960979</v>
      </c>
      <c r="AE398" s="11">
        <f>'OddsRatio_working_3-way'!X398^(1/3)*SIN(('OddsRatio_working_3-way'!Y398+4*PI())/3)</f>
        <v>-0.51907256301355287</v>
      </c>
      <c r="AF398" s="11">
        <f>-'OddsRatio_working_3-way'!U398/(3*'OddsRatio_working_3-way'!X398^(1/3))*COS(('OddsRatio_working_3-way'!Y398)/3)</f>
        <v>0.53393030319428825</v>
      </c>
      <c r="AG398" s="11">
        <f>-'OddsRatio_working_3-way'!U398/(3*'OddsRatio_working_3-way'!X398^(1/3))*COS(('OddsRatio_working_3-way'!Y398+2*PI())/3)</f>
        <v>-0.36512974876018284</v>
      </c>
      <c r="AH398" s="11">
        <f>-'OddsRatio_working_3-way'!U398/(3*'OddsRatio_working_3-way'!X398^(1/3))*COS(('OddsRatio_working_3-way'!Y398+4*PI())/3)</f>
        <v>-0.16880055443410555</v>
      </c>
      <c r="AI398" s="11">
        <f>'OddsRatio_working_3-way'!U398/(3*'OddsRatio_working_3-way'!X398^(1/3))*SIN(('OddsRatio_working_3-way'!Y398)/3)</f>
        <v>-0.11335071319394302</v>
      </c>
      <c r="AJ398" s="11">
        <f>'OddsRatio_working_3-way'!U398/(3*'OddsRatio_working_3-way'!X398^(1/3))*SIN(('OddsRatio_working_3-way'!Y398+2*PI())/3)</f>
        <v>-0.40572184981960968</v>
      </c>
      <c r="AK398" s="11">
        <f>'OddsRatio_working_3-way'!U398/(3*'OddsRatio_working_3-way'!X398^(1/3))*SIN(('OddsRatio_working_3-way'!Y398+4*PI())/3)</f>
        <v>0.51907256301355276</v>
      </c>
      <c r="AL398" s="11">
        <f>'OddsRatio_working_3-way'!Z398+'OddsRatio_working_3-way'!AF398</f>
        <v>1.0678606063885767</v>
      </c>
      <c r="AM398" s="11">
        <f>'OddsRatio_working_3-way'!AA398+'OddsRatio_working_3-way'!AG398</f>
        <v>-0.73025949752036579</v>
      </c>
      <c r="AN398" s="11">
        <f>'OddsRatio_working_3-way'!AB398+'OddsRatio_working_3-way'!AH398</f>
        <v>-0.33760110886821115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1.0678606063885767</v>
      </c>
      <c r="AS398" s="11">
        <f>IF(('OddsRatio_working_3-way'!X398=0),IF(Q398&gt;0,-Q398^(1/3),(-Q398)^(1/3)),'OddsRatio_working_3-way'!AM398-'OddsRatio_working_3-way'!R398/3)</f>
        <v>-0.73025949752036579</v>
      </c>
      <c r="AT398" s="11">
        <f>IF(('OddsRatio_working_3-way'!X398=0),IF(Q398&gt;0,-Q398^(1/3),(-Q398)^(1/3)),'OddsRatio_working_3-way'!AN398-'OddsRatio_working_3-way'!R398/3)</f>
        <v>-0.33760110886821115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2.4</v>
      </c>
      <c r="B399" s="4">
        <f>IF('True_Odds_Calculator_3-way'!B400="","",'True_Odds_Calculator_3-way'!B400)</f>
        <v>3.35</v>
      </c>
      <c r="C399" s="4">
        <f>IF('True_Odds_Calculator_3-way'!C400="","",'True_Odds_Calculator_3-way'!C400)</f>
        <v>3.09</v>
      </c>
      <c r="D399" s="9">
        <f t="shared" si="91"/>
        <v>0.40256530303337046</v>
      </c>
      <c r="E399" s="9">
        <f t="shared" si="92"/>
        <v>0.28644136685717569</v>
      </c>
      <c r="F399" s="9">
        <f t="shared" si="93"/>
        <v>0.31099333010945379</v>
      </c>
      <c r="G399" s="9">
        <f t="shared" si="94"/>
        <v>1.0600493039175407</v>
      </c>
      <c r="H399" s="9">
        <f t="shared" si="95"/>
        <v>2.484069025484557</v>
      </c>
      <c r="I399" s="9">
        <f t="shared" si="96"/>
        <v>3.4911158642062206</v>
      </c>
      <c r="J399" s="9">
        <f t="shared" si="97"/>
        <v>3.2155030451876603</v>
      </c>
      <c r="K399" s="11">
        <f t="shared" si="98"/>
        <v>0.41666666666666669</v>
      </c>
      <c r="L399" s="11">
        <f t="shared" si="99"/>
        <v>0.29850746268656714</v>
      </c>
      <c r="M399" s="11">
        <f t="shared" si="100"/>
        <v>0.3236245954692557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-0.27677550757539171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0.23507060168413596</v>
      </c>
      <c r="Q399" s="11">
        <f>2*'OddsRatio_working_3-way'!K399*'OddsRatio_working_3-way'!L399*'OddsRatio_working_3-way'!M399</f>
        <v>8.0503630713745195E-2</v>
      </c>
      <c r="R399" s="11">
        <f t="shared" si="101"/>
        <v>0</v>
      </c>
      <c r="S399" s="11">
        <f t="shared" si="102"/>
        <v>-0.84931865446983013</v>
      </c>
      <c r="T399" s="11">
        <f t="shared" si="103"/>
        <v>-0.29086255290062674</v>
      </c>
      <c r="U399" s="11">
        <f>'OddsRatio_working_3-way'!S399-'OddsRatio_working_3-way'!R399^2/3</f>
        <v>-0.84931865446983013</v>
      </c>
      <c r="V399" s="11">
        <f>'OddsRatio_working_3-way'!S399*'OddsRatio_working_3-way'!R399/3-2*'OddsRatio_working_3-way'!R399^3/27-'OddsRatio_working_3-way'!T399</f>
        <v>0.29086255290062674</v>
      </c>
      <c r="W399" s="11">
        <f>'OddsRatio_working_3-way'!V399^2+4*'OddsRatio_working_3-way'!U399^3/27</f>
        <v>-6.1618445109404424E-3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0.15063438285365857</v>
      </c>
      <c r="Y399" s="11">
        <f>IF('OddsRatio_working_3-way'!W399&gt;=0,IF('OddsRatio_working_3-way'!V399+SQRT('OddsRatio_working_3-way'!W399)&gt;0,0,PI()),ACOS('OddsRatio_working_3-way'!V399/(2*'OddsRatio_working_3-way'!X399)))</f>
        <v>0.26359816268182801</v>
      </c>
      <c r="Z399" s="11">
        <f>'OddsRatio_working_3-way'!X399^(1/3)*COS('OddsRatio_working_3-way'!Y399/3)</f>
        <v>0.53002465195877024</v>
      </c>
      <c r="AA399" s="11">
        <f>'OddsRatio_working_3-way'!X399^(1/3)*COS(('OddsRatio_working_3-way'!Y399+2*PI())/3)</f>
        <v>-0.30544826116636731</v>
      </c>
      <c r="AB399" s="11">
        <f>'OddsRatio_working_3-way'!X399^(1/3)*COS(('OddsRatio_working_3-way'!Y399+4*PI())/3)</f>
        <v>-0.2245763907924031</v>
      </c>
      <c r="AC399" s="11">
        <f>'OddsRatio_working_3-way'!X399^(1/3)*SIN('OddsRatio_working_3-way'!Y399/3)</f>
        <v>4.6691396130276959E-2</v>
      </c>
      <c r="AD399" s="11">
        <f>'OddsRatio_working_3-way'!X399^(1/3)*SIN(('OddsRatio_working_3-way'!Y399+2*PI())/3)</f>
        <v>0.4356691151631622</v>
      </c>
      <c r="AE399" s="11">
        <f>'OddsRatio_working_3-way'!X399^(1/3)*SIN(('OddsRatio_working_3-way'!Y399+4*PI())/3)</f>
        <v>-0.48236051129343899</v>
      </c>
      <c r="AF399" s="11">
        <f>-'OddsRatio_working_3-way'!U399/(3*'OddsRatio_working_3-way'!X399^(1/3))*COS(('OddsRatio_working_3-way'!Y399)/3)</f>
        <v>0.53002465195877035</v>
      </c>
      <c r="AG399" s="11">
        <f>-'OddsRatio_working_3-way'!U399/(3*'OddsRatio_working_3-way'!X399^(1/3))*COS(('OddsRatio_working_3-way'!Y399+2*PI())/3)</f>
        <v>-0.30544826116636736</v>
      </c>
      <c r="AH399" s="11">
        <f>-'OddsRatio_working_3-way'!U399/(3*'OddsRatio_working_3-way'!X399^(1/3))*COS(('OddsRatio_working_3-way'!Y399+4*PI())/3)</f>
        <v>-0.22457639079240316</v>
      </c>
      <c r="AI399" s="11">
        <f>'OddsRatio_working_3-way'!U399/(3*'OddsRatio_working_3-way'!X399^(1/3))*SIN(('OddsRatio_working_3-way'!Y399)/3)</f>
        <v>-4.6691396130276973E-2</v>
      </c>
      <c r="AJ399" s="11">
        <f>'OddsRatio_working_3-way'!U399/(3*'OddsRatio_working_3-way'!X399^(1/3))*SIN(('OddsRatio_working_3-way'!Y399+2*PI())/3)</f>
        <v>-0.43566911516316231</v>
      </c>
      <c r="AK399" s="11">
        <f>'OddsRatio_working_3-way'!U399/(3*'OddsRatio_working_3-way'!X399^(1/3))*SIN(('OddsRatio_working_3-way'!Y399+4*PI())/3)</f>
        <v>0.4823605112934391</v>
      </c>
      <c r="AL399" s="11">
        <f>'OddsRatio_working_3-way'!Z399+'OddsRatio_working_3-way'!AF399</f>
        <v>1.0600493039175407</v>
      </c>
      <c r="AM399" s="11">
        <f>'OddsRatio_working_3-way'!AA399+'OddsRatio_working_3-way'!AG399</f>
        <v>-0.61089652233273473</v>
      </c>
      <c r="AN399" s="11">
        <f>'OddsRatio_working_3-way'!AB399+'OddsRatio_working_3-way'!AH399</f>
        <v>-0.44915278158480626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1.0600493039175407</v>
      </c>
      <c r="AS399" s="11">
        <f>IF(('OddsRatio_working_3-way'!X399=0),IF(Q399&gt;0,-Q399^(1/3),(-Q399)^(1/3)),'OddsRatio_working_3-way'!AM399-'OddsRatio_working_3-way'!R399/3)</f>
        <v>-0.61089652233273473</v>
      </c>
      <c r="AT399" s="11">
        <f>IF(('OddsRatio_working_3-way'!X399=0),IF(Q399&gt;0,-Q399^(1/3),(-Q399)^(1/3)),'OddsRatio_working_3-way'!AN399-'OddsRatio_working_3-way'!R399/3)</f>
        <v>-0.44915278158480626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2.34</v>
      </c>
      <c r="B400" s="4">
        <f>IF('True_Odds_Calculator_3-way'!B401="","",'True_Odds_Calculator_3-way'!B401)</f>
        <v>3.43</v>
      </c>
      <c r="C400" s="4">
        <f>IF('True_Odds_Calculator_3-way'!C401="","",'True_Odds_Calculator_3-way'!C401)</f>
        <v>3.12</v>
      </c>
      <c r="D400" s="9">
        <f t="shared" si="91"/>
        <v>0.41287061349323284</v>
      </c>
      <c r="E400" s="9">
        <f t="shared" si="92"/>
        <v>0.27942157402162293</v>
      </c>
      <c r="F400" s="9">
        <f t="shared" si="93"/>
        <v>0.30770781248514412</v>
      </c>
      <c r="G400" s="9">
        <f t="shared" si="94"/>
        <v>1.0612435089045671</v>
      </c>
      <c r="H400" s="9">
        <f t="shared" si="95"/>
        <v>2.4220663019321198</v>
      </c>
      <c r="I400" s="9">
        <f t="shared" si="96"/>
        <v>3.5788217266380991</v>
      </c>
      <c r="J400" s="9">
        <f t="shared" si="97"/>
        <v>3.2498362388776827</v>
      </c>
      <c r="K400" s="11">
        <f t="shared" si="98"/>
        <v>0.42735042735042739</v>
      </c>
      <c r="L400" s="11">
        <f t="shared" si="99"/>
        <v>0.29154518950437314</v>
      </c>
      <c r="M400" s="11">
        <f t="shared" si="100"/>
        <v>0.32051282051282048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-0.27566546483343957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0.23520726032499975</v>
      </c>
      <c r="Q400" s="11">
        <f>2*'OddsRatio_working_3-way'!K400*'OddsRatio_working_3-way'!L400*'OddsRatio_working_3-way'!M400</f>
        <v>7.9866641876061018E-2</v>
      </c>
      <c r="R400" s="11">
        <f t="shared" si="101"/>
        <v>0</v>
      </c>
      <c r="S400" s="11">
        <f t="shared" si="102"/>
        <v>-0.85323441029189073</v>
      </c>
      <c r="T400" s="11">
        <f t="shared" si="103"/>
        <v>-0.28972305952186433</v>
      </c>
      <c r="U400" s="11">
        <f>'OddsRatio_working_3-way'!S400-'OddsRatio_working_3-way'!R400^2/3</f>
        <v>-0.85323441029189073</v>
      </c>
      <c r="V400" s="11">
        <f>'OddsRatio_working_3-way'!S400*'OddsRatio_working_3-way'!R400/3-2*'OddsRatio_working_3-way'!R400^3/27-'OddsRatio_working_3-way'!T400</f>
        <v>0.28972305952186433</v>
      </c>
      <c r="W400" s="11">
        <f>'OddsRatio_working_3-way'!V400^2+4*'OddsRatio_working_3-way'!U400^3/27</f>
        <v>-8.0845924464017643E-3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0.15167732499051359</v>
      </c>
      <c r="Y400" s="11">
        <f>IF('OddsRatio_working_3-way'!W400&gt;=0,IF('OddsRatio_working_3-way'!V400+SQRT('OddsRatio_working_3-way'!W400)&gt;0,0,PI()),ACOS('OddsRatio_working_3-way'!V400/(2*'OddsRatio_working_3-way'!X400)))</f>
        <v>0.30092120650854004</v>
      </c>
      <c r="Z400" s="11">
        <f>'OddsRatio_working_3-way'!X400^(1/3)*COS('OddsRatio_working_3-way'!Y400/3)</f>
        <v>0.53062175445228366</v>
      </c>
      <c r="AA400" s="11">
        <f>'OddsRatio_working_3-way'!X400^(1/3)*COS(('OddsRatio_working_3-way'!Y400+2*PI())/3)</f>
        <v>-0.31156039451506029</v>
      </c>
      <c r="AB400" s="11">
        <f>'OddsRatio_working_3-way'!X400^(1/3)*COS(('OddsRatio_working_3-way'!Y400+4*PI())/3)</f>
        <v>-0.21906135993722348</v>
      </c>
      <c r="AC400" s="11">
        <f>'OddsRatio_working_3-way'!X400^(1/3)*SIN('OddsRatio_working_3-way'!Y400/3)</f>
        <v>5.3404342513294664E-2</v>
      </c>
      <c r="AD400" s="11">
        <f>'OddsRatio_working_3-way'!X400^(1/3)*SIN(('OddsRatio_working_3-way'!Y400+2*PI())/3)</f>
        <v>0.43282974789969891</v>
      </c>
      <c r="AE400" s="11">
        <f>'OddsRatio_working_3-way'!X400^(1/3)*SIN(('OddsRatio_working_3-way'!Y400+4*PI())/3)</f>
        <v>-0.48623409041299354</v>
      </c>
      <c r="AF400" s="11">
        <f>-'OddsRatio_working_3-way'!U400/(3*'OddsRatio_working_3-way'!X400^(1/3))*COS(('OddsRatio_working_3-way'!Y400)/3)</f>
        <v>0.53062175445228354</v>
      </c>
      <c r="AG400" s="11">
        <f>-'OddsRatio_working_3-way'!U400/(3*'OddsRatio_working_3-way'!X400^(1/3))*COS(('OddsRatio_working_3-way'!Y400+2*PI())/3)</f>
        <v>-0.31156039451506023</v>
      </c>
      <c r="AH400" s="11">
        <f>-'OddsRatio_working_3-way'!U400/(3*'OddsRatio_working_3-way'!X400^(1/3))*COS(('OddsRatio_working_3-way'!Y400+4*PI())/3)</f>
        <v>-0.21906135993722342</v>
      </c>
      <c r="AI400" s="11">
        <f>'OddsRatio_working_3-way'!U400/(3*'OddsRatio_working_3-way'!X400^(1/3))*SIN(('OddsRatio_working_3-way'!Y400)/3)</f>
        <v>-5.3404342513294657E-2</v>
      </c>
      <c r="AJ400" s="11">
        <f>'OddsRatio_working_3-way'!U400/(3*'OddsRatio_working_3-way'!X400^(1/3))*SIN(('OddsRatio_working_3-way'!Y400+2*PI())/3)</f>
        <v>-0.4328297478996988</v>
      </c>
      <c r="AK400" s="11">
        <f>'OddsRatio_working_3-way'!U400/(3*'OddsRatio_working_3-way'!X400^(1/3))*SIN(('OddsRatio_working_3-way'!Y400+4*PI())/3)</f>
        <v>0.48623409041299342</v>
      </c>
      <c r="AL400" s="11">
        <f>'OddsRatio_working_3-way'!Z400+'OddsRatio_working_3-way'!AF400</f>
        <v>1.0612435089045671</v>
      </c>
      <c r="AM400" s="11">
        <f>'OddsRatio_working_3-way'!AA400+'OddsRatio_working_3-way'!AG400</f>
        <v>-0.62312078903012047</v>
      </c>
      <c r="AN400" s="11">
        <f>'OddsRatio_working_3-way'!AB400+'OddsRatio_working_3-way'!AH400</f>
        <v>-0.4381227198744469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1.0612435089045671</v>
      </c>
      <c r="AS400" s="11">
        <f>IF(('OddsRatio_working_3-way'!X400=0),IF(Q400&gt;0,-Q400^(1/3),(-Q400)^(1/3)),'OddsRatio_working_3-way'!AM400-'OddsRatio_working_3-way'!R400/3)</f>
        <v>-0.62312078903012047</v>
      </c>
      <c r="AT400" s="11">
        <f>IF(('OddsRatio_working_3-way'!X400=0),IF(Q400&gt;0,-Q400^(1/3),(-Q400)^(1/3)),'OddsRatio_working_3-way'!AN400-'OddsRatio_working_3-way'!R400/3)</f>
        <v>-0.4381227198744469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1.91</v>
      </c>
      <c r="B401" s="4">
        <f>IF('True_Odds_Calculator_3-way'!B402="","",'True_Odds_Calculator_3-way'!B402)</f>
        <v>3.83</v>
      </c>
      <c r="C401" s="4">
        <f>IF('True_Odds_Calculator_3-way'!C402="","",'True_Odds_Calculator_3-way'!C402)</f>
        <v>4.01</v>
      </c>
      <c r="D401" s="9">
        <f t="shared" si="91"/>
        <v>0.5099570169202069</v>
      </c>
      <c r="E401" s="9">
        <f t="shared" si="92"/>
        <v>0.2507241159280314</v>
      </c>
      <c r="F401" s="9">
        <f t="shared" si="93"/>
        <v>0.2393188671517619</v>
      </c>
      <c r="G401" s="9">
        <f t="shared" si="94"/>
        <v>1.0559885534419817</v>
      </c>
      <c r="H401" s="9">
        <f t="shared" si="95"/>
        <v>1.9609495836322031</v>
      </c>
      <c r="I401" s="9">
        <f t="shared" si="96"/>
        <v>3.9884476062408094</v>
      </c>
      <c r="J401" s="9">
        <f t="shared" si="97"/>
        <v>4.1785255458603645</v>
      </c>
      <c r="K401" s="11">
        <f t="shared" si="98"/>
        <v>0.52356020942408377</v>
      </c>
      <c r="L401" s="11">
        <f t="shared" si="99"/>
        <v>0.2610966057441253</v>
      </c>
      <c r="M401" s="11">
        <f t="shared" si="100"/>
        <v>0.24937655860349128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-0.26425171197742126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0.23010563757789376</v>
      </c>
      <c r="Q401" s="11">
        <f>2*'OddsRatio_working_3-way'!K401*'OddsRatio_working_3-way'!L401*'OddsRatio_working_3-way'!M401</f>
        <v>6.8179448171227772E-2</v>
      </c>
      <c r="R401" s="11">
        <f t="shared" si="101"/>
        <v>0</v>
      </c>
      <c r="S401" s="11">
        <f t="shared" si="102"/>
        <v>-0.87078201255912746</v>
      </c>
      <c r="T401" s="11">
        <f t="shared" si="103"/>
        <v>-0.25800948520270439</v>
      </c>
      <c r="U401" s="11">
        <f>'OddsRatio_working_3-way'!S401-'OddsRatio_working_3-way'!R401^2/3</f>
        <v>-0.87078201255912746</v>
      </c>
      <c r="V401" s="11">
        <f>'OddsRatio_working_3-way'!S401*'OddsRatio_working_3-way'!R401/3-2*'OddsRatio_working_3-way'!R401^3/27-'OddsRatio_working_3-way'!T401</f>
        <v>0.25800948520270439</v>
      </c>
      <c r="W401" s="11">
        <f>'OddsRatio_working_3-way'!V401^2+4*'OddsRatio_working_3-way'!U401^3/27</f>
        <v>-3.1250411104717338E-2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0.15638039004242338</v>
      </c>
      <c r="Y401" s="11">
        <f>IF('OddsRatio_working_3-way'!W401&gt;=0,IF('OddsRatio_working_3-way'!V401+SQRT('OddsRatio_working_3-way'!W401)&gt;0,0,PI()),ACOS('OddsRatio_working_3-way'!V401/(2*'OddsRatio_working_3-way'!X401)))</f>
        <v>0.60069685312866405</v>
      </c>
      <c r="Z401" s="11">
        <f>'OddsRatio_working_3-way'!X401^(1/3)*COS('OddsRatio_working_3-way'!Y401/3)</f>
        <v>0.52799427672099086</v>
      </c>
      <c r="AA401" s="11">
        <f>'OddsRatio_working_3-way'!X401^(1/3)*COS(('OddsRatio_working_3-way'!Y401+2*PI())/3)</f>
        <v>-0.35679819413137615</v>
      </c>
      <c r="AB401" s="11">
        <f>'OddsRatio_working_3-way'!X401^(1/3)*COS(('OddsRatio_working_3-way'!Y401+4*PI())/3)</f>
        <v>-0.17119608258961466</v>
      </c>
      <c r="AC401" s="11">
        <f>'OddsRatio_working_3-way'!X401^(1/3)*SIN('OddsRatio_working_3-way'!Y401/3)</f>
        <v>0.10715742906079896</v>
      </c>
      <c r="AD401" s="11">
        <f>'OddsRatio_working_3-way'!X401^(1/3)*SIN(('OddsRatio_working_3-way'!Y401+2*PI())/3)</f>
        <v>0.4036777421627693</v>
      </c>
      <c r="AE401" s="11">
        <f>'OddsRatio_working_3-way'!X401^(1/3)*SIN(('OddsRatio_working_3-way'!Y401+4*PI())/3)</f>
        <v>-0.51083517122356825</v>
      </c>
      <c r="AF401" s="11">
        <f>-'OddsRatio_working_3-way'!U401/(3*'OddsRatio_working_3-way'!X401^(1/3))*COS(('OddsRatio_working_3-way'!Y401)/3)</f>
        <v>0.52799427672099086</v>
      </c>
      <c r="AG401" s="11">
        <f>-'OddsRatio_working_3-way'!U401/(3*'OddsRatio_working_3-way'!X401^(1/3))*COS(('OddsRatio_working_3-way'!Y401+2*PI())/3)</f>
        <v>-0.35679819413137615</v>
      </c>
      <c r="AH401" s="11">
        <f>-'OddsRatio_working_3-way'!U401/(3*'OddsRatio_working_3-way'!X401^(1/3))*COS(('OddsRatio_working_3-way'!Y401+4*PI())/3)</f>
        <v>-0.17119608258961466</v>
      </c>
      <c r="AI401" s="11">
        <f>'OddsRatio_working_3-way'!U401/(3*'OddsRatio_working_3-way'!X401^(1/3))*SIN(('OddsRatio_working_3-way'!Y401)/3)</f>
        <v>-0.10715742906079896</v>
      </c>
      <c r="AJ401" s="11">
        <f>'OddsRatio_working_3-way'!U401/(3*'OddsRatio_working_3-way'!X401^(1/3))*SIN(('OddsRatio_working_3-way'!Y401+2*PI())/3)</f>
        <v>-0.4036777421627693</v>
      </c>
      <c r="AK401" s="11">
        <f>'OddsRatio_working_3-way'!U401/(3*'OddsRatio_working_3-way'!X401^(1/3))*SIN(('OddsRatio_working_3-way'!Y401+4*PI())/3)</f>
        <v>0.51083517122356825</v>
      </c>
      <c r="AL401" s="11">
        <f>'OddsRatio_working_3-way'!Z401+'OddsRatio_working_3-way'!AF401</f>
        <v>1.0559885534419817</v>
      </c>
      <c r="AM401" s="11">
        <f>'OddsRatio_working_3-way'!AA401+'OddsRatio_working_3-way'!AG401</f>
        <v>-0.71359638826275229</v>
      </c>
      <c r="AN401" s="11">
        <f>'OddsRatio_working_3-way'!AB401+'OddsRatio_working_3-way'!AH401</f>
        <v>-0.34239216517922932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1.0559885534419817</v>
      </c>
      <c r="AS401" s="11">
        <f>IF(('OddsRatio_working_3-way'!X401=0),IF(Q401&gt;0,-Q401^(1/3),(-Q401)^(1/3)),'OddsRatio_working_3-way'!AM401-'OddsRatio_working_3-way'!R401/3)</f>
        <v>-0.71359638826275229</v>
      </c>
      <c r="AT401" s="11">
        <f>IF(('OddsRatio_working_3-way'!X401=0),IF(Q401&gt;0,-Q401^(1/3),(-Q401)^(1/3)),'OddsRatio_working_3-way'!AN401-'OddsRatio_working_3-way'!R401/3)</f>
        <v>-0.34239216517922932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2.12</v>
      </c>
      <c r="B402" s="4">
        <f>IF('True_Odds_Calculator_3-way'!B403="","",'True_Odds_Calculator_3-way'!B403)</f>
        <v>3.36</v>
      </c>
      <c r="C402" s="4">
        <f>IF('True_Odds_Calculator_3-way'!C403="","",'True_Odds_Calculator_3-way'!C403)</f>
        <v>3.69</v>
      </c>
      <c r="D402" s="9">
        <f t="shared" si="91"/>
        <v>0.45626738402490058</v>
      </c>
      <c r="E402" s="9">
        <f t="shared" si="92"/>
        <v>0.28481293553846532</v>
      </c>
      <c r="F402" s="9">
        <f t="shared" si="93"/>
        <v>0.25891968043663383</v>
      </c>
      <c r="G402" s="9">
        <f t="shared" si="94"/>
        <v>1.0640154588636399</v>
      </c>
      <c r="H402" s="9">
        <f t="shared" si="95"/>
        <v>2.1916973139272771</v>
      </c>
      <c r="I402" s="9">
        <f t="shared" si="96"/>
        <v>3.51107648291819</v>
      </c>
      <c r="J402" s="9">
        <f t="shared" si="97"/>
        <v>3.8622015843431914</v>
      </c>
      <c r="K402" s="11">
        <f t="shared" si="98"/>
        <v>0.47169811320754712</v>
      </c>
      <c r="L402" s="11">
        <f t="shared" si="99"/>
        <v>0.29761904761904762</v>
      </c>
      <c r="M402" s="11">
        <f t="shared" si="100"/>
        <v>0.2710027100271003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-0.27050842835472366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0.23473814028346932</v>
      </c>
      <c r="Q402" s="11">
        <f>2*'OddsRatio_working_3-way'!K402*'OddsRatio_working_3-way'!L402*'OddsRatio_working_3-way'!M402</f>
        <v>7.6090158924949539E-2</v>
      </c>
      <c r="R402" s="11">
        <f t="shared" si="101"/>
        <v>0</v>
      </c>
      <c r="S402" s="11">
        <f t="shared" si="102"/>
        <v>-0.86776645633995564</v>
      </c>
      <c r="T402" s="11">
        <f t="shared" si="103"/>
        <v>-0.28128572328685758</v>
      </c>
      <c r="U402" s="11">
        <f>'OddsRatio_working_3-way'!S402-'OddsRatio_working_3-way'!R402^2/3</f>
        <v>-0.86776645633995564</v>
      </c>
      <c r="V402" s="11">
        <f>'OddsRatio_working_3-way'!S402*'OddsRatio_working_3-way'!R402/3-2*'OddsRatio_working_3-way'!R402^3/27-'OddsRatio_working_3-way'!T402</f>
        <v>0.28128572328685758</v>
      </c>
      <c r="W402" s="11">
        <f>'OddsRatio_working_3-way'!V402^2+4*'OddsRatio_working_3-way'!U402^3/27</f>
        <v>-1.7684905107689192E-2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0.15556876552886492</v>
      </c>
      <c r="Y402" s="11">
        <f>IF('OddsRatio_working_3-way'!W402&gt;=0,IF('OddsRatio_working_3-way'!V402+SQRT('OddsRatio_working_3-way'!W402)&gt;0,0,PI()),ACOS('OddsRatio_working_3-way'!V402/(2*'OddsRatio_working_3-way'!X402)))</f>
        <v>0.44163063604133024</v>
      </c>
      <c r="Z402" s="11">
        <f>'OddsRatio_working_3-way'!X402^(1/3)*COS('OddsRatio_working_3-way'!Y402/3)</f>
        <v>0.53200772943181995</v>
      </c>
      <c r="AA402" s="11">
        <f>'OddsRatio_working_3-way'!X402^(1/3)*COS(('OddsRatio_working_3-way'!Y402+2*PI())/3)</f>
        <v>-0.33432257338043697</v>
      </c>
      <c r="AB402" s="11">
        <f>'OddsRatio_working_3-way'!X402^(1/3)*COS(('OddsRatio_working_3-way'!Y402+4*PI())/3)</f>
        <v>-0.19768515605138318</v>
      </c>
      <c r="AC402" s="11">
        <f>'OddsRatio_working_3-way'!X402^(1/3)*SIN('OddsRatio_working_3-way'!Y402/3)</f>
        <v>7.8887649676304697E-2</v>
      </c>
      <c r="AD402" s="11">
        <f>'OddsRatio_working_3-way'!X402^(1/3)*SIN(('OddsRatio_working_3-way'!Y402+2*PI())/3)</f>
        <v>0.42128838385948209</v>
      </c>
      <c r="AE402" s="11">
        <f>'OddsRatio_working_3-way'!X402^(1/3)*SIN(('OddsRatio_working_3-way'!Y402+4*PI())/3)</f>
        <v>-0.50017603353578644</v>
      </c>
      <c r="AF402" s="11">
        <f>-'OddsRatio_working_3-way'!U402/(3*'OddsRatio_working_3-way'!X402^(1/3))*COS(('OddsRatio_working_3-way'!Y402)/3)</f>
        <v>0.53200772943181984</v>
      </c>
      <c r="AG402" s="11">
        <f>-'OddsRatio_working_3-way'!U402/(3*'OddsRatio_working_3-way'!X402^(1/3))*COS(('OddsRatio_working_3-way'!Y402+2*PI())/3)</f>
        <v>-0.33432257338043692</v>
      </c>
      <c r="AH402" s="11">
        <f>-'OddsRatio_working_3-way'!U402/(3*'OddsRatio_working_3-way'!X402^(1/3))*COS(('OddsRatio_working_3-way'!Y402+4*PI())/3)</f>
        <v>-0.19768515605138312</v>
      </c>
      <c r="AI402" s="11">
        <f>'OddsRatio_working_3-way'!U402/(3*'OddsRatio_working_3-way'!X402^(1/3))*SIN(('OddsRatio_working_3-way'!Y402)/3)</f>
        <v>-7.8887649676304683E-2</v>
      </c>
      <c r="AJ402" s="11">
        <f>'OddsRatio_working_3-way'!U402/(3*'OddsRatio_working_3-way'!X402^(1/3))*SIN(('OddsRatio_working_3-way'!Y402+2*PI())/3)</f>
        <v>-0.42128838385948197</v>
      </c>
      <c r="AK402" s="11">
        <f>'OddsRatio_working_3-way'!U402/(3*'OddsRatio_working_3-way'!X402^(1/3))*SIN(('OddsRatio_working_3-way'!Y402+4*PI())/3)</f>
        <v>0.50017603353578632</v>
      </c>
      <c r="AL402" s="11">
        <f>'OddsRatio_working_3-way'!Z402+'OddsRatio_working_3-way'!AF402</f>
        <v>1.0640154588636399</v>
      </c>
      <c r="AM402" s="11">
        <f>'OddsRatio_working_3-way'!AA402+'OddsRatio_working_3-way'!AG402</f>
        <v>-0.66864514676087383</v>
      </c>
      <c r="AN402" s="11">
        <f>'OddsRatio_working_3-way'!AB402+'OddsRatio_working_3-way'!AH402</f>
        <v>-0.3953703121027663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1.0640154588636399</v>
      </c>
      <c r="AS402" s="11">
        <f>IF(('OddsRatio_working_3-way'!X402=0),IF(Q402&gt;0,-Q402^(1/3),(-Q402)^(1/3)),'OddsRatio_working_3-way'!AM402-'OddsRatio_working_3-way'!R402/3)</f>
        <v>-0.66864514676087383</v>
      </c>
      <c r="AT402" s="11">
        <f>IF(('OddsRatio_working_3-way'!X402=0),IF(Q402&gt;0,-Q402^(1/3),(-Q402)^(1/3)),'OddsRatio_working_3-way'!AN402-'OddsRatio_working_3-way'!R402/3)</f>
        <v>-0.3953703121027663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2.63</v>
      </c>
      <c r="B403" s="4">
        <f>IF('True_Odds_Calculator_3-way'!B404="","",'True_Odds_Calculator_3-way'!B404)</f>
        <v>3.24</v>
      </c>
      <c r="C403" s="4">
        <f>IF('True_Odds_Calculator_3-way'!C404="","",'True_Odds_Calculator_3-way'!C404)</f>
        <v>2.9</v>
      </c>
      <c r="D403" s="9">
        <f t="shared" si="91"/>
        <v>0.36844267169630807</v>
      </c>
      <c r="E403" s="9">
        <f t="shared" si="92"/>
        <v>0.29800846729993236</v>
      </c>
      <c r="F403" s="9">
        <f t="shared" si="93"/>
        <v>0.33354886100375958</v>
      </c>
      <c r="G403" s="9">
        <f t="shared" si="94"/>
        <v>1.0516113180865838</v>
      </c>
      <c r="H403" s="9">
        <f t="shared" si="95"/>
        <v>2.7141264484811312</v>
      </c>
      <c r="I403" s="9">
        <f t="shared" si="96"/>
        <v>3.3556093525139477</v>
      </c>
      <c r="J403" s="9">
        <f t="shared" si="97"/>
        <v>2.9980615043645091</v>
      </c>
      <c r="K403" s="11">
        <f t="shared" si="98"/>
        <v>0.38022813688212931</v>
      </c>
      <c r="L403" s="11">
        <f t="shared" si="99"/>
        <v>0.30864197530864196</v>
      </c>
      <c r="M403" s="11">
        <f t="shared" si="100"/>
        <v>0.34482758620689657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-0.28073106102912493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0.23349471581629272</v>
      </c>
      <c r="Q403" s="11">
        <f>2*'OddsRatio_working_3-way'!K403*'OddsRatio_working_3-way'!L403*'OddsRatio_working_3-way'!M403</f>
        <v>8.0934043610500064E-2</v>
      </c>
      <c r="R403" s="11">
        <f t="shared" si="101"/>
        <v>0</v>
      </c>
      <c r="S403" s="11">
        <f t="shared" si="102"/>
        <v>-0.83173808755016387</v>
      </c>
      <c r="T403" s="11">
        <f t="shared" si="103"/>
        <v>-0.28829743069329766</v>
      </c>
      <c r="U403" s="11">
        <f>'OddsRatio_working_3-way'!S403-'OddsRatio_working_3-way'!R403^2/3</f>
        <v>-0.83173808755016387</v>
      </c>
      <c r="V403" s="11">
        <f>'OddsRatio_working_3-way'!S403*'OddsRatio_working_3-way'!R403/3-2*'OddsRatio_working_3-way'!R403^3/27-'OddsRatio_working_3-way'!T403</f>
        <v>0.28829743069329766</v>
      </c>
      <c r="W403" s="11">
        <f>'OddsRatio_working_3-way'!V403^2+4*'OddsRatio_working_3-way'!U403^3/27</f>
        <v>-2.1270555966718396E-3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0.14598156060015646</v>
      </c>
      <c r="Y403" s="11">
        <f>IF('OddsRatio_working_3-way'!W403&gt;=0,IF('OddsRatio_working_3-way'!V403+SQRT('OddsRatio_working_3-way'!W403)&gt;0,0,PI()),ACOS('OddsRatio_working_3-way'!V403/(2*'OddsRatio_working_3-way'!X403)))</f>
        <v>0.15862963981172129</v>
      </c>
      <c r="Z403" s="11">
        <f>'OddsRatio_working_3-way'!X403^(1/3)*COS('OddsRatio_working_3-way'!Y403/3)</f>
        <v>0.52580565904329191</v>
      </c>
      <c r="AA403" s="11">
        <f>'OddsRatio_working_3-way'!X403^(1/3)*COS(('OddsRatio_working_3-way'!Y403+2*PI())/3)</f>
        <v>-0.28700321491437536</v>
      </c>
      <c r="AB403" s="11">
        <f>'OddsRatio_working_3-way'!X403^(1/3)*COS(('OddsRatio_working_3-way'!Y403+4*PI())/3)</f>
        <v>-0.23880244412891663</v>
      </c>
      <c r="AC403" s="11">
        <f>'OddsRatio_working_3-way'!X403^(1/3)*SIN('OddsRatio_working_3-way'!Y403/3)</f>
        <v>2.7828727988132077E-2</v>
      </c>
      <c r="AD403" s="11">
        <f>'OddsRatio_working_3-way'!X403^(1/3)*SIN(('OddsRatio_working_3-way'!Y403+2*PI())/3)</f>
        <v>0.44144669419104365</v>
      </c>
      <c r="AE403" s="11">
        <f>'OddsRatio_working_3-way'!X403^(1/3)*SIN(('OddsRatio_working_3-way'!Y403+4*PI())/3)</f>
        <v>-0.46927542217917567</v>
      </c>
      <c r="AF403" s="11">
        <f>-'OddsRatio_working_3-way'!U403/(3*'OddsRatio_working_3-way'!X403^(1/3))*COS(('OddsRatio_working_3-way'!Y403)/3)</f>
        <v>0.52580565904329191</v>
      </c>
      <c r="AG403" s="11">
        <f>-'OddsRatio_working_3-way'!U403/(3*'OddsRatio_working_3-way'!X403^(1/3))*COS(('OddsRatio_working_3-way'!Y403+2*PI())/3)</f>
        <v>-0.28700321491437536</v>
      </c>
      <c r="AH403" s="11">
        <f>-'OddsRatio_working_3-way'!U403/(3*'OddsRatio_working_3-way'!X403^(1/3))*COS(('OddsRatio_working_3-way'!Y403+4*PI())/3)</f>
        <v>-0.23880244412891663</v>
      </c>
      <c r="AI403" s="11">
        <f>'OddsRatio_working_3-way'!U403/(3*'OddsRatio_working_3-way'!X403^(1/3))*SIN(('OddsRatio_working_3-way'!Y403)/3)</f>
        <v>-2.7828727988132077E-2</v>
      </c>
      <c r="AJ403" s="11">
        <f>'OddsRatio_working_3-way'!U403/(3*'OddsRatio_working_3-way'!X403^(1/3))*SIN(('OddsRatio_working_3-way'!Y403+2*PI())/3)</f>
        <v>-0.44144669419104365</v>
      </c>
      <c r="AK403" s="11">
        <f>'OddsRatio_working_3-way'!U403/(3*'OddsRatio_working_3-way'!X403^(1/3))*SIN(('OddsRatio_working_3-way'!Y403+4*PI())/3)</f>
        <v>0.46927542217917567</v>
      </c>
      <c r="AL403" s="11">
        <f>'OddsRatio_working_3-way'!Z403+'OddsRatio_working_3-way'!AF403</f>
        <v>1.0516113180865838</v>
      </c>
      <c r="AM403" s="11">
        <f>'OddsRatio_working_3-way'!AA403+'OddsRatio_working_3-way'!AG403</f>
        <v>-0.57400642982875072</v>
      </c>
      <c r="AN403" s="11">
        <f>'OddsRatio_working_3-way'!AB403+'OddsRatio_working_3-way'!AH403</f>
        <v>-0.47760488825783326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1.0516113180865838</v>
      </c>
      <c r="AS403" s="11">
        <f>IF(('OddsRatio_working_3-way'!X403=0),IF(Q403&gt;0,-Q403^(1/3),(-Q403)^(1/3)),'OddsRatio_working_3-way'!AM403-'OddsRatio_working_3-way'!R403/3)</f>
        <v>-0.57400642982875072</v>
      </c>
      <c r="AT403" s="11">
        <f>IF(('OddsRatio_working_3-way'!X403=0),IF(Q403&gt;0,-Q403^(1/3),(-Q403)^(1/3)),'OddsRatio_working_3-way'!AN403-'OddsRatio_working_3-way'!R403/3)</f>
        <v>-0.47760488825783326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2.56</v>
      </c>
      <c r="B404" s="4">
        <f>IF('True_Odds_Calculator_3-way'!B405="","",'True_Odds_Calculator_3-way'!B405)</f>
        <v>3.4</v>
      </c>
      <c r="C404" s="4">
        <f>IF('True_Odds_Calculator_3-way'!C405="","",'True_Odds_Calculator_3-way'!C405)</f>
        <v>2.87</v>
      </c>
      <c r="D404" s="9">
        <f t="shared" si="91"/>
        <v>0.3788601156439918</v>
      </c>
      <c r="E404" s="9">
        <f t="shared" si="92"/>
        <v>0.28390520009796</v>
      </c>
      <c r="F404" s="9">
        <f t="shared" si="93"/>
        <v>0.33723468425804792</v>
      </c>
      <c r="G404" s="9">
        <f t="shared" si="94"/>
        <v>1.0509593807706399</v>
      </c>
      <c r="H404" s="9">
        <f t="shared" si="95"/>
        <v>2.6394966340021986</v>
      </c>
      <c r="I404" s="9">
        <f t="shared" si="96"/>
        <v>3.5223025138495361</v>
      </c>
      <c r="J404" s="9">
        <f t="shared" si="97"/>
        <v>2.9652940420410969</v>
      </c>
      <c r="K404" s="11">
        <f t="shared" si="98"/>
        <v>0.390625</v>
      </c>
      <c r="L404" s="11">
        <f t="shared" si="99"/>
        <v>0.29411764705882354</v>
      </c>
      <c r="M404" s="11">
        <f t="shared" si="100"/>
        <v>0.34843205574912889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-0.28027003484320545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0.23338222484115598</v>
      </c>
      <c r="Q404" s="11">
        <f>2*'OddsRatio_working_3-way'!K404*'OddsRatio_working_3-way'!L404*'OddsRatio_working_3-way'!M404</f>
        <v>8.0062512810002054E-2</v>
      </c>
      <c r="R404" s="11">
        <f t="shared" si="101"/>
        <v>0</v>
      </c>
      <c r="S404" s="11">
        <f t="shared" si="102"/>
        <v>-0.83270487682252425</v>
      </c>
      <c r="T404" s="11">
        <f t="shared" si="103"/>
        <v>-0.28566205036793285</v>
      </c>
      <c r="U404" s="11">
        <f>'OddsRatio_working_3-way'!S404-'OddsRatio_working_3-way'!R404^2/3</f>
        <v>-0.83270487682252425</v>
      </c>
      <c r="V404" s="11">
        <f>'OddsRatio_working_3-way'!S404*'OddsRatio_working_3-way'!R404/3-2*'OddsRatio_working_3-way'!R404^3/27-'OddsRatio_working_3-way'!T404</f>
        <v>0.28566205036793285</v>
      </c>
      <c r="W404" s="11">
        <f>'OddsRatio_working_3-way'!V404^2+4*'OddsRatio_working_3-way'!U404^3/27</f>
        <v>-3.9372531946902378E-3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0.1462361619223351</v>
      </c>
      <c r="Y404" s="11">
        <f>IF('OddsRatio_working_3-way'!W404&gt;=0,IF('OddsRatio_working_3-way'!V404+SQRT('OddsRatio_working_3-way'!W404)&gt;0,0,PI()),ACOS('OddsRatio_working_3-way'!V404/(2*'OddsRatio_working_3-way'!X404)))</f>
        <v>0.21622266997415096</v>
      </c>
      <c r="Z404" s="11">
        <f>'OddsRatio_working_3-way'!X404^(1/3)*COS('OddsRatio_working_3-way'!Y404/3)</f>
        <v>0.52547969038531994</v>
      </c>
      <c r="AA404" s="11">
        <f>'OddsRatio_working_3-way'!X404^(1/3)*COS(('OddsRatio_working_3-way'!Y404+2*PI())/3)</f>
        <v>-0.29559620606909176</v>
      </c>
      <c r="AB404" s="11">
        <f>'OddsRatio_working_3-way'!X404^(1/3)*COS(('OddsRatio_working_3-way'!Y404+4*PI())/3)</f>
        <v>-0.22988348431622802</v>
      </c>
      <c r="AC404" s="11">
        <f>'OddsRatio_working_3-way'!X404^(1/3)*SIN('OddsRatio_working_3-way'!Y404/3)</f>
        <v>3.7939257593198855E-2</v>
      </c>
      <c r="AD404" s="11">
        <f>'OddsRatio_working_3-way'!X404^(1/3)*SIN(('OddsRatio_working_3-way'!Y404+2*PI())/3)</f>
        <v>0.43610913224986908</v>
      </c>
      <c r="AE404" s="11">
        <f>'OddsRatio_working_3-way'!X404^(1/3)*SIN(('OddsRatio_working_3-way'!Y404+4*PI())/3)</f>
        <v>-0.47404838984306796</v>
      </c>
      <c r="AF404" s="11">
        <f>-'OddsRatio_working_3-way'!U404/(3*'OddsRatio_working_3-way'!X404^(1/3))*COS(('OddsRatio_working_3-way'!Y404)/3)</f>
        <v>0.52547969038531994</v>
      </c>
      <c r="AG404" s="11">
        <f>-'OddsRatio_working_3-way'!U404/(3*'OddsRatio_working_3-way'!X404^(1/3))*COS(('OddsRatio_working_3-way'!Y404+2*PI())/3)</f>
        <v>-0.29559620606909176</v>
      </c>
      <c r="AH404" s="11">
        <f>-'OddsRatio_working_3-way'!U404/(3*'OddsRatio_working_3-way'!X404^(1/3))*COS(('OddsRatio_working_3-way'!Y404+4*PI())/3)</f>
        <v>-0.22988348431622802</v>
      </c>
      <c r="AI404" s="11">
        <f>'OddsRatio_working_3-way'!U404/(3*'OddsRatio_working_3-way'!X404^(1/3))*SIN(('OddsRatio_working_3-way'!Y404)/3)</f>
        <v>-3.7939257593198855E-2</v>
      </c>
      <c r="AJ404" s="11">
        <f>'OddsRatio_working_3-way'!U404/(3*'OddsRatio_working_3-way'!X404^(1/3))*SIN(('OddsRatio_working_3-way'!Y404+2*PI())/3)</f>
        <v>-0.43610913224986908</v>
      </c>
      <c r="AK404" s="11">
        <f>'OddsRatio_working_3-way'!U404/(3*'OddsRatio_working_3-way'!X404^(1/3))*SIN(('OddsRatio_working_3-way'!Y404+4*PI())/3)</f>
        <v>0.47404838984306796</v>
      </c>
      <c r="AL404" s="11">
        <f>'OddsRatio_working_3-way'!Z404+'OddsRatio_working_3-way'!AF404</f>
        <v>1.0509593807706399</v>
      </c>
      <c r="AM404" s="11">
        <f>'OddsRatio_working_3-way'!AA404+'OddsRatio_working_3-way'!AG404</f>
        <v>-0.59119241213818352</v>
      </c>
      <c r="AN404" s="11">
        <f>'OddsRatio_working_3-way'!AB404+'OddsRatio_working_3-way'!AH404</f>
        <v>-0.45976696863245603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1.0509593807706399</v>
      </c>
      <c r="AS404" s="11">
        <f>IF(('OddsRatio_working_3-way'!X404=0),IF(Q404&gt;0,-Q404^(1/3),(-Q404)^(1/3)),'OddsRatio_working_3-way'!AM404-'OddsRatio_working_3-way'!R404/3)</f>
        <v>-0.59119241213818352</v>
      </c>
      <c r="AT404" s="11">
        <f>IF(('OddsRatio_working_3-way'!X404=0),IF(Q404&gt;0,-Q404^(1/3),(-Q404)^(1/3)),'OddsRatio_working_3-way'!AN404-'OddsRatio_working_3-way'!R404/3)</f>
        <v>-0.45976696863245603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2.16</v>
      </c>
      <c r="B405" s="4">
        <f>IF('True_Odds_Calculator_3-way'!B406="","",'True_Odds_Calculator_3-way'!B406)</f>
        <v>3.47</v>
      </c>
      <c r="C405" s="4">
        <f>IF('True_Odds_Calculator_3-way'!C406="","",'True_Odds_Calculator_3-way'!C406)</f>
        <v>3.47</v>
      </c>
      <c r="D405" s="9">
        <f t="shared" si="91"/>
        <v>0.44802481422070928</v>
      </c>
      <c r="E405" s="9">
        <f t="shared" si="92"/>
        <v>0.27598759288964542</v>
      </c>
      <c r="F405" s="9">
        <f t="shared" si="93"/>
        <v>0.27598759288964542</v>
      </c>
      <c r="G405" s="9">
        <f t="shared" si="94"/>
        <v>1.0620855414529076</v>
      </c>
      <c r="H405" s="9">
        <f t="shared" si="95"/>
        <v>2.2320192280853726</v>
      </c>
      <c r="I405" s="9">
        <f t="shared" si="96"/>
        <v>3.6233512873886813</v>
      </c>
      <c r="J405" s="9">
        <f t="shared" si="97"/>
        <v>3.6233512873886813</v>
      </c>
      <c r="K405" s="11">
        <f t="shared" si="98"/>
        <v>0.46296296296296291</v>
      </c>
      <c r="L405" s="11">
        <f t="shared" si="99"/>
        <v>0.28818443804034583</v>
      </c>
      <c r="M405" s="11">
        <f t="shared" si="100"/>
        <v>0.28818443804034583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-0.27210667468870753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0.23454011527992707</v>
      </c>
      <c r="Q405" s="11">
        <f>2*'OddsRatio_working_3-way'!K405*'OddsRatio_working_3-way'!L405*'OddsRatio_working_3-way'!M405</f>
        <v>7.6898398452435096E-2</v>
      </c>
      <c r="R405" s="11">
        <f t="shared" si="101"/>
        <v>0</v>
      </c>
      <c r="S405" s="11">
        <f t="shared" si="102"/>
        <v>-0.86194179377717606</v>
      </c>
      <c r="T405" s="11">
        <f t="shared" si="103"/>
        <v>-0.28260386681218885</v>
      </c>
      <c r="U405" s="11">
        <f>'OddsRatio_working_3-way'!S405-'OddsRatio_working_3-way'!R405^2/3</f>
        <v>-0.86194179377717606</v>
      </c>
      <c r="V405" s="11">
        <f>'OddsRatio_working_3-way'!S405*'OddsRatio_working_3-way'!R405/3-2*'OddsRatio_working_3-way'!R405^3/27-'OddsRatio_working_3-way'!T405</f>
        <v>0.28260386681218885</v>
      </c>
      <c r="W405" s="11">
        <f>'OddsRatio_working_3-way'!V405^2+4*'OddsRatio_working_3-way'!U405^3/27</f>
        <v>-1.5005304449047907E-2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0.1540050729572319</v>
      </c>
      <c r="Y405" s="11">
        <f>IF('OddsRatio_working_3-way'!W405&gt;=0,IF('OddsRatio_working_3-way'!V405+SQRT('OddsRatio_working_3-way'!W405)&gt;0,0,PI()),ACOS('OddsRatio_working_3-way'!V405/(2*'OddsRatio_working_3-way'!X405)))</f>
        <v>0.40901049923599708</v>
      </c>
      <c r="Z405" s="11">
        <f>'OddsRatio_working_3-way'!X405^(1/3)*COS('OddsRatio_working_3-way'!Y405/3)</f>
        <v>0.53104277072645389</v>
      </c>
      <c r="AA405" s="11">
        <f>'OddsRatio_working_3-way'!X405^(1/3)*COS(('OddsRatio_working_3-way'!Y405+2*PI())/3)</f>
        <v>-0.32861362092888291</v>
      </c>
      <c r="AB405" s="11">
        <f>'OddsRatio_working_3-way'!X405^(1/3)*COS(('OddsRatio_working_3-way'!Y405+4*PI())/3)</f>
        <v>-0.20242914979757112</v>
      </c>
      <c r="AC405" s="11">
        <f>'OddsRatio_working_3-way'!X405^(1/3)*SIN('OddsRatio_working_3-way'!Y405/3)</f>
        <v>7.2852638375213649E-2</v>
      </c>
      <c r="AD405" s="11">
        <f>'OddsRatio_working_3-way'!X405^(1/3)*SIN(('OddsRatio_working_3-way'!Y405+2*PI())/3)</f>
        <v>0.42347021075757757</v>
      </c>
      <c r="AE405" s="11">
        <f>'OddsRatio_working_3-way'!X405^(1/3)*SIN(('OddsRatio_working_3-way'!Y405+4*PI())/3)</f>
        <v>-0.49632284913279101</v>
      </c>
      <c r="AF405" s="11">
        <f>-'OddsRatio_working_3-way'!U405/(3*'OddsRatio_working_3-way'!X405^(1/3))*COS(('OddsRatio_working_3-way'!Y405)/3)</f>
        <v>0.53104277072645378</v>
      </c>
      <c r="AG405" s="11">
        <f>-'OddsRatio_working_3-way'!U405/(3*'OddsRatio_working_3-way'!X405^(1/3))*COS(('OddsRatio_working_3-way'!Y405+2*PI())/3)</f>
        <v>-0.32861362092888285</v>
      </c>
      <c r="AH405" s="11">
        <f>-'OddsRatio_working_3-way'!U405/(3*'OddsRatio_working_3-way'!X405^(1/3))*COS(('OddsRatio_working_3-way'!Y405+4*PI())/3)</f>
        <v>-0.20242914979757107</v>
      </c>
      <c r="AI405" s="11">
        <f>'OddsRatio_working_3-way'!U405/(3*'OddsRatio_working_3-way'!X405^(1/3))*SIN(('OddsRatio_working_3-way'!Y405)/3)</f>
        <v>-7.2852638375213635E-2</v>
      </c>
      <c r="AJ405" s="11">
        <f>'OddsRatio_working_3-way'!U405/(3*'OddsRatio_working_3-way'!X405^(1/3))*SIN(('OddsRatio_working_3-way'!Y405+2*PI())/3)</f>
        <v>-0.42347021075757746</v>
      </c>
      <c r="AK405" s="11">
        <f>'OddsRatio_working_3-way'!U405/(3*'OddsRatio_working_3-way'!X405^(1/3))*SIN(('OddsRatio_working_3-way'!Y405+4*PI())/3)</f>
        <v>0.4963228491327909</v>
      </c>
      <c r="AL405" s="11">
        <f>'OddsRatio_working_3-way'!Z405+'OddsRatio_working_3-way'!AF405</f>
        <v>1.0620855414529076</v>
      </c>
      <c r="AM405" s="11">
        <f>'OddsRatio_working_3-way'!AA405+'OddsRatio_working_3-way'!AG405</f>
        <v>-0.65722724185776582</v>
      </c>
      <c r="AN405" s="11">
        <f>'OddsRatio_working_3-way'!AB405+'OddsRatio_working_3-way'!AH405</f>
        <v>-0.40485829959514219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1.0620855414529076</v>
      </c>
      <c r="AS405" s="11">
        <f>IF(('OddsRatio_working_3-way'!X405=0),IF(Q405&gt;0,-Q405^(1/3),(-Q405)^(1/3)),'OddsRatio_working_3-way'!AM405-'OddsRatio_working_3-way'!R405/3)</f>
        <v>-0.65722724185776582</v>
      </c>
      <c r="AT405" s="11">
        <f>IF(('OddsRatio_working_3-way'!X405=0),IF(Q405&gt;0,-Q405^(1/3),(-Q405)^(1/3)),'OddsRatio_working_3-way'!AN405-'OddsRatio_working_3-way'!R405/3)</f>
        <v>-0.40485829959514219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2.25</v>
      </c>
      <c r="B406" s="4">
        <f>IF('True_Odds_Calculator_3-way'!B407="","",'True_Odds_Calculator_3-way'!B407)</f>
        <v>3.35</v>
      </c>
      <c r="C406" s="4">
        <f>IF('True_Odds_Calculator_3-way'!C407="","",'True_Odds_Calculator_3-way'!C407)</f>
        <v>3.52</v>
      </c>
      <c r="D406" s="9">
        <f t="shared" si="91"/>
        <v>0.43428298473824356</v>
      </c>
      <c r="E406" s="9">
        <f t="shared" si="92"/>
        <v>0.28994125000876758</v>
      </c>
      <c r="F406" s="9">
        <f t="shared" si="93"/>
        <v>0.2757757652529888</v>
      </c>
      <c r="G406" s="9">
        <f t="shared" si="94"/>
        <v>1.0421168411241943</v>
      </c>
      <c r="H406" s="9">
        <f t="shared" si="95"/>
        <v>2.3026460514052429</v>
      </c>
      <c r="I406" s="9">
        <f t="shared" si="96"/>
        <v>3.4489745766418571</v>
      </c>
      <c r="J406" s="9">
        <f t="shared" si="97"/>
        <v>3.62613443963297</v>
      </c>
      <c r="K406" s="11">
        <f t="shared" si="98"/>
        <v>0.44444444444444442</v>
      </c>
      <c r="L406" s="11">
        <f t="shared" si="99"/>
        <v>0.29850746268656714</v>
      </c>
      <c r="M406" s="11">
        <f t="shared" si="100"/>
        <v>0.28409090909090912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-0.27900271370420615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0.23066485753052918</v>
      </c>
      <c r="Q406" s="11">
        <f>2*'OddsRatio_working_3-way'!K406*'OddsRatio_working_3-way'!L406*'OddsRatio_working_3-way'!M406</f>
        <v>7.5380672395597759E-2</v>
      </c>
      <c r="R406" s="11">
        <f t="shared" si="101"/>
        <v>0</v>
      </c>
      <c r="S406" s="11">
        <f t="shared" si="102"/>
        <v>-0.82674772036474198</v>
      </c>
      <c r="T406" s="11">
        <f t="shared" si="103"/>
        <v>-0.27017899358324893</v>
      </c>
      <c r="U406" s="11">
        <f>'OddsRatio_working_3-way'!S406-'OddsRatio_working_3-way'!R406^2/3</f>
        <v>-0.82674772036474198</v>
      </c>
      <c r="V406" s="11">
        <f>'OddsRatio_working_3-way'!S406*'OddsRatio_working_3-way'!R406/3-2*'OddsRatio_working_3-way'!R406^3/27-'OddsRatio_working_3-way'!T406</f>
        <v>0.27017899358324893</v>
      </c>
      <c r="W406" s="11">
        <f>'OddsRatio_working_3-way'!V406^2+4*'OddsRatio_working_3-way'!U406^3/27</f>
        <v>-1.0720617620600087E-2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0.14466971538150042</v>
      </c>
      <c r="Y406" s="11">
        <f>IF('OddsRatio_working_3-way'!W406&gt;=0,IF('OddsRatio_working_3-way'!V406+SQRT('OddsRatio_working_3-way'!W406)&gt;0,0,PI()),ACOS('OddsRatio_working_3-way'!V406/(2*'OddsRatio_working_3-way'!X406)))</f>
        <v>0.3659655136319262</v>
      </c>
      <c r="Z406" s="11">
        <f>'OddsRatio_working_3-way'!X406^(1/3)*COS('OddsRatio_working_3-way'!Y406/3)</f>
        <v>0.52105842056209728</v>
      </c>
      <c r="AA406" s="11">
        <f>'OddsRatio_working_3-way'!X406^(1/3)*COS(('OddsRatio_working_3-way'!Y406+2*PI())/3)</f>
        <v>-0.31585119381548926</v>
      </c>
      <c r="AB406" s="11">
        <f>'OddsRatio_working_3-way'!X406^(1/3)*COS(('OddsRatio_working_3-way'!Y406+4*PI())/3)</f>
        <v>-0.20520722674660818</v>
      </c>
      <c r="AC406" s="11">
        <f>'OddsRatio_working_3-way'!X406^(1/3)*SIN('OddsRatio_working_3-way'!Y406/3)</f>
        <v>6.3880324171426722E-2</v>
      </c>
      <c r="AD406" s="11">
        <f>'OddsRatio_working_3-way'!X406^(1/3)*SIN(('OddsRatio_working_3-way'!Y406+2*PI())/3)</f>
        <v>0.41930966697685884</v>
      </c>
      <c r="AE406" s="11">
        <f>'OddsRatio_working_3-way'!X406^(1/3)*SIN(('OddsRatio_working_3-way'!Y406+4*PI())/3)</f>
        <v>-0.48318999114828548</v>
      </c>
      <c r="AF406" s="11">
        <f>-'OddsRatio_working_3-way'!U406/(3*'OddsRatio_working_3-way'!X406^(1/3))*COS(('OddsRatio_working_3-way'!Y406)/3)</f>
        <v>0.52105842056209717</v>
      </c>
      <c r="AG406" s="11">
        <f>-'OddsRatio_working_3-way'!U406/(3*'OddsRatio_working_3-way'!X406^(1/3))*COS(('OddsRatio_working_3-way'!Y406+2*PI())/3)</f>
        <v>-0.31585119381548921</v>
      </c>
      <c r="AH406" s="11">
        <f>-'OddsRatio_working_3-way'!U406/(3*'OddsRatio_working_3-way'!X406^(1/3))*COS(('OddsRatio_working_3-way'!Y406+4*PI())/3)</f>
        <v>-0.20520722674660816</v>
      </c>
      <c r="AI406" s="11">
        <f>'OddsRatio_working_3-way'!U406/(3*'OddsRatio_working_3-way'!X406^(1/3))*SIN(('OddsRatio_working_3-way'!Y406)/3)</f>
        <v>-6.3880324171426708E-2</v>
      </c>
      <c r="AJ406" s="11">
        <f>'OddsRatio_working_3-way'!U406/(3*'OddsRatio_working_3-way'!X406^(1/3))*SIN(('OddsRatio_working_3-way'!Y406+2*PI())/3)</f>
        <v>-0.41930966697685873</v>
      </c>
      <c r="AK406" s="11">
        <f>'OddsRatio_working_3-way'!U406/(3*'OddsRatio_working_3-way'!X406^(1/3))*SIN(('OddsRatio_working_3-way'!Y406+4*PI())/3)</f>
        <v>0.48318999114828537</v>
      </c>
      <c r="AL406" s="11">
        <f>'OddsRatio_working_3-way'!Z406+'OddsRatio_working_3-way'!AF406</f>
        <v>1.0421168411241943</v>
      </c>
      <c r="AM406" s="11">
        <f>'OddsRatio_working_3-way'!AA406+'OddsRatio_working_3-way'!AG406</f>
        <v>-0.63170238763097841</v>
      </c>
      <c r="AN406" s="11">
        <f>'OddsRatio_working_3-way'!AB406+'OddsRatio_working_3-way'!AH406</f>
        <v>-0.41041445349321637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1.0421168411241943</v>
      </c>
      <c r="AS406" s="11">
        <f>IF(('OddsRatio_working_3-way'!X406=0),IF(Q406&gt;0,-Q406^(1/3),(-Q406)^(1/3)),'OddsRatio_working_3-way'!AM406-'OddsRatio_working_3-way'!R406/3)</f>
        <v>-0.63170238763097841</v>
      </c>
      <c r="AT406" s="11">
        <f>IF(('OddsRatio_working_3-way'!X406=0),IF(Q406&gt;0,-Q406^(1/3),(-Q406)^(1/3)),'OddsRatio_working_3-way'!AN406-'OddsRatio_working_3-way'!R406/3)</f>
        <v>-0.41041445349321637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2.19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3.65</v>
      </c>
      <c r="D407" s="9">
        <f t="shared" si="91"/>
        <v>0.44556967811362724</v>
      </c>
      <c r="E407" s="9">
        <f t="shared" si="92"/>
        <v>0.28924586013575593</v>
      </c>
      <c r="F407" s="9">
        <f t="shared" si="93"/>
        <v>0.26518446175061694</v>
      </c>
      <c r="G407" s="9">
        <f t="shared" si="94"/>
        <v>1.0456452860312155</v>
      </c>
      <c r="H407" s="9">
        <f t="shared" si="95"/>
        <v>2.2443178903771464</v>
      </c>
      <c r="I407" s="9">
        <f t="shared" si="96"/>
        <v>3.4572664221733564</v>
      </c>
      <c r="J407" s="9">
        <f t="shared" si="97"/>
        <v>3.7709600079827208</v>
      </c>
      <c r="K407" s="11">
        <f t="shared" si="98"/>
        <v>0.45662100456621008</v>
      </c>
      <c r="L407" s="11">
        <f t="shared" si="99"/>
        <v>0.29850746268656714</v>
      </c>
      <c r="M407" s="11">
        <f t="shared" si="100"/>
        <v>0.27397260273972601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-0.27674444441332469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0.23115796510037534</v>
      </c>
      <c r="Q407" s="11">
        <f>2*'OddsRatio_working_3-way'!K407*'OddsRatio_working_3-way'!L407*'OddsRatio_working_3-way'!M407</f>
        <v>7.4687549305452475E-2</v>
      </c>
      <c r="R407" s="11">
        <f t="shared" si="101"/>
        <v>0</v>
      </c>
      <c r="S407" s="11">
        <f t="shared" si="102"/>
        <v>-0.83527590080592617</v>
      </c>
      <c r="T407" s="11">
        <f t="shared" si="103"/>
        <v>-0.2698791278855982</v>
      </c>
      <c r="U407" s="11">
        <f>'OddsRatio_working_3-way'!S407-'OddsRatio_working_3-way'!R407^2/3</f>
        <v>-0.83527590080592617</v>
      </c>
      <c r="V407" s="11">
        <f>'OddsRatio_working_3-way'!S407*'OddsRatio_working_3-way'!R407/3-2*'OddsRatio_working_3-way'!R407^3/27-'OddsRatio_working_3-way'!T407</f>
        <v>0.2698791278855982</v>
      </c>
      <c r="W407" s="11">
        <f>'OddsRatio_working_3-way'!V407^2+4*'OddsRatio_working_3-way'!U407^3/27</f>
        <v>-1.3500094927706041E-2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0.14691395321411535</v>
      </c>
      <c r="Y407" s="11">
        <f>IF('OddsRatio_working_3-way'!W407&gt;=0,IF('OddsRatio_working_3-way'!V407+SQRT('OddsRatio_working_3-way'!W407)&gt;0,0,PI()),ACOS('OddsRatio_working_3-way'!V407/(2*'OddsRatio_working_3-way'!X407)))</f>
        <v>0.40654166618191701</v>
      </c>
      <c r="Z407" s="11">
        <f>'OddsRatio_working_3-way'!X407^(1/3)*COS('OddsRatio_working_3-way'!Y407/3)</f>
        <v>0.52282264301560777</v>
      </c>
      <c r="AA407" s="11">
        <f>'OddsRatio_working_3-way'!X407^(1/3)*COS(('OddsRatio_working_3-way'!Y407+2*PI())/3)</f>
        <v>-0.32314735769504505</v>
      </c>
      <c r="AB407" s="11">
        <f>'OddsRatio_working_3-way'!X407^(1/3)*COS(('OddsRatio_working_3-way'!Y407+4*PI())/3)</f>
        <v>-0.19967528532056258</v>
      </c>
      <c r="AC407" s="11">
        <f>'OddsRatio_working_3-way'!X407^(1/3)*SIN('OddsRatio_working_3-way'!Y407/3)</f>
        <v>7.1286634222808301E-2</v>
      </c>
      <c r="AD407" s="11">
        <f>'OddsRatio_working_3-way'!X407^(1/3)*SIN(('OddsRatio_working_3-way'!Y407+2*PI())/3)</f>
        <v>0.41713437341383491</v>
      </c>
      <c r="AE407" s="11">
        <f>'OddsRatio_working_3-way'!X407^(1/3)*SIN(('OddsRatio_working_3-way'!Y407+4*PI())/3)</f>
        <v>-0.48842100763664331</v>
      </c>
      <c r="AF407" s="11">
        <f>-'OddsRatio_working_3-way'!U407/(3*'OddsRatio_working_3-way'!X407^(1/3))*COS(('OddsRatio_working_3-way'!Y407)/3)</f>
        <v>0.52282264301560777</v>
      </c>
      <c r="AG407" s="11">
        <f>-'OddsRatio_working_3-way'!U407/(3*'OddsRatio_working_3-way'!X407^(1/3))*COS(('OddsRatio_working_3-way'!Y407+2*PI())/3)</f>
        <v>-0.32314735769504505</v>
      </c>
      <c r="AH407" s="11">
        <f>-'OddsRatio_working_3-way'!U407/(3*'OddsRatio_working_3-way'!X407^(1/3))*COS(('OddsRatio_working_3-way'!Y407+4*PI())/3)</f>
        <v>-0.19967528532056258</v>
      </c>
      <c r="AI407" s="11">
        <f>'OddsRatio_working_3-way'!U407/(3*'OddsRatio_working_3-way'!X407^(1/3))*SIN(('OddsRatio_working_3-way'!Y407)/3)</f>
        <v>-7.1286634222808301E-2</v>
      </c>
      <c r="AJ407" s="11">
        <f>'OddsRatio_working_3-way'!U407/(3*'OddsRatio_working_3-way'!X407^(1/3))*SIN(('OddsRatio_working_3-way'!Y407+2*PI())/3)</f>
        <v>-0.41713437341383491</v>
      </c>
      <c r="AK407" s="11">
        <f>'OddsRatio_working_3-way'!U407/(3*'OddsRatio_working_3-way'!X407^(1/3))*SIN(('OddsRatio_working_3-way'!Y407+4*PI())/3)</f>
        <v>0.48842100763664331</v>
      </c>
      <c r="AL407" s="11">
        <f>'OddsRatio_working_3-way'!Z407+'OddsRatio_working_3-way'!AF407</f>
        <v>1.0456452860312155</v>
      </c>
      <c r="AM407" s="11">
        <f>'OddsRatio_working_3-way'!AA407+'OddsRatio_working_3-way'!AG407</f>
        <v>-0.64629471539009009</v>
      </c>
      <c r="AN407" s="11">
        <f>'OddsRatio_working_3-way'!AB407+'OddsRatio_working_3-way'!AH407</f>
        <v>-0.39935057064112517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1.0456452860312155</v>
      </c>
      <c r="AS407" s="11">
        <f>IF(('OddsRatio_working_3-way'!X407=0),IF(Q407&gt;0,-Q407^(1/3),(-Q407)^(1/3)),'OddsRatio_working_3-way'!AM407-'OddsRatio_working_3-way'!R407/3)</f>
        <v>-0.64629471539009009</v>
      </c>
      <c r="AT407" s="11">
        <f>IF(('OddsRatio_working_3-way'!X407=0),IF(Q407&gt;0,-Q407^(1/3),(-Q407)^(1/3)),'OddsRatio_working_3-way'!AN407-'OddsRatio_working_3-way'!R407/3)</f>
        <v>-0.39935057064112517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2.15</v>
      </c>
      <c r="B408" s="4">
        <f>IF('True_Odds_Calculator_3-way'!B409="","",'True_Odds_Calculator_3-way'!B409)</f>
        <v>2.97</v>
      </c>
      <c r="C408" s="4">
        <f>IF('True_Odds_Calculator_3-way'!C409="","",'True_Odds_Calculator_3-way'!C409)</f>
        <v>4.0999999999999996</v>
      </c>
      <c r="D408" s="9">
        <f t="shared" si="91"/>
        <v>0.44766375592213875</v>
      </c>
      <c r="E408" s="9">
        <f t="shared" si="92"/>
        <v>0.32117304287480564</v>
      </c>
      <c r="F408" s="9">
        <f t="shared" si="93"/>
        <v>0.23116320120305556</v>
      </c>
      <c r="G408" s="9">
        <f t="shared" si="94"/>
        <v>1.0728864684729988</v>
      </c>
      <c r="H408" s="9">
        <f t="shared" si="95"/>
        <v>2.2338194387439487</v>
      </c>
      <c r="I408" s="9">
        <f t="shared" si="96"/>
        <v>3.113586342891808</v>
      </c>
      <c r="J408" s="9">
        <f t="shared" si="97"/>
        <v>4.3259480522662956</v>
      </c>
      <c r="K408" s="11">
        <f t="shared" si="98"/>
        <v>0.46511627906976744</v>
      </c>
      <c r="L408" s="11">
        <f t="shared" si="99"/>
        <v>0.33670033670033667</v>
      </c>
      <c r="M408" s="11">
        <f t="shared" si="100"/>
        <v>0.24390243902439027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-0.26825448663225182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0.23758095227182013</v>
      </c>
      <c r="Q408" s="11">
        <f>2*'OddsRatio_working_3-way'!K408*'OddsRatio_working_3-way'!L408*'OddsRatio_working_3-way'!M408</f>
        <v>7.6392589154926083E-2</v>
      </c>
      <c r="R408" s="11">
        <f t="shared" si="101"/>
        <v>0</v>
      </c>
      <c r="S408" s="11">
        <f t="shared" si="102"/>
        <v>-0.88565509287275479</v>
      </c>
      <c r="T408" s="11">
        <f t="shared" si="103"/>
        <v>-0.28477655719381179</v>
      </c>
      <c r="U408" s="11">
        <f>'OddsRatio_working_3-way'!S408-'OddsRatio_working_3-way'!R408^2/3</f>
        <v>-0.88565509287275479</v>
      </c>
      <c r="V408" s="11">
        <f>'OddsRatio_working_3-way'!S408*'OddsRatio_working_3-way'!R408/3-2*'OddsRatio_working_3-way'!R408^3/27-'OddsRatio_working_3-way'!T408</f>
        <v>0.28477655719381179</v>
      </c>
      <c r="W408" s="11">
        <f>'OddsRatio_working_3-way'!V408^2+4*'OddsRatio_working_3-way'!U408^3/27</f>
        <v>-2.1820019141185573E-2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0.16040394841488934</v>
      </c>
      <c r="Y408" s="11">
        <f>IF('OddsRatio_working_3-way'!W408&gt;=0,IF('OddsRatio_working_3-way'!V408+SQRT('OddsRatio_working_3-way'!W408)&gt;0,0,PI()),ACOS('OddsRatio_working_3-way'!V408/(2*'OddsRatio_working_3-way'!X408)))</f>
        <v>0.47850211137493215</v>
      </c>
      <c r="Z408" s="11">
        <f>'OddsRatio_working_3-way'!X408^(1/3)*COS('OddsRatio_working_3-way'!Y408/3)</f>
        <v>0.53644323423649942</v>
      </c>
      <c r="AA408" s="11">
        <f>'OddsRatio_working_3-way'!X408^(1/3)*COS(('OddsRatio_working_3-way'!Y408+2*PI())/3)</f>
        <v>-0.34295625132222413</v>
      </c>
      <c r="AB408" s="11">
        <f>'OddsRatio_working_3-way'!X408^(1/3)*COS(('OddsRatio_working_3-way'!Y408+4*PI())/3)</f>
        <v>-0.19348698291427496</v>
      </c>
      <c r="AC408" s="11">
        <f>'OddsRatio_working_3-way'!X408^(1/3)*SIN('OddsRatio_working_3-way'!Y408/3)</f>
        <v>8.6296122350905821E-2</v>
      </c>
      <c r="AD408" s="11">
        <f>'OddsRatio_working_3-way'!X408^(1/3)*SIN(('OddsRatio_working_3-way'!Y408+2*PI())/3)</f>
        <v>0.42142540736164175</v>
      </c>
      <c r="AE408" s="11">
        <f>'OddsRatio_working_3-way'!X408^(1/3)*SIN(('OddsRatio_working_3-way'!Y408+4*PI())/3)</f>
        <v>-0.50772152971254758</v>
      </c>
      <c r="AF408" s="11">
        <f>-'OddsRatio_working_3-way'!U408/(3*'OddsRatio_working_3-way'!X408^(1/3))*COS(('OddsRatio_working_3-way'!Y408)/3)</f>
        <v>0.53644323423649942</v>
      </c>
      <c r="AG408" s="11">
        <f>-'OddsRatio_working_3-way'!U408/(3*'OddsRatio_working_3-way'!X408^(1/3))*COS(('OddsRatio_working_3-way'!Y408+2*PI())/3)</f>
        <v>-0.34295625132222413</v>
      </c>
      <c r="AH408" s="11">
        <f>-'OddsRatio_working_3-way'!U408/(3*'OddsRatio_working_3-way'!X408^(1/3))*COS(('OddsRatio_working_3-way'!Y408+4*PI())/3)</f>
        <v>-0.19348698291427496</v>
      </c>
      <c r="AI408" s="11">
        <f>'OddsRatio_working_3-way'!U408/(3*'OddsRatio_working_3-way'!X408^(1/3))*SIN(('OddsRatio_working_3-way'!Y408)/3)</f>
        <v>-8.6296122350905821E-2</v>
      </c>
      <c r="AJ408" s="11">
        <f>'OddsRatio_working_3-way'!U408/(3*'OddsRatio_working_3-way'!X408^(1/3))*SIN(('OddsRatio_working_3-way'!Y408+2*PI())/3)</f>
        <v>-0.42142540736164175</v>
      </c>
      <c r="AK408" s="11">
        <f>'OddsRatio_working_3-way'!U408/(3*'OddsRatio_working_3-way'!X408^(1/3))*SIN(('OddsRatio_working_3-way'!Y408+4*PI())/3)</f>
        <v>0.50772152971254758</v>
      </c>
      <c r="AL408" s="11">
        <f>'OddsRatio_working_3-way'!Z408+'OddsRatio_working_3-way'!AF408</f>
        <v>1.0728864684729988</v>
      </c>
      <c r="AM408" s="11">
        <f>'OddsRatio_working_3-way'!AA408+'OddsRatio_working_3-way'!AG408</f>
        <v>-0.68591250264444825</v>
      </c>
      <c r="AN408" s="11">
        <f>'OddsRatio_working_3-way'!AB408+'OddsRatio_working_3-way'!AH408</f>
        <v>-0.38697396582854993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1.0728864684729988</v>
      </c>
      <c r="AS408" s="11">
        <f>IF(('OddsRatio_working_3-way'!X408=0),IF(Q408&gt;0,-Q408^(1/3),(-Q408)^(1/3)),'OddsRatio_working_3-way'!AM408-'OddsRatio_working_3-way'!R408/3)</f>
        <v>-0.68591250264444825</v>
      </c>
      <c r="AT408" s="11">
        <f>IF(('OddsRatio_working_3-way'!X408=0),IF(Q408&gt;0,-Q408^(1/3),(-Q408)^(1/3)),'OddsRatio_working_3-way'!AN408-'OddsRatio_working_3-way'!R408/3)</f>
        <v>-0.38697396582854993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2.09</v>
      </c>
      <c r="B409" s="4">
        <f>IF('True_Odds_Calculator_3-way'!B410="","",'True_Odds_Calculator_3-way'!B410)</f>
        <v>3.19</v>
      </c>
      <c r="C409" s="4">
        <f>IF('True_Odds_Calculator_3-way'!C410="","",'True_Odds_Calculator_3-way'!C410)</f>
        <v>4.04</v>
      </c>
      <c r="D409" s="9">
        <f t="shared" si="91"/>
        <v>0.46322744181236652</v>
      </c>
      <c r="E409" s="9">
        <f t="shared" si="92"/>
        <v>0.30046592725771065</v>
      </c>
      <c r="F409" s="9">
        <f t="shared" si="93"/>
        <v>0.23630663092992285</v>
      </c>
      <c r="G409" s="9">
        <f t="shared" si="94"/>
        <v>1.0630887633056214</v>
      </c>
      <c r="H409" s="9">
        <f t="shared" si="95"/>
        <v>2.1587667520031268</v>
      </c>
      <c r="I409" s="9">
        <f t="shared" si="96"/>
        <v>3.3281643916393109</v>
      </c>
      <c r="J409" s="9">
        <f t="shared" si="97"/>
        <v>4.231789840449089</v>
      </c>
      <c r="K409" s="11">
        <f t="shared" si="98"/>
        <v>0.47846889952153115</v>
      </c>
      <c r="L409" s="11">
        <f t="shared" si="99"/>
        <v>0.31347962382445144</v>
      </c>
      <c r="M409" s="11">
        <f t="shared" si="100"/>
        <v>0.24752475247524752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-0.26941753736502172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0.23463821386263362</v>
      </c>
      <c r="Q409" s="11">
        <f>2*'OddsRatio_working_3-way'!K409*'OddsRatio_working_3-way'!L409*'OddsRatio_working_3-way'!M409</f>
        <v>7.4252599323618232E-2</v>
      </c>
      <c r="R409" s="11">
        <f t="shared" si="101"/>
        <v>0</v>
      </c>
      <c r="S409" s="11">
        <f t="shared" si="102"/>
        <v>-0.87090920716394504</v>
      </c>
      <c r="T409" s="11">
        <f t="shared" si="103"/>
        <v>-0.27560417948226112</v>
      </c>
      <c r="U409" s="11">
        <f>'OddsRatio_working_3-way'!S409-'OddsRatio_working_3-way'!R409^2/3</f>
        <v>-0.87090920716394504</v>
      </c>
      <c r="V409" s="11">
        <f>'OddsRatio_working_3-way'!S409*'OddsRatio_working_3-way'!R409/3-2*'OddsRatio_working_3-way'!R409^3/27-'OddsRatio_working_3-way'!T409</f>
        <v>0.27560417948226112</v>
      </c>
      <c r="W409" s="11">
        <f>'OddsRatio_working_3-way'!V409^2+4*'OddsRatio_working_3-way'!U409^3/27</f>
        <v>-2.1904513294173866E-2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0.15641465487787923</v>
      </c>
      <c r="Y409" s="11">
        <f>IF('OddsRatio_working_3-way'!W409&gt;=0,IF('OddsRatio_working_3-way'!V409+SQRT('OddsRatio_working_3-way'!W409)&gt;0,0,PI()),ACOS('OddsRatio_working_3-way'!V409/(2*'OddsRatio_working_3-way'!X409)))</f>
        <v>0.49281409862309222</v>
      </c>
      <c r="Z409" s="11">
        <f>'OddsRatio_working_3-way'!X409^(1/3)*COS('OddsRatio_working_3-way'!Y409/3)</f>
        <v>0.5315443816528107</v>
      </c>
      <c r="AA409" s="11">
        <f>'OddsRatio_working_3-way'!X409^(1/3)*COS(('OddsRatio_working_3-way'!Y409+2*PI())/3)</f>
        <v>-0.34207900271751074</v>
      </c>
      <c r="AB409" s="11">
        <f>'OddsRatio_working_3-way'!X409^(1/3)*COS(('OddsRatio_working_3-way'!Y409+4*PI())/3)</f>
        <v>-0.18946537893529966</v>
      </c>
      <c r="AC409" s="11">
        <f>'OddsRatio_working_3-way'!X409^(1/3)*SIN('OddsRatio_working_3-way'!Y409/3)</f>
        <v>8.8111516772663823E-2</v>
      </c>
      <c r="AD409" s="11">
        <f>'OddsRatio_working_3-way'!X409^(1/3)*SIN(('OddsRatio_working_3-way'!Y409+2*PI())/3)</f>
        <v>0.41627517936389336</v>
      </c>
      <c r="AE409" s="11">
        <f>'OddsRatio_working_3-way'!X409^(1/3)*SIN(('OddsRatio_working_3-way'!Y409+4*PI())/3)</f>
        <v>-0.50438669613655718</v>
      </c>
      <c r="AF409" s="11">
        <f>-'OddsRatio_working_3-way'!U409/(3*'OddsRatio_working_3-way'!X409^(1/3))*COS(('OddsRatio_working_3-way'!Y409)/3)</f>
        <v>0.53154438165281082</v>
      </c>
      <c r="AG409" s="11">
        <f>-'OddsRatio_working_3-way'!U409/(3*'OddsRatio_working_3-way'!X409^(1/3))*COS(('OddsRatio_working_3-way'!Y409+2*PI())/3)</f>
        <v>-0.34207900271751079</v>
      </c>
      <c r="AH409" s="11">
        <f>-'OddsRatio_working_3-way'!U409/(3*'OddsRatio_working_3-way'!X409^(1/3))*COS(('OddsRatio_working_3-way'!Y409+4*PI())/3)</f>
        <v>-0.18946537893529969</v>
      </c>
      <c r="AI409" s="11">
        <f>'OddsRatio_working_3-way'!U409/(3*'OddsRatio_working_3-way'!X409^(1/3))*SIN(('OddsRatio_working_3-way'!Y409)/3)</f>
        <v>-8.8111516772663837E-2</v>
      </c>
      <c r="AJ409" s="11">
        <f>'OddsRatio_working_3-way'!U409/(3*'OddsRatio_working_3-way'!X409^(1/3))*SIN(('OddsRatio_working_3-way'!Y409+2*PI())/3)</f>
        <v>-0.41627517936389347</v>
      </c>
      <c r="AK409" s="11">
        <f>'OddsRatio_working_3-way'!U409/(3*'OddsRatio_working_3-way'!X409^(1/3))*SIN(('OddsRatio_working_3-way'!Y409+4*PI())/3)</f>
        <v>0.50438669613655729</v>
      </c>
      <c r="AL409" s="11">
        <f>'OddsRatio_working_3-way'!Z409+'OddsRatio_working_3-way'!AF409</f>
        <v>1.0630887633056214</v>
      </c>
      <c r="AM409" s="11">
        <f>'OddsRatio_working_3-way'!AA409+'OddsRatio_working_3-way'!AG409</f>
        <v>-0.68415800543502159</v>
      </c>
      <c r="AN409" s="11">
        <f>'OddsRatio_working_3-way'!AB409+'OddsRatio_working_3-way'!AH409</f>
        <v>-0.37893075787059938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1.0630887633056214</v>
      </c>
      <c r="AS409" s="11">
        <f>IF(('OddsRatio_working_3-way'!X409=0),IF(Q409&gt;0,-Q409^(1/3),(-Q409)^(1/3)),'OddsRatio_working_3-way'!AM409-'OddsRatio_working_3-way'!R409/3)</f>
        <v>-0.68415800543502159</v>
      </c>
      <c r="AT409" s="11">
        <f>IF(('OddsRatio_working_3-way'!X409=0),IF(Q409&gt;0,-Q409^(1/3),(-Q409)^(1/3)),'OddsRatio_working_3-way'!AN409-'OddsRatio_working_3-way'!R409/3)</f>
        <v>-0.37893075787059938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2.2999999999999998</v>
      </c>
      <c r="B410" s="4">
        <f>IF('True_Odds_Calculator_3-way'!B411="","",'True_Odds_Calculator_3-way'!B411)</f>
        <v>3.17</v>
      </c>
      <c r="C410" s="4">
        <f>IF('True_Odds_Calculator_3-way'!C411="","",'True_Odds_Calculator_3-way'!C411)</f>
        <v>3.47</v>
      </c>
      <c r="D410" s="9">
        <f t="shared" si="91"/>
        <v>0.42055348247611574</v>
      </c>
      <c r="E410" s="9">
        <f t="shared" si="92"/>
        <v>0.30303970400816832</v>
      </c>
      <c r="F410" s="9">
        <f t="shared" si="93"/>
        <v>0.27640681351571594</v>
      </c>
      <c r="G410" s="9">
        <f t="shared" si="94"/>
        <v>1.0598606573857152</v>
      </c>
      <c r="H410" s="9">
        <f t="shared" si="95"/>
        <v>2.3778188546014296</v>
      </c>
      <c r="I410" s="9">
        <f t="shared" si="96"/>
        <v>3.2998976265270024</v>
      </c>
      <c r="J410" s="9">
        <f t="shared" si="97"/>
        <v>3.6178558237427167</v>
      </c>
      <c r="K410" s="11">
        <f t="shared" si="98"/>
        <v>0.43478260869565222</v>
      </c>
      <c r="L410" s="11">
        <f t="shared" si="99"/>
        <v>0.31545741324921134</v>
      </c>
      <c r="M410" s="11">
        <f t="shared" si="100"/>
        <v>0.28818443804034583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-0.27541238517188105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0.23478474310240766</v>
      </c>
      <c r="Q410" s="11">
        <f>2*'OddsRatio_working_3-way'!K410*'OddsRatio_working_3-way'!L410*'OddsRatio_working_3-way'!M410</f>
        <v>7.9052102054682716E-2</v>
      </c>
      <c r="R410" s="11">
        <f t="shared" si="101"/>
        <v>0</v>
      </c>
      <c r="S410" s="11">
        <f t="shared" si="102"/>
        <v>-0.85248433165371906</v>
      </c>
      <c r="T410" s="11">
        <f t="shared" si="103"/>
        <v>-0.28703176149956872</v>
      </c>
      <c r="U410" s="11">
        <f>'OddsRatio_working_3-way'!S410-'OddsRatio_working_3-way'!R410^2/3</f>
        <v>-0.85248433165371906</v>
      </c>
      <c r="V410" s="11">
        <f>'OddsRatio_working_3-way'!S410*'OddsRatio_working_3-way'!R410/3-2*'OddsRatio_working_3-way'!R410^3/27-'OddsRatio_working_3-way'!T410</f>
        <v>0.28703176149956872</v>
      </c>
      <c r="W410" s="11">
        <f>'OddsRatio_working_3-way'!V410^2+4*'OddsRatio_working_3-way'!U410^3/27</f>
        <v>-9.3943297492835032E-3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0.15147735957794881</v>
      </c>
      <c r="Y410" s="11">
        <f>IF('OddsRatio_working_3-way'!W410&gt;=0,IF('OddsRatio_working_3-way'!V410+SQRT('OddsRatio_working_3-way'!W410)&gt;0,0,PI()),ACOS('OddsRatio_working_3-way'!V410/(2*'OddsRatio_working_3-way'!X410)))</f>
        <v>0.32565576813090225</v>
      </c>
      <c r="Z410" s="11">
        <f>'OddsRatio_working_3-way'!X410^(1/3)*COS('OddsRatio_working_3-way'!Y410/3)</f>
        <v>0.52993032869285761</v>
      </c>
      <c r="AA410" s="11">
        <f>'OddsRatio_working_3-way'!X410^(1/3)*COS(('OddsRatio_working_3-way'!Y410+2*PI())/3)</f>
        <v>-0.31497984181254529</v>
      </c>
      <c r="AB410" s="11">
        <f>'OddsRatio_working_3-way'!X410^(1/3)*COS(('OddsRatio_working_3-way'!Y410+4*PI())/3)</f>
        <v>-0.21495048688031221</v>
      </c>
      <c r="AC410" s="11">
        <f>'OddsRatio_working_3-way'!X410^(1/3)*SIN('OddsRatio_working_3-way'!Y410/3)</f>
        <v>5.7751974996989371E-2</v>
      </c>
      <c r="AD410" s="11">
        <f>'OddsRatio_working_3-way'!X410^(1/3)*SIN(('OddsRatio_working_3-way'!Y410+2*PI())/3)</f>
        <v>0.43005713938535767</v>
      </c>
      <c r="AE410" s="11">
        <f>'OddsRatio_working_3-way'!X410^(1/3)*SIN(('OddsRatio_working_3-way'!Y410+4*PI())/3)</f>
        <v>-0.48780911438234703</v>
      </c>
      <c r="AF410" s="11">
        <f>-'OddsRatio_working_3-way'!U410/(3*'OddsRatio_working_3-way'!X410^(1/3))*COS(('OddsRatio_working_3-way'!Y410)/3)</f>
        <v>0.52993032869285772</v>
      </c>
      <c r="AG410" s="11">
        <f>-'OddsRatio_working_3-way'!U410/(3*'OddsRatio_working_3-way'!X410^(1/3))*COS(('OddsRatio_working_3-way'!Y410+2*PI())/3)</f>
        <v>-0.31497984181254535</v>
      </c>
      <c r="AH410" s="11">
        <f>-'OddsRatio_working_3-way'!U410/(3*'OddsRatio_working_3-way'!X410^(1/3))*COS(('OddsRatio_working_3-way'!Y410+4*PI())/3)</f>
        <v>-0.21495048688031226</v>
      </c>
      <c r="AI410" s="11">
        <f>'OddsRatio_working_3-way'!U410/(3*'OddsRatio_working_3-way'!X410^(1/3))*SIN(('OddsRatio_working_3-way'!Y410)/3)</f>
        <v>-5.7751974996989378E-2</v>
      </c>
      <c r="AJ410" s="11">
        <f>'OddsRatio_working_3-way'!U410/(3*'OddsRatio_working_3-way'!X410^(1/3))*SIN(('OddsRatio_working_3-way'!Y410+2*PI())/3)</f>
        <v>-0.43005713938535772</v>
      </c>
      <c r="AK410" s="11">
        <f>'OddsRatio_working_3-way'!U410/(3*'OddsRatio_working_3-way'!X410^(1/3))*SIN(('OddsRatio_working_3-way'!Y410+4*PI())/3)</f>
        <v>0.48780911438234709</v>
      </c>
      <c r="AL410" s="11">
        <f>'OddsRatio_working_3-way'!Z410+'OddsRatio_working_3-way'!AF410</f>
        <v>1.0598606573857152</v>
      </c>
      <c r="AM410" s="11">
        <f>'OddsRatio_working_3-way'!AA410+'OddsRatio_working_3-way'!AG410</f>
        <v>-0.62995968362509069</v>
      </c>
      <c r="AN410" s="11">
        <f>'OddsRatio_working_3-way'!AB410+'OddsRatio_working_3-way'!AH410</f>
        <v>-0.42990097376062447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1.0598606573857152</v>
      </c>
      <c r="AS410" s="11">
        <f>IF(('OddsRatio_working_3-way'!X410=0),IF(Q410&gt;0,-Q410^(1/3),(-Q410)^(1/3)),'OddsRatio_working_3-way'!AM410-'OddsRatio_working_3-way'!R410/3)</f>
        <v>-0.62995968362509069</v>
      </c>
      <c r="AT410" s="11">
        <f>IF(('OddsRatio_working_3-way'!X410=0),IF(Q410&gt;0,-Q410^(1/3),(-Q410)^(1/3)),'OddsRatio_working_3-way'!AN410-'OddsRatio_working_3-way'!R410/3)</f>
        <v>-0.42990097376062447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2.61</v>
      </c>
      <c r="B411" s="4">
        <f>IF('True_Odds_Calculator_3-way'!B412="","",'True_Odds_Calculator_3-way'!B412)</f>
        <v>3.02</v>
      </c>
      <c r="C411" s="4">
        <f>IF('True_Odds_Calculator_3-way'!C412="","",'True_Odds_Calculator_3-way'!C412)</f>
        <v>3.09</v>
      </c>
      <c r="D411" s="9">
        <f t="shared" si="91"/>
        <v>0.36988097677427245</v>
      </c>
      <c r="E411" s="9">
        <f t="shared" si="92"/>
        <v>0.31873511667562265</v>
      </c>
      <c r="F411" s="9">
        <f t="shared" si="93"/>
        <v>0.31138390655010462</v>
      </c>
      <c r="G411" s="9">
        <f t="shared" si="94"/>
        <v>1.0581195029511603</v>
      </c>
      <c r="H411" s="9">
        <f t="shared" si="95"/>
        <v>2.7035723997513688</v>
      </c>
      <c r="I411" s="9">
        <f t="shared" si="96"/>
        <v>3.1374013959613429</v>
      </c>
      <c r="J411" s="9">
        <f t="shared" si="97"/>
        <v>3.2114697611679253</v>
      </c>
      <c r="K411" s="11">
        <f t="shared" si="98"/>
        <v>0.38314176245210729</v>
      </c>
      <c r="L411" s="11">
        <f t="shared" si="99"/>
        <v>0.33112582781456956</v>
      </c>
      <c r="M411" s="11">
        <f t="shared" si="100"/>
        <v>0.3236245954692557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-0.27907285917826052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0.23484974830429867</v>
      </c>
      <c r="Q411" s="11">
        <f>2*'OddsRatio_working_3-way'!K411*'OddsRatio_working_3-way'!L411*'OddsRatio_working_3-way'!M411</f>
        <v>8.2115296609894625E-2</v>
      </c>
      <c r="R411" s="11">
        <f t="shared" si="101"/>
        <v>0</v>
      </c>
      <c r="S411" s="11">
        <f t="shared" si="102"/>
        <v>-0.84153560828459528</v>
      </c>
      <c r="T411" s="11">
        <f t="shared" si="103"/>
        <v>-0.29424321967992839</v>
      </c>
      <c r="U411" s="11">
        <f>'OddsRatio_working_3-way'!S411-'OddsRatio_working_3-way'!R411^2/3</f>
        <v>-0.84153560828459528</v>
      </c>
      <c r="V411" s="11">
        <f>'OddsRatio_working_3-way'!S411*'OddsRatio_working_3-way'!R411/3-2*'OddsRatio_working_3-way'!R411^3/27-'OddsRatio_working_3-way'!T411</f>
        <v>0.29424321967992839</v>
      </c>
      <c r="W411" s="11">
        <f>'OddsRatio_working_3-way'!V411^2+4*'OddsRatio_working_3-way'!U411^3/27</f>
        <v>-1.7113753215454858E-3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0.14856854280866127</v>
      </c>
      <c r="Y411" s="11">
        <f>IF('OddsRatio_working_3-way'!W411&gt;=0,IF('OddsRatio_working_3-way'!V411+SQRT('OddsRatio_working_3-way'!W411)&gt;0,0,PI()),ACOS('OddsRatio_working_3-way'!V411/(2*'OddsRatio_working_3-way'!X411)))</f>
        <v>0.13967827891910223</v>
      </c>
      <c r="Z411" s="11">
        <f>'OddsRatio_working_3-way'!X411^(1/3)*COS('OddsRatio_working_3-way'!Y411/3)</f>
        <v>0.52905975147558015</v>
      </c>
      <c r="AA411" s="11">
        <f>'OddsRatio_working_3-way'!X411^(1/3)*COS(('OddsRatio_working_3-way'!Y411+2*PI())/3)</f>
        <v>-0.28587786387711678</v>
      </c>
      <c r="AB411" s="11">
        <f>'OddsRatio_working_3-way'!X411^(1/3)*COS(('OddsRatio_working_3-way'!Y411+4*PI())/3)</f>
        <v>-0.2431818875984631</v>
      </c>
      <c r="AC411" s="11">
        <f>'OddsRatio_working_3-way'!X411^(1/3)*SIN('OddsRatio_working_3-way'!Y411/3)</f>
        <v>2.4650533397794556E-2</v>
      </c>
      <c r="AD411" s="11">
        <f>'OddsRatio_working_3-way'!X411^(1/3)*SIN(('OddsRatio_working_3-way'!Y411+2*PI())/3)</f>
        <v>0.44585391819883691</v>
      </c>
      <c r="AE411" s="11">
        <f>'OddsRatio_working_3-way'!X411^(1/3)*SIN(('OddsRatio_working_3-way'!Y411+4*PI())/3)</f>
        <v>-0.47050445159663151</v>
      </c>
      <c r="AF411" s="11">
        <f>-'OddsRatio_working_3-way'!U411/(3*'OddsRatio_working_3-way'!X411^(1/3))*COS(('OddsRatio_working_3-way'!Y411)/3)</f>
        <v>0.52905975147558004</v>
      </c>
      <c r="AG411" s="11">
        <f>-'OddsRatio_working_3-way'!U411/(3*'OddsRatio_working_3-way'!X411^(1/3))*COS(('OddsRatio_working_3-way'!Y411+2*PI())/3)</f>
        <v>-0.28587786387711672</v>
      </c>
      <c r="AH411" s="11">
        <f>-'OddsRatio_working_3-way'!U411/(3*'OddsRatio_working_3-way'!X411^(1/3))*COS(('OddsRatio_working_3-way'!Y411+4*PI())/3)</f>
        <v>-0.24318188759846304</v>
      </c>
      <c r="AI411" s="11">
        <f>'OddsRatio_working_3-way'!U411/(3*'OddsRatio_working_3-way'!X411^(1/3))*SIN(('OddsRatio_working_3-way'!Y411)/3)</f>
        <v>-2.4650533397794553E-2</v>
      </c>
      <c r="AJ411" s="11">
        <f>'OddsRatio_working_3-way'!U411/(3*'OddsRatio_working_3-way'!X411^(1/3))*SIN(('OddsRatio_working_3-way'!Y411+2*PI())/3)</f>
        <v>-0.4458539181988368</v>
      </c>
      <c r="AK411" s="11">
        <f>'OddsRatio_working_3-way'!U411/(3*'OddsRatio_working_3-way'!X411^(1/3))*SIN(('OddsRatio_working_3-way'!Y411+4*PI())/3)</f>
        <v>0.4705044515966314</v>
      </c>
      <c r="AL411" s="11">
        <f>'OddsRatio_working_3-way'!Z411+'OddsRatio_working_3-way'!AF411</f>
        <v>1.0581195029511603</v>
      </c>
      <c r="AM411" s="11">
        <f>'OddsRatio_working_3-way'!AA411+'OddsRatio_working_3-way'!AG411</f>
        <v>-0.57175572775423356</v>
      </c>
      <c r="AN411" s="11">
        <f>'OddsRatio_working_3-way'!AB411+'OddsRatio_working_3-way'!AH411</f>
        <v>-0.48636377519692614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1.0581195029511603</v>
      </c>
      <c r="AS411" s="11">
        <f>IF(('OddsRatio_working_3-way'!X411=0),IF(Q411&gt;0,-Q411^(1/3),(-Q411)^(1/3)),'OddsRatio_working_3-way'!AM411-'OddsRatio_working_3-way'!R411/3)</f>
        <v>-0.57175572775423356</v>
      </c>
      <c r="AT411" s="11">
        <f>IF(('OddsRatio_working_3-way'!X411=0),IF(Q411&gt;0,-Q411^(1/3),(-Q411)^(1/3)),'OddsRatio_working_3-way'!AN411-'OddsRatio_working_3-way'!R411/3)</f>
        <v>-0.48636377519692614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3.33</v>
      </c>
      <c r="B412" s="4">
        <f>IF('True_Odds_Calculator_3-way'!B413="","",'True_Odds_Calculator_3-way'!B413)</f>
        <v>2.87</v>
      </c>
      <c r="C412" s="4">
        <f>IF('True_Odds_Calculator_3-way'!C413="","",'True_Odds_Calculator_3-way'!C413)</f>
        <v>2.57</v>
      </c>
      <c r="D412" s="9">
        <f t="shared" si="91"/>
        <v>0.28855062679657401</v>
      </c>
      <c r="E412" s="9">
        <f t="shared" si="92"/>
        <v>0.33570269409055525</v>
      </c>
      <c r="F412" s="9">
        <f t="shared" si="93"/>
        <v>0.37574667911287096</v>
      </c>
      <c r="G412" s="9">
        <f t="shared" si="94"/>
        <v>1.058195859832058</v>
      </c>
      <c r="H412" s="9">
        <f t="shared" si="95"/>
        <v>3.4655963534086944</v>
      </c>
      <c r="I412" s="9">
        <f t="shared" si="96"/>
        <v>2.9788262578859483</v>
      </c>
      <c r="J412" s="9">
        <f t="shared" si="97"/>
        <v>2.6613674999363304</v>
      </c>
      <c r="K412" s="11">
        <f t="shared" si="98"/>
        <v>0.3003003003003003</v>
      </c>
      <c r="L412" s="11">
        <f t="shared" si="99"/>
        <v>0.34843205574912889</v>
      </c>
      <c r="M412" s="11">
        <f t="shared" si="100"/>
        <v>0.38910505836575876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-0.27850816149193303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0.23491814324119531</v>
      </c>
      <c r="Q412" s="11">
        <f>2*'OddsRatio_working_3-way'!K412*'OddsRatio_working_3-way'!L412*'OddsRatio_working_3-way'!M412</f>
        <v>8.1427432665925586E-2</v>
      </c>
      <c r="R412" s="11">
        <f t="shared" si="101"/>
        <v>0</v>
      </c>
      <c r="S412" s="11">
        <f t="shared" si="102"/>
        <v>-0.84348746544003772</v>
      </c>
      <c r="T412" s="11">
        <f t="shared" si="103"/>
        <v>-0.29237000535183283</v>
      </c>
      <c r="U412" s="11">
        <f>'OddsRatio_working_3-way'!S412-'OddsRatio_working_3-way'!R412^2/3</f>
        <v>-0.84348746544003772</v>
      </c>
      <c r="V412" s="11">
        <f>'OddsRatio_working_3-way'!S412*'OddsRatio_working_3-way'!R412/3-2*'OddsRatio_working_3-way'!R412^3/27-'OddsRatio_working_3-way'!T412</f>
        <v>0.29237000535183283</v>
      </c>
      <c r="W412" s="11">
        <f>'OddsRatio_working_3-way'!V412^2+4*'OddsRatio_working_3-way'!U412^3/27</f>
        <v>-3.425996051423616E-3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0.14908572708416321</v>
      </c>
      <c r="Y412" s="11">
        <f>IF('OddsRatio_working_3-way'!W412&gt;=0,IF('OddsRatio_working_3-way'!V412+SQRT('OddsRatio_working_3-way'!W412)&gt;0,0,PI()),ACOS('OddsRatio_working_3-way'!V412/(2*'OddsRatio_working_3-way'!X412)))</f>
        <v>0.19758632672350473</v>
      </c>
      <c r="Z412" s="11">
        <f>'OddsRatio_working_3-way'!X412^(1/3)*COS('OddsRatio_working_3-way'!Y412/3)</f>
        <v>0.52909792991602889</v>
      </c>
      <c r="AA412" s="11">
        <f>'OddsRatio_working_3-way'!X412^(1/3)*COS(('OddsRatio_working_3-way'!Y412+2*PI())/3)</f>
        <v>-0.29477150255728113</v>
      </c>
      <c r="AB412" s="11">
        <f>'OddsRatio_working_3-way'!X412^(1/3)*COS(('OddsRatio_working_3-way'!Y412+4*PI())/3)</f>
        <v>-0.23432642735874787</v>
      </c>
      <c r="AC412" s="11">
        <f>'OddsRatio_working_3-way'!X412^(1/3)*SIN('OddsRatio_working_3-way'!Y412/3)</f>
        <v>3.4897980437060598E-2</v>
      </c>
      <c r="AD412" s="11">
        <f>'OddsRatio_working_3-way'!X412^(1/3)*SIN(('OddsRatio_working_3-way'!Y412+2*PI())/3)</f>
        <v>0.44076325817850937</v>
      </c>
      <c r="AE412" s="11">
        <f>'OddsRatio_working_3-way'!X412^(1/3)*SIN(('OddsRatio_working_3-way'!Y412+4*PI())/3)</f>
        <v>-0.47566123861556975</v>
      </c>
      <c r="AF412" s="11">
        <f>-'OddsRatio_working_3-way'!U412/(3*'OddsRatio_working_3-way'!X412^(1/3))*COS(('OddsRatio_working_3-way'!Y412)/3)</f>
        <v>0.529097929916029</v>
      </c>
      <c r="AG412" s="11">
        <f>-'OddsRatio_working_3-way'!U412/(3*'OddsRatio_working_3-way'!X412^(1/3))*COS(('OddsRatio_working_3-way'!Y412+2*PI())/3)</f>
        <v>-0.29477150255728124</v>
      </c>
      <c r="AH412" s="11">
        <f>-'OddsRatio_working_3-way'!U412/(3*'OddsRatio_working_3-way'!X412^(1/3))*COS(('OddsRatio_working_3-way'!Y412+4*PI())/3)</f>
        <v>-0.23432642735874792</v>
      </c>
      <c r="AI412" s="11">
        <f>'OddsRatio_working_3-way'!U412/(3*'OddsRatio_working_3-way'!X412^(1/3))*SIN(('OddsRatio_working_3-way'!Y412)/3)</f>
        <v>-3.4897980437060605E-2</v>
      </c>
      <c r="AJ412" s="11">
        <f>'OddsRatio_working_3-way'!U412/(3*'OddsRatio_working_3-way'!X412^(1/3))*SIN(('OddsRatio_working_3-way'!Y412+2*PI())/3)</f>
        <v>-0.44076325817850948</v>
      </c>
      <c r="AK412" s="11">
        <f>'OddsRatio_working_3-way'!U412/(3*'OddsRatio_working_3-way'!X412^(1/3))*SIN(('OddsRatio_working_3-way'!Y412+4*PI())/3)</f>
        <v>0.4756612386155698</v>
      </c>
      <c r="AL412" s="11">
        <f>'OddsRatio_working_3-way'!Z412+'OddsRatio_working_3-way'!AF412</f>
        <v>1.058195859832058</v>
      </c>
      <c r="AM412" s="11">
        <f>'OddsRatio_working_3-way'!AA412+'OddsRatio_working_3-way'!AG412</f>
        <v>-0.58954300511456237</v>
      </c>
      <c r="AN412" s="11">
        <f>'OddsRatio_working_3-way'!AB412+'OddsRatio_working_3-way'!AH412</f>
        <v>-0.46865285471749579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1.058195859832058</v>
      </c>
      <c r="AS412" s="11">
        <f>IF(('OddsRatio_working_3-way'!X412=0),IF(Q412&gt;0,-Q412^(1/3),(-Q412)^(1/3)),'OddsRatio_working_3-way'!AM412-'OddsRatio_working_3-way'!R412/3)</f>
        <v>-0.58954300511456237</v>
      </c>
      <c r="AT412" s="11">
        <f>IF(('OddsRatio_working_3-way'!X412=0),IF(Q412&gt;0,-Q412^(1/3),(-Q412)^(1/3)),'OddsRatio_working_3-way'!AN412-'OddsRatio_working_3-way'!R412/3)</f>
        <v>-0.46865285471749579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2.87</v>
      </c>
      <c r="B413" s="4">
        <f>IF('True_Odds_Calculator_3-way'!B414="","",'True_Odds_Calculator_3-way'!B414)</f>
        <v>2.97</v>
      </c>
      <c r="C413" s="4">
        <f>IF('True_Odds_Calculator_3-way'!C414="","",'True_Odds_Calculator_3-way'!C414)</f>
        <v>2.83</v>
      </c>
      <c r="D413" s="9">
        <f t="shared" si="91"/>
        <v>0.33555863354446364</v>
      </c>
      <c r="E413" s="9">
        <f t="shared" si="92"/>
        <v>0.32404479574357242</v>
      </c>
      <c r="F413" s="9">
        <f t="shared" si="93"/>
        <v>0.34039657071196389</v>
      </c>
      <c r="G413" s="9">
        <f t="shared" si="94"/>
        <v>1.0588797403098091</v>
      </c>
      <c r="H413" s="9">
        <f t="shared" si="95"/>
        <v>2.9801051143793433</v>
      </c>
      <c r="I413" s="9">
        <f t="shared" si="96"/>
        <v>3.085993088410325</v>
      </c>
      <c r="J413" s="9">
        <f t="shared" si="97"/>
        <v>2.9377499247669507</v>
      </c>
      <c r="K413" s="11">
        <f t="shared" si="98"/>
        <v>0.34843205574912889</v>
      </c>
      <c r="L413" s="11">
        <f t="shared" si="99"/>
        <v>0.33670033670033667</v>
      </c>
      <c r="M413" s="11">
        <f t="shared" si="100"/>
        <v>0.35335689045936397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-0.27946932169977945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0.23504892935212676</v>
      </c>
      <c r="Q413" s="11">
        <f>2*'OddsRatio_working_3-way'!K413*'OddsRatio_working_3-way'!L413*'OddsRatio_working_3-way'!M413</f>
        <v>8.2909675256482102E-2</v>
      </c>
      <c r="R413" s="11">
        <f t="shared" si="101"/>
        <v>0</v>
      </c>
      <c r="S413" s="11">
        <f t="shared" si="102"/>
        <v>-0.84105449543627764</v>
      </c>
      <c r="T413" s="11">
        <f t="shared" si="103"/>
        <v>-0.29666825235847533</v>
      </c>
      <c r="U413" s="11">
        <f>'OddsRatio_working_3-way'!S413-'OddsRatio_working_3-way'!R413^2/3</f>
        <v>-0.84105449543627764</v>
      </c>
      <c r="V413" s="11">
        <f>'OddsRatio_working_3-way'!S413*'OddsRatio_working_3-way'!R413/3-2*'OddsRatio_working_3-way'!R413^3/27-'OddsRatio_working_3-way'!T413</f>
        <v>0.29666825235847533</v>
      </c>
      <c r="W413" s="11">
        <f>'OddsRatio_working_3-way'!V413^2+4*'OddsRatio_working_3-way'!U413^3/27</f>
        <v>-1.2705311706358302E-4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0.14844115422827961</v>
      </c>
      <c r="Y413" s="11">
        <f>IF('OddsRatio_working_3-way'!W413&gt;=0,IF('OddsRatio_working_3-way'!V413+SQRT('OddsRatio_working_3-way'!W413)&gt;0,0,PI()),ACOS('OddsRatio_working_3-way'!V413/(2*'OddsRatio_working_3-way'!X413)))</f>
        <v>3.7976307808523124E-2</v>
      </c>
      <c r="Z413" s="11">
        <f>'OddsRatio_working_3-way'!X413^(1/3)*COS('OddsRatio_working_3-way'!Y413/3)</f>
        <v>0.52943987015490446</v>
      </c>
      <c r="AA413" s="11">
        <f>'OddsRatio_working_3-way'!X413^(1/3)*COS(('OddsRatio_working_3-way'!Y413+2*PI())/3)</f>
        <v>-0.27052439688176999</v>
      </c>
      <c r="AB413" s="11">
        <f>'OddsRatio_working_3-way'!X413^(1/3)*COS(('OddsRatio_working_3-way'!Y413+4*PI())/3)</f>
        <v>-0.25891547327313419</v>
      </c>
      <c r="AC413" s="11">
        <f>'OddsRatio_working_3-way'!X413^(1/3)*SIN('OddsRatio_working_3-way'!Y413/3)</f>
        <v>6.7024151704476159E-3</v>
      </c>
      <c r="AD413" s="11">
        <f>'OddsRatio_working_3-way'!X413^(1/3)*SIN(('OddsRatio_working_3-way'!Y413+2*PI())/3)</f>
        <v>0.45515716974525822</v>
      </c>
      <c r="AE413" s="11">
        <f>'OddsRatio_working_3-way'!X413^(1/3)*SIN(('OddsRatio_working_3-way'!Y413+4*PI())/3)</f>
        <v>-0.46185958491570583</v>
      </c>
      <c r="AF413" s="11">
        <f>-'OddsRatio_working_3-way'!U413/(3*'OddsRatio_working_3-way'!X413^(1/3))*COS(('OddsRatio_working_3-way'!Y413)/3)</f>
        <v>0.52943987015490457</v>
      </c>
      <c r="AG413" s="11">
        <f>-'OddsRatio_working_3-way'!U413/(3*'OddsRatio_working_3-way'!X413^(1/3))*COS(('OddsRatio_working_3-way'!Y413+2*PI())/3)</f>
        <v>-0.27052439688177005</v>
      </c>
      <c r="AH413" s="11">
        <f>-'OddsRatio_working_3-way'!U413/(3*'OddsRatio_working_3-way'!X413^(1/3))*COS(('OddsRatio_working_3-way'!Y413+4*PI())/3)</f>
        <v>-0.25891547327313424</v>
      </c>
      <c r="AI413" s="11">
        <f>'OddsRatio_working_3-way'!U413/(3*'OddsRatio_working_3-way'!X413^(1/3))*SIN(('OddsRatio_working_3-way'!Y413)/3)</f>
        <v>-6.7024151704476176E-3</v>
      </c>
      <c r="AJ413" s="11">
        <f>'OddsRatio_working_3-way'!U413/(3*'OddsRatio_working_3-way'!X413^(1/3))*SIN(('OddsRatio_working_3-way'!Y413+2*PI())/3)</f>
        <v>-0.45515716974525833</v>
      </c>
      <c r="AK413" s="11">
        <f>'OddsRatio_working_3-way'!U413/(3*'OddsRatio_working_3-way'!X413^(1/3))*SIN(('OddsRatio_working_3-way'!Y413+4*PI())/3)</f>
        <v>0.46185958491570595</v>
      </c>
      <c r="AL413" s="11">
        <f>'OddsRatio_working_3-way'!Z413+'OddsRatio_working_3-way'!AF413</f>
        <v>1.0588797403098091</v>
      </c>
      <c r="AM413" s="11">
        <f>'OddsRatio_working_3-way'!AA413+'OddsRatio_working_3-way'!AG413</f>
        <v>-0.54104879376353998</v>
      </c>
      <c r="AN413" s="11">
        <f>'OddsRatio_working_3-way'!AB413+'OddsRatio_working_3-way'!AH413</f>
        <v>-0.51783094654626849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1.0588797403098091</v>
      </c>
      <c r="AS413" s="11">
        <f>IF(('OddsRatio_working_3-way'!X413=0),IF(Q413&gt;0,-Q413^(1/3),(-Q413)^(1/3)),'OddsRatio_working_3-way'!AM413-'OddsRatio_working_3-way'!R413/3)</f>
        <v>-0.54104879376353998</v>
      </c>
      <c r="AT413" s="11">
        <f>IF(('OddsRatio_working_3-way'!X413=0),IF(Q413&gt;0,-Q413^(1/3),(-Q413)^(1/3)),'OddsRatio_working_3-way'!AN413-'OddsRatio_working_3-way'!R413/3)</f>
        <v>-0.51783094654626849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3.05</v>
      </c>
      <c r="B414" s="4">
        <f>IF('True_Odds_Calculator_3-way'!B415="","",'True_Odds_Calculator_3-way'!B415)</f>
        <v>2.98</v>
      </c>
      <c r="C414" s="4">
        <f>IF('True_Odds_Calculator_3-way'!C415="","",'True_Odds_Calculator_3-way'!C415)</f>
        <v>2.67</v>
      </c>
      <c r="D414" s="9">
        <f t="shared" si="91"/>
        <v>0.31553253855132474</v>
      </c>
      <c r="E414" s="9">
        <f t="shared" si="92"/>
        <v>0.32308366934620503</v>
      </c>
      <c r="F414" s="9">
        <f t="shared" si="93"/>
        <v>0.36138379210247012</v>
      </c>
      <c r="G414" s="9">
        <f t="shared" si="94"/>
        <v>1.0581684161426639</v>
      </c>
      <c r="H414" s="9">
        <f t="shared" si="95"/>
        <v>3.1692452530924613</v>
      </c>
      <c r="I414" s="9">
        <f t="shared" si="96"/>
        <v>3.0951734639624742</v>
      </c>
      <c r="J414" s="9">
        <f t="shared" si="97"/>
        <v>2.7671412549582488</v>
      </c>
      <c r="K414" s="11">
        <f t="shared" si="98"/>
        <v>0.32786885245901642</v>
      </c>
      <c r="L414" s="11">
        <f t="shared" si="99"/>
        <v>0.33557046979865773</v>
      </c>
      <c r="M414" s="11">
        <f t="shared" si="100"/>
        <v>0.37453183520599254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-0.27932393892605079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0.2348807856391415</v>
      </c>
      <c r="Q414" s="11">
        <f>2*'OddsRatio_working_3-way'!K414*'OddsRatio_working_3-way'!L414*'OddsRatio_working_3-way'!M414</f>
        <v>8.2414310750575995E-2</v>
      </c>
      <c r="R414" s="11">
        <f t="shared" si="101"/>
        <v>0</v>
      </c>
      <c r="S414" s="11">
        <f t="shared" si="102"/>
        <v>-0.84089028152121492</v>
      </c>
      <c r="T414" s="11">
        <f t="shared" si="103"/>
        <v>-0.2950492215863913</v>
      </c>
      <c r="U414" s="11">
        <f>'OddsRatio_working_3-way'!S414-'OddsRatio_working_3-way'!R414^2/3</f>
        <v>-0.84089028152121492</v>
      </c>
      <c r="V414" s="11">
        <f>'OddsRatio_working_3-way'!S414*'OddsRatio_working_3-way'!R414/3-2*'OddsRatio_working_3-way'!R414^3/27-'OddsRatio_working_3-way'!T414</f>
        <v>0.2950492215863913</v>
      </c>
      <c r="W414" s="11">
        <f>'OddsRatio_working_3-way'!V414^2+4*'OddsRatio_working_3-way'!U414^3/27</f>
        <v>-1.0334451352997098E-3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0.14839768217027105</v>
      </c>
      <c r="Y414" s="11">
        <f>IF('OddsRatio_working_3-way'!W414&gt;=0,IF('OddsRatio_working_3-way'!V414+SQRT('OddsRatio_working_3-way'!W414)&gt;0,0,PI()),ACOS('OddsRatio_working_3-way'!V414/(2*'OddsRatio_working_3-way'!X414)))</f>
        <v>0.10852741750752415</v>
      </c>
      <c r="Z414" s="11">
        <f>'OddsRatio_working_3-way'!X414^(1/3)*COS('OddsRatio_working_3-way'!Y414/3)</f>
        <v>0.52908420807133194</v>
      </c>
      <c r="AA414" s="11">
        <f>'OddsRatio_working_3-way'!X414^(1/3)*COS(('OddsRatio_working_3-way'!Y414+2*PI())/3)</f>
        <v>-0.28112510609959895</v>
      </c>
      <c r="AB414" s="11">
        <f>'OddsRatio_working_3-way'!X414^(1/3)*COS(('OddsRatio_working_3-way'!Y414+4*PI())/3)</f>
        <v>-0.24795910197173304</v>
      </c>
      <c r="AC414" s="11">
        <f>'OddsRatio_working_3-way'!X414^(1/3)*SIN('OddsRatio_working_3-way'!Y414/3)</f>
        <v>1.9148401411167658E-2</v>
      </c>
      <c r="AD414" s="11">
        <f>'OddsRatio_working_3-way'!X414^(1/3)*SIN(('OddsRatio_working_3-way'!Y414+2*PI())/3)</f>
        <v>0.44862616422536133</v>
      </c>
      <c r="AE414" s="11">
        <f>'OddsRatio_working_3-way'!X414^(1/3)*SIN(('OddsRatio_working_3-way'!Y414+4*PI())/3)</f>
        <v>-0.46777456563652897</v>
      </c>
      <c r="AF414" s="11">
        <f>-'OddsRatio_working_3-way'!U414/(3*'OddsRatio_working_3-way'!X414^(1/3))*COS(('OddsRatio_working_3-way'!Y414)/3)</f>
        <v>0.52908420807133194</v>
      </c>
      <c r="AG414" s="11">
        <f>-'OddsRatio_working_3-way'!U414/(3*'OddsRatio_working_3-way'!X414^(1/3))*COS(('OddsRatio_working_3-way'!Y414+2*PI())/3)</f>
        <v>-0.28112510609959895</v>
      </c>
      <c r="AH414" s="11">
        <f>-'OddsRatio_working_3-way'!U414/(3*'OddsRatio_working_3-way'!X414^(1/3))*COS(('OddsRatio_working_3-way'!Y414+4*PI())/3)</f>
        <v>-0.24795910197173304</v>
      </c>
      <c r="AI414" s="11">
        <f>'OddsRatio_working_3-way'!U414/(3*'OddsRatio_working_3-way'!X414^(1/3))*SIN(('OddsRatio_working_3-way'!Y414)/3)</f>
        <v>-1.9148401411167658E-2</v>
      </c>
      <c r="AJ414" s="11">
        <f>'OddsRatio_working_3-way'!U414/(3*'OddsRatio_working_3-way'!X414^(1/3))*SIN(('OddsRatio_working_3-way'!Y414+2*PI())/3)</f>
        <v>-0.44862616422536133</v>
      </c>
      <c r="AK414" s="11">
        <f>'OddsRatio_working_3-way'!U414/(3*'OddsRatio_working_3-way'!X414^(1/3))*SIN(('OddsRatio_working_3-way'!Y414+4*PI())/3)</f>
        <v>0.46777456563652897</v>
      </c>
      <c r="AL414" s="11">
        <f>'OddsRatio_working_3-way'!Z414+'OddsRatio_working_3-way'!AF414</f>
        <v>1.0581684161426639</v>
      </c>
      <c r="AM414" s="11">
        <f>'OddsRatio_working_3-way'!AA414+'OddsRatio_working_3-way'!AG414</f>
        <v>-0.56225021219919791</v>
      </c>
      <c r="AN414" s="11">
        <f>'OddsRatio_working_3-way'!AB414+'OddsRatio_working_3-way'!AH414</f>
        <v>-0.49591820394346608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1.0581684161426639</v>
      </c>
      <c r="AS414" s="11">
        <f>IF(('OddsRatio_working_3-way'!X414=0),IF(Q414&gt;0,-Q414^(1/3),(-Q414)^(1/3)),'OddsRatio_working_3-way'!AM414-'OddsRatio_working_3-way'!R414/3)</f>
        <v>-0.56225021219919791</v>
      </c>
      <c r="AT414" s="11">
        <f>IF(('OddsRatio_working_3-way'!X414=0),IF(Q414&gt;0,-Q414^(1/3),(-Q414)^(1/3)),'OddsRatio_working_3-way'!AN414-'OddsRatio_working_3-way'!R414/3)</f>
        <v>-0.49591820394346608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1.79</v>
      </c>
      <c r="B415" s="4">
        <f>IF('True_Odds_Calculator_3-way'!B416="","",'True_Odds_Calculator_3-way'!B416)</f>
        <v>3.38</v>
      </c>
      <c r="C415" s="4">
        <f>IF('True_Odds_Calculator_3-way'!C416="","",'True_Odds_Calculator_3-way'!C416)</f>
        <v>5.31</v>
      </c>
      <c r="D415" s="9">
        <f t="shared" si="91"/>
        <v>0.54105349120993262</v>
      </c>
      <c r="E415" s="9">
        <f t="shared" si="92"/>
        <v>0.28125632756361285</v>
      </c>
      <c r="F415" s="9">
        <f t="shared" si="93"/>
        <v>0.17769018122645452</v>
      </c>
      <c r="G415" s="9">
        <f t="shared" si="94"/>
        <v>1.0737292287614446</v>
      </c>
      <c r="H415" s="9">
        <f t="shared" si="95"/>
        <v>1.8482460907215417</v>
      </c>
      <c r="I415" s="9">
        <f t="shared" si="96"/>
        <v>3.5554755644522382</v>
      </c>
      <c r="J415" s="9">
        <f t="shared" si="97"/>
        <v>5.6277729759618254</v>
      </c>
      <c r="K415" s="11">
        <f t="shared" si="98"/>
        <v>0.55865921787709494</v>
      </c>
      <c r="L415" s="11">
        <f t="shared" si="99"/>
        <v>0.29585798816568049</v>
      </c>
      <c r="M415" s="11">
        <f t="shared" si="100"/>
        <v>0.18832391713747648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-0.25224180539455177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0.23282914617505607</v>
      </c>
      <c r="Q415" s="11">
        <f>2*'OddsRatio_working_3-way'!K415*'OddsRatio_working_3-way'!L415*'OddsRatio_working_3-way'!M415</f>
        <v>6.2253782399747604E-2</v>
      </c>
      <c r="R415" s="11">
        <f t="shared" si="101"/>
        <v>0</v>
      </c>
      <c r="S415" s="11">
        <f t="shared" si="102"/>
        <v>-0.92303948511179268</v>
      </c>
      <c r="T415" s="11">
        <f t="shared" si="103"/>
        <v>-0.24680200136678945</v>
      </c>
      <c r="U415" s="11">
        <f>'OddsRatio_working_3-way'!S415-'OddsRatio_working_3-way'!R415^2/3</f>
        <v>-0.92303948511179268</v>
      </c>
      <c r="V415" s="11">
        <f>'OddsRatio_working_3-way'!S415*'OddsRatio_working_3-way'!R415/3-2*'OddsRatio_working_3-way'!R415^3/27-'OddsRatio_working_3-way'!T415</f>
        <v>0.24680200136678945</v>
      </c>
      <c r="W415" s="11">
        <f>'OddsRatio_working_3-way'!V415^2+4*'OddsRatio_working_3-way'!U415^3/27</f>
        <v>-5.5597125729132571E-2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0.17066660013589749</v>
      </c>
      <c r="Y415" s="11">
        <f>IF('OddsRatio_working_3-way'!W415&gt;=0,IF('OddsRatio_working_3-way'!V415+SQRT('OddsRatio_working_3-way'!W415)&gt;0,0,PI()),ACOS('OddsRatio_working_3-way'!V415/(2*'OddsRatio_working_3-way'!X415)))</f>
        <v>0.76258457843392391</v>
      </c>
      <c r="Z415" s="11">
        <f>'OddsRatio_working_3-way'!X415^(1/3)*COS('OddsRatio_working_3-way'!Y415/3)</f>
        <v>0.53686461438072242</v>
      </c>
      <c r="AA415" s="11">
        <f>'OddsRatio_working_3-way'!X415^(1/3)*COS(('OddsRatio_working_3-way'!Y415+2*PI())/3)</f>
        <v>-0.38923032309843342</v>
      </c>
      <c r="AB415" s="11">
        <f>'OddsRatio_working_3-way'!X415^(1/3)*COS(('OddsRatio_working_3-way'!Y415+4*PI())/3)</f>
        <v>-0.14763429128228905</v>
      </c>
      <c r="AC415" s="11">
        <f>'OddsRatio_working_3-way'!X415^(1/3)*SIN('OddsRatio_working_3-way'!Y415/3)</f>
        <v>0.13948553400419633</v>
      </c>
      <c r="AD415" s="11">
        <f>'OddsRatio_working_3-way'!X415^(1/3)*SIN(('OddsRatio_working_3-way'!Y415+2*PI())/3)</f>
        <v>0.39519562744454384</v>
      </c>
      <c r="AE415" s="11">
        <f>'OddsRatio_working_3-way'!X415^(1/3)*SIN(('OddsRatio_working_3-way'!Y415+4*PI())/3)</f>
        <v>-0.53468116144874023</v>
      </c>
      <c r="AF415" s="11">
        <f>-'OddsRatio_working_3-way'!U415/(3*'OddsRatio_working_3-way'!X415^(1/3))*COS(('OddsRatio_working_3-way'!Y415)/3)</f>
        <v>0.5368646143807223</v>
      </c>
      <c r="AG415" s="11">
        <f>-'OddsRatio_working_3-way'!U415/(3*'OddsRatio_working_3-way'!X415^(1/3))*COS(('OddsRatio_working_3-way'!Y415+2*PI())/3)</f>
        <v>-0.38923032309843336</v>
      </c>
      <c r="AH415" s="11">
        <f>-'OddsRatio_working_3-way'!U415/(3*'OddsRatio_working_3-way'!X415^(1/3))*COS(('OddsRatio_working_3-way'!Y415+4*PI())/3)</f>
        <v>-0.14763429128228903</v>
      </c>
      <c r="AI415" s="11">
        <f>'OddsRatio_working_3-way'!U415/(3*'OddsRatio_working_3-way'!X415^(1/3))*SIN(('OddsRatio_working_3-way'!Y415)/3)</f>
        <v>-0.1394855340041963</v>
      </c>
      <c r="AJ415" s="11">
        <f>'OddsRatio_working_3-way'!U415/(3*'OddsRatio_working_3-way'!X415^(1/3))*SIN(('OddsRatio_working_3-way'!Y415+2*PI())/3)</f>
        <v>-0.39519562744454378</v>
      </c>
      <c r="AK415" s="11">
        <f>'OddsRatio_working_3-way'!U415/(3*'OddsRatio_working_3-way'!X415^(1/3))*SIN(('OddsRatio_working_3-way'!Y415+4*PI())/3)</f>
        <v>0.53468116144874012</v>
      </c>
      <c r="AL415" s="11">
        <f>'OddsRatio_working_3-way'!Z415+'OddsRatio_working_3-way'!AF415</f>
        <v>1.0737292287614446</v>
      </c>
      <c r="AM415" s="11">
        <f>'OddsRatio_working_3-way'!AA415+'OddsRatio_working_3-way'!AG415</f>
        <v>-0.77846064619686683</v>
      </c>
      <c r="AN415" s="11">
        <f>'OddsRatio_working_3-way'!AB415+'OddsRatio_working_3-way'!AH415</f>
        <v>-0.29526858256457811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1.0737292287614446</v>
      </c>
      <c r="AS415" s="11">
        <f>IF(('OddsRatio_working_3-way'!X415=0),IF(Q415&gt;0,-Q415^(1/3),(-Q415)^(1/3)),'OddsRatio_working_3-way'!AM415-'OddsRatio_working_3-way'!R415/3)</f>
        <v>-0.77846064619686683</v>
      </c>
      <c r="AT415" s="11">
        <f>IF(('OddsRatio_working_3-way'!X415=0),IF(Q415&gt;0,-Q415^(1/3),(-Q415)^(1/3)),'OddsRatio_working_3-way'!AN415-'OddsRatio_working_3-way'!R415/3)</f>
        <v>-0.29526858256457811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2.2599999999999998</v>
      </c>
      <c r="B416" s="4">
        <f>IF('True_Odds_Calculator_3-way'!B417="","",'True_Odds_Calculator_3-way'!B417)</f>
        <v>3.12</v>
      </c>
      <c r="C416" s="4">
        <f>IF('True_Odds_Calculator_3-way'!C417="","",'True_Odds_Calculator_3-way'!C417)</f>
        <v>3.61</v>
      </c>
      <c r="D416" s="9">
        <f t="shared" si="91"/>
        <v>0.42755372452201501</v>
      </c>
      <c r="E416" s="9">
        <f t="shared" si="92"/>
        <v>0.30743395856779043</v>
      </c>
      <c r="F416" s="9">
        <f t="shared" si="93"/>
        <v>0.26501231691019461</v>
      </c>
      <c r="G416" s="9">
        <f t="shared" si="94"/>
        <v>1.0626090121503557</v>
      </c>
      <c r="H416" s="9">
        <f t="shared" si="95"/>
        <v>2.3388873553094482</v>
      </c>
      <c r="I416" s="9">
        <f t="shared" si="96"/>
        <v>3.252731105758754</v>
      </c>
      <c r="J416" s="9">
        <f t="shared" si="97"/>
        <v>3.7734095217124284</v>
      </c>
      <c r="K416" s="11">
        <f t="shared" si="98"/>
        <v>0.44247787610619471</v>
      </c>
      <c r="L416" s="11">
        <f t="shared" si="99"/>
        <v>0.32051282051282048</v>
      </c>
      <c r="M416" s="11">
        <f t="shared" si="100"/>
        <v>0.2770083102493075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-0.27389031677757691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0.23531877955431019</v>
      </c>
      <c r="Q416" s="11">
        <f>2*'OddsRatio_working_3-way'!K416*'OddsRatio_working_3-way'!L416*'OddsRatio_working_3-way'!M416</f>
        <v>7.8570544091589381E-2</v>
      </c>
      <c r="R416" s="11">
        <f t="shared" si="101"/>
        <v>0</v>
      </c>
      <c r="S416" s="11">
        <f t="shared" si="102"/>
        <v>-0.85917159220130368</v>
      </c>
      <c r="T416" s="11">
        <f t="shared" si="103"/>
        <v>-0.28686864514233845</v>
      </c>
      <c r="U416" s="11">
        <f>'OddsRatio_working_3-way'!S416-'OddsRatio_working_3-way'!R416^2/3</f>
        <v>-0.85917159220130368</v>
      </c>
      <c r="V416" s="11">
        <f>'OddsRatio_working_3-way'!S416*'OddsRatio_working_3-way'!R416/3-2*'OddsRatio_working_3-way'!R416^3/27-'OddsRatio_working_3-way'!T416</f>
        <v>0.28686864514233845</v>
      </c>
      <c r="W416" s="11">
        <f>'OddsRatio_working_3-way'!V416^2+4*'OddsRatio_working_3-way'!U416^3/27</f>
        <v>-1.1664854324156246E-2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0.15326323261790248</v>
      </c>
      <c r="Y416" s="11">
        <f>IF('OddsRatio_working_3-way'!W416&gt;=0,IF('OddsRatio_working_3-way'!V416+SQRT('OddsRatio_working_3-way'!W416)&gt;0,0,PI()),ACOS('OddsRatio_working_3-way'!V416/(2*'OddsRatio_working_3-way'!X416)))</f>
        <v>0.36007870946648368</v>
      </c>
      <c r="Z416" s="11">
        <f>'OddsRatio_working_3-way'!X416^(1/3)*COS('OddsRatio_working_3-way'!Y416/3)</f>
        <v>0.53130450607517787</v>
      </c>
      <c r="AA416" s="11">
        <f>'OddsRatio_working_3-way'!X416^(1/3)*COS(('OddsRatio_working_3-way'!Y416+2*PI())/3)</f>
        <v>-0.32114585103307275</v>
      </c>
      <c r="AB416" s="11">
        <f>'OddsRatio_working_3-way'!X416^(1/3)*COS(('OddsRatio_working_3-way'!Y416+4*PI())/3)</f>
        <v>-0.21015865504210526</v>
      </c>
      <c r="AC416" s="11">
        <f>'OddsRatio_working_3-way'!X416^(1/3)*SIN('OddsRatio_working_3-way'!Y416/3)</f>
        <v>6.4078487481987037E-2</v>
      </c>
      <c r="AD416" s="11">
        <f>'OddsRatio_working_3-way'!X416^(1/3)*SIN(('OddsRatio_working_3-way'!Y416+2*PI())/3)</f>
        <v>0.42808395566525426</v>
      </c>
      <c r="AE416" s="11">
        <f>'OddsRatio_working_3-way'!X416^(1/3)*SIN(('OddsRatio_working_3-way'!Y416+4*PI())/3)</f>
        <v>-0.49216244314724106</v>
      </c>
      <c r="AF416" s="11">
        <f>-'OddsRatio_working_3-way'!U416/(3*'OddsRatio_working_3-way'!X416^(1/3))*COS(('OddsRatio_working_3-way'!Y416)/3)</f>
        <v>0.53130450607517787</v>
      </c>
      <c r="AG416" s="11">
        <f>-'OddsRatio_working_3-way'!U416/(3*'OddsRatio_working_3-way'!X416^(1/3))*COS(('OddsRatio_working_3-way'!Y416+2*PI())/3)</f>
        <v>-0.32114585103307275</v>
      </c>
      <c r="AH416" s="11">
        <f>-'OddsRatio_working_3-way'!U416/(3*'OddsRatio_working_3-way'!X416^(1/3))*COS(('OddsRatio_working_3-way'!Y416+4*PI())/3)</f>
        <v>-0.21015865504210526</v>
      </c>
      <c r="AI416" s="11">
        <f>'OddsRatio_working_3-way'!U416/(3*'OddsRatio_working_3-way'!X416^(1/3))*SIN(('OddsRatio_working_3-way'!Y416)/3)</f>
        <v>-6.4078487481987037E-2</v>
      </c>
      <c r="AJ416" s="11">
        <f>'OddsRatio_working_3-way'!U416/(3*'OddsRatio_working_3-way'!X416^(1/3))*SIN(('OddsRatio_working_3-way'!Y416+2*PI())/3)</f>
        <v>-0.42808395566525426</v>
      </c>
      <c r="AK416" s="11">
        <f>'OddsRatio_working_3-way'!U416/(3*'OddsRatio_working_3-way'!X416^(1/3))*SIN(('OddsRatio_working_3-way'!Y416+4*PI())/3)</f>
        <v>0.49216244314724106</v>
      </c>
      <c r="AL416" s="11">
        <f>'OddsRatio_working_3-way'!Z416+'OddsRatio_working_3-way'!AF416</f>
        <v>1.0626090121503557</v>
      </c>
      <c r="AM416" s="11">
        <f>'OddsRatio_working_3-way'!AA416+'OddsRatio_working_3-way'!AG416</f>
        <v>-0.6422917020661455</v>
      </c>
      <c r="AN416" s="11">
        <f>'OddsRatio_working_3-way'!AB416+'OddsRatio_working_3-way'!AH416</f>
        <v>-0.42031731008421053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1.0626090121503557</v>
      </c>
      <c r="AS416" s="11">
        <f>IF(('OddsRatio_working_3-way'!X416=0),IF(Q416&gt;0,-Q416^(1/3),(-Q416)^(1/3)),'OddsRatio_working_3-way'!AM416-'OddsRatio_working_3-way'!R416/3)</f>
        <v>-0.6422917020661455</v>
      </c>
      <c r="AT416" s="11">
        <f>IF(('OddsRatio_working_3-way'!X416=0),IF(Q416&gt;0,-Q416^(1/3),(-Q416)^(1/3)),'OddsRatio_working_3-way'!AN416-'OddsRatio_working_3-way'!R416/3)</f>
        <v>-0.42031731008421053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>
        <f>IF('True_Odds_Calculator_3-way'!A419="","",'True_Odds_Calculator_3-way'!A419)</f>
        <v>2.64</v>
      </c>
      <c r="B418" s="4">
        <f>IF('True_Odds_Calculator_3-way'!B419="","",'True_Odds_Calculator_3-way'!B419)</f>
        <v>3.57</v>
      </c>
      <c r="C418" s="4">
        <f>IF('True_Odds_Calculator_3-way'!C419="","",'True_Odds_Calculator_3-way'!C419)</f>
        <v>2.68</v>
      </c>
      <c r="D418" s="9">
        <f t="shared" si="91"/>
        <v>0.36753478520539012</v>
      </c>
      <c r="E418" s="9">
        <f t="shared" si="92"/>
        <v>0.27051388388792924</v>
      </c>
      <c r="F418" s="9">
        <f t="shared" si="93"/>
        <v>0.36195133090668069</v>
      </c>
      <c r="G418" s="9">
        <f t="shared" si="94"/>
        <v>1.0492871334633325</v>
      </c>
      <c r="H418" s="9">
        <f t="shared" si="95"/>
        <v>2.720830898879866</v>
      </c>
      <c r="I418" s="9">
        <f t="shared" si="96"/>
        <v>3.6966679330007639</v>
      </c>
      <c r="J418" s="9">
        <f t="shared" si="97"/>
        <v>2.7628023842183986</v>
      </c>
      <c r="K418" s="11">
        <f t="shared" si="98"/>
        <v>0.37878787878787878</v>
      </c>
      <c r="L418" s="11">
        <f t="shared" si="99"/>
        <v>0.28011204481792717</v>
      </c>
      <c r="M418" s="11">
        <f t="shared" si="100"/>
        <v>0.37313432835820892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-0.28033628648202846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0.23318915987923894</v>
      </c>
      <c r="Q418" s="11">
        <f>2*'OddsRatio_working_3-way'!K418*'OddsRatio_working_3-way'!L418*'OddsRatio_working_3-way'!M418</f>
        <v>7.9181378566804378E-2</v>
      </c>
      <c r="R418" s="11">
        <f t="shared" si="101"/>
        <v>0</v>
      </c>
      <c r="S418" s="11">
        <f t="shared" si="102"/>
        <v>-0.83181939379149195</v>
      </c>
      <c r="T418" s="11">
        <f t="shared" si="103"/>
        <v>-0.28245140705992933</v>
      </c>
      <c r="U418" s="11">
        <f>'OddsRatio_working_3-way'!S418-'OddsRatio_working_3-way'!R418^2/3</f>
        <v>-0.83181939379149195</v>
      </c>
      <c r="V418" s="11">
        <f>'OddsRatio_working_3-way'!S418*'OddsRatio_working_3-way'!R418/3-2*'OddsRatio_working_3-way'!R418^3/27-'OddsRatio_working_3-way'!T418</f>
        <v>0.28245140705992933</v>
      </c>
      <c r="W418" s="11">
        <f>'OddsRatio_working_3-way'!V418^2+4*'OddsRatio_working_3-way'!U418^3/27</f>
        <v>-5.4886677689632846E-3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0.14600296668141471</v>
      </c>
      <c r="Y418" s="11">
        <f>IF('OddsRatio_working_3-way'!W418&gt;=0,IF('OddsRatio_working_3-way'!V418+SQRT('OddsRatio_working_3-way'!W418)&gt;0,0,PI()),ACOS('OddsRatio_working_3-way'!V418/(2*'OddsRatio_working_3-way'!X418)))</f>
        <v>0.25651637620570433</v>
      </c>
      <c r="Z418" s="11">
        <f>'OddsRatio_working_3-way'!X418^(1/3)*COS('OddsRatio_working_3-way'!Y418/3)</f>
        <v>0.52464356673166634</v>
      </c>
      <c r="AA418" s="11">
        <f>'OddsRatio_working_3-way'!X418^(1/3)*COS(('OddsRatio_working_3-way'!Y418+2*PI())/3)</f>
        <v>-0.30126654377310397</v>
      </c>
      <c r="AB418" s="11">
        <f>'OddsRatio_working_3-way'!X418^(1/3)*COS(('OddsRatio_working_3-way'!Y418+4*PI())/3)</f>
        <v>-0.22337702295856243</v>
      </c>
      <c r="AC418" s="11">
        <f>'OddsRatio_working_3-way'!X418^(1/3)*SIN('OddsRatio_working_3-way'!Y418/3)</f>
        <v>4.496953580932652E-2</v>
      </c>
      <c r="AD418" s="11">
        <f>'OddsRatio_working_3-way'!X418^(1/3)*SIN(('OddsRatio_working_3-way'!Y418+2*PI())/3)</f>
        <v>0.43186988881703614</v>
      </c>
      <c r="AE418" s="11">
        <f>'OddsRatio_working_3-way'!X418^(1/3)*SIN(('OddsRatio_working_3-way'!Y418+4*PI())/3)</f>
        <v>-0.47683942462636258</v>
      </c>
      <c r="AF418" s="11">
        <f>-'OddsRatio_working_3-way'!U418/(3*'OddsRatio_working_3-way'!X418^(1/3))*COS(('OddsRatio_working_3-way'!Y418)/3)</f>
        <v>0.52464356673166623</v>
      </c>
      <c r="AG418" s="11">
        <f>-'OddsRatio_working_3-way'!U418/(3*'OddsRatio_working_3-way'!X418^(1/3))*COS(('OddsRatio_working_3-way'!Y418+2*PI())/3)</f>
        <v>-0.30126654377310391</v>
      </c>
      <c r="AH418" s="11">
        <f>-'OddsRatio_working_3-way'!U418/(3*'OddsRatio_working_3-way'!X418^(1/3))*COS(('OddsRatio_working_3-way'!Y418+4*PI())/3)</f>
        <v>-0.2233770229585624</v>
      </c>
      <c r="AI418" s="11">
        <f>'OddsRatio_working_3-way'!U418/(3*'OddsRatio_working_3-way'!X418^(1/3))*SIN(('OddsRatio_working_3-way'!Y418)/3)</f>
        <v>-4.4969535809326514E-2</v>
      </c>
      <c r="AJ418" s="11">
        <f>'OddsRatio_working_3-way'!U418/(3*'OddsRatio_working_3-way'!X418^(1/3))*SIN(('OddsRatio_working_3-way'!Y418+2*PI())/3)</f>
        <v>-0.43186988881703603</v>
      </c>
      <c r="AK418" s="11">
        <f>'OddsRatio_working_3-way'!U418/(3*'OddsRatio_working_3-way'!X418^(1/3))*SIN(('OddsRatio_working_3-way'!Y418+4*PI())/3)</f>
        <v>0.47683942462636253</v>
      </c>
      <c r="AL418" s="11">
        <f>'OddsRatio_working_3-way'!Z418+'OddsRatio_working_3-way'!AF418</f>
        <v>1.0492871334633325</v>
      </c>
      <c r="AM418" s="11">
        <f>'OddsRatio_working_3-way'!AA418+'OddsRatio_working_3-way'!AG418</f>
        <v>-0.60253308754620782</v>
      </c>
      <c r="AN418" s="11">
        <f>'OddsRatio_working_3-way'!AB418+'OddsRatio_working_3-way'!AH418</f>
        <v>-0.44675404591712486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1.0492871334633325</v>
      </c>
      <c r="AS418" s="11">
        <f>IF(('OddsRatio_working_3-way'!X418=0),IF(Q418&gt;0,-Q418^(1/3),(-Q418)^(1/3)),'OddsRatio_working_3-way'!AM418-'OddsRatio_working_3-way'!R418/3)</f>
        <v>-0.60253308754620782</v>
      </c>
      <c r="AT418" s="11">
        <f>IF(('OddsRatio_working_3-way'!X418=0),IF(Q418&gt;0,-Q418^(1/3),(-Q418)^(1/3)),'OddsRatio_working_3-way'!AN418-'OddsRatio_working_3-way'!R418/3)</f>
        <v>-0.44675404591712486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4.29</v>
      </c>
      <c r="B419" s="4">
        <f>IF('True_Odds_Calculator_3-way'!B420="","",'True_Odds_Calculator_3-way'!B420)</f>
        <v>4.2300000000000004</v>
      </c>
      <c r="C419" s="4">
        <f>IF('True_Odds_Calculator_3-way'!C420="","",'True_Odds_Calculator_3-way'!C420)</f>
        <v>1.76</v>
      </c>
      <c r="D419" s="9">
        <f t="shared" si="91"/>
        <v>0.22205277140683749</v>
      </c>
      <c r="E419" s="9">
        <f t="shared" si="92"/>
        <v>0.22524848141032658</v>
      </c>
      <c r="F419" s="9">
        <f t="shared" si="93"/>
        <v>0.55269874718283563</v>
      </c>
      <c r="G419" s="9">
        <f t="shared" si="94"/>
        <v>1.0648735554811881</v>
      </c>
      <c r="H419" s="9">
        <f t="shared" si="95"/>
        <v>4.5034339975331097</v>
      </c>
      <c r="I419" s="9">
        <f t="shared" si="96"/>
        <v>4.4395415842042372</v>
      </c>
      <c r="J419" s="9">
        <f t="shared" si="97"/>
        <v>1.8093039021657034</v>
      </c>
      <c r="K419" s="11">
        <f t="shared" si="98"/>
        <v>0.23310023310023309</v>
      </c>
      <c r="L419" s="11">
        <f t="shared" si="99"/>
        <v>0.23640661938534277</v>
      </c>
      <c r="M419" s="11">
        <f t="shared" si="100"/>
        <v>0.56818181818181823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-0.25287254832709372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0.22794026662498618</v>
      </c>
      <c r="Q419" s="11">
        <f>2*'OddsRatio_working_3-way'!K419*'OddsRatio_working_3-way'!L419*'OddsRatio_working_3-way'!M419</f>
        <v>6.2620952369501687E-2</v>
      </c>
      <c r="R419" s="11">
        <f t="shared" si="101"/>
        <v>0</v>
      </c>
      <c r="S419" s="11">
        <f t="shared" si="102"/>
        <v>-0.90140376301401715</v>
      </c>
      <c r="T419" s="11">
        <f t="shared" si="103"/>
        <v>-0.24763839643242225</v>
      </c>
      <c r="U419" s="11">
        <f>'OddsRatio_working_3-way'!S419-'OddsRatio_working_3-way'!R419^2/3</f>
        <v>-0.90140376301401715</v>
      </c>
      <c r="V419" s="11">
        <f>'OddsRatio_working_3-way'!S419*'OddsRatio_working_3-way'!R419/3-2*'OddsRatio_working_3-way'!R419^3/27-'OddsRatio_working_3-way'!T419</f>
        <v>0.24763839643242225</v>
      </c>
      <c r="W419" s="11">
        <f>'OddsRatio_working_3-way'!V419^2+4*'OddsRatio_working_3-way'!U419^3/27</f>
        <v>-4.7181367927469804E-2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0.16470135345155132</v>
      </c>
      <c r="Y419" s="11">
        <f>IF('OddsRatio_working_3-way'!W419&gt;=0,IF('OddsRatio_working_3-way'!V419+SQRT('OddsRatio_working_3-way'!W419)&gt;0,0,PI()),ACOS('OddsRatio_working_3-way'!V419/(2*'OddsRatio_working_3-way'!X419)))</f>
        <v>0.72003888353711809</v>
      </c>
      <c r="Z419" s="11">
        <f>'OddsRatio_working_3-way'!X419^(1/3)*COS('OddsRatio_working_3-way'!Y419/3)</f>
        <v>0.53243677774059406</v>
      </c>
      <c r="AA419" s="11">
        <f>'OddsRatio_working_3-way'!X419^(1/3)*COS(('OddsRatio_working_3-way'!Y419+2*PI())/3)</f>
        <v>-0.3790645187791879</v>
      </c>
      <c r="AB419" s="11">
        <f>'OddsRatio_working_3-way'!X419^(1/3)*COS(('OddsRatio_working_3-way'!Y419+4*PI())/3)</f>
        <v>-0.15337225896140624</v>
      </c>
      <c r="AC419" s="11">
        <f>'OddsRatio_working_3-way'!X419^(1/3)*SIN('OddsRatio_working_3-way'!Y419/3)</f>
        <v>0.13030348695981125</v>
      </c>
      <c r="AD419" s="11">
        <f>'OddsRatio_working_3-way'!X419^(1/3)*SIN(('OddsRatio_working_3-way'!Y419+2*PI())/3)</f>
        <v>0.39595203195257767</v>
      </c>
      <c r="AE419" s="11">
        <f>'OddsRatio_working_3-way'!X419^(1/3)*SIN(('OddsRatio_working_3-way'!Y419+4*PI())/3)</f>
        <v>-0.52625551891238898</v>
      </c>
      <c r="AF419" s="11">
        <f>-'OddsRatio_working_3-way'!U419/(3*'OddsRatio_working_3-way'!X419^(1/3))*COS(('OddsRatio_working_3-way'!Y419)/3)</f>
        <v>0.53243677774059406</v>
      </c>
      <c r="AG419" s="11">
        <f>-'OddsRatio_working_3-way'!U419/(3*'OddsRatio_working_3-way'!X419^(1/3))*COS(('OddsRatio_working_3-way'!Y419+2*PI())/3)</f>
        <v>-0.3790645187791879</v>
      </c>
      <c r="AH419" s="11">
        <f>-'OddsRatio_working_3-way'!U419/(3*'OddsRatio_working_3-way'!X419^(1/3))*COS(('OddsRatio_working_3-way'!Y419+4*PI())/3)</f>
        <v>-0.15337225896140624</v>
      </c>
      <c r="AI419" s="11">
        <f>'OddsRatio_working_3-way'!U419/(3*'OddsRatio_working_3-way'!X419^(1/3))*SIN(('OddsRatio_working_3-way'!Y419)/3)</f>
        <v>-0.13030348695981125</v>
      </c>
      <c r="AJ419" s="11">
        <f>'OddsRatio_working_3-way'!U419/(3*'OddsRatio_working_3-way'!X419^(1/3))*SIN(('OddsRatio_working_3-way'!Y419+2*PI())/3)</f>
        <v>-0.39595203195257767</v>
      </c>
      <c r="AK419" s="11">
        <f>'OddsRatio_working_3-way'!U419/(3*'OddsRatio_working_3-way'!X419^(1/3))*SIN(('OddsRatio_working_3-way'!Y419+4*PI())/3)</f>
        <v>0.52625551891238898</v>
      </c>
      <c r="AL419" s="11">
        <f>'OddsRatio_working_3-way'!Z419+'OddsRatio_working_3-way'!AF419</f>
        <v>1.0648735554811881</v>
      </c>
      <c r="AM419" s="11">
        <f>'OddsRatio_working_3-way'!AA419+'OddsRatio_working_3-way'!AG419</f>
        <v>-0.7581290375583758</v>
      </c>
      <c r="AN419" s="11">
        <f>'OddsRatio_working_3-way'!AB419+'OddsRatio_working_3-way'!AH419</f>
        <v>-0.30674451792281249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1.0648735554811881</v>
      </c>
      <c r="AS419" s="11">
        <f>IF(('OddsRatio_working_3-way'!X419=0),IF(Q419&gt;0,-Q419^(1/3),(-Q419)^(1/3)),'OddsRatio_working_3-way'!AM419-'OddsRatio_working_3-way'!R419/3)</f>
        <v>-0.7581290375583758</v>
      </c>
      <c r="AT419" s="11">
        <f>IF(('OddsRatio_working_3-way'!X419=0),IF(Q419&gt;0,-Q419^(1/3),(-Q419)^(1/3)),'OddsRatio_working_3-way'!AN419-'OddsRatio_working_3-way'!R419/3)</f>
        <v>-0.30674451792281249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1.91</v>
      </c>
      <c r="B420" s="4">
        <f>IF('True_Odds_Calculator_3-way'!B421="","",'True_Odds_Calculator_3-way'!B421)</f>
        <v>3.74</v>
      </c>
      <c r="C420" s="4">
        <f>IF('True_Odds_Calculator_3-way'!C421="","",'True_Odds_Calculator_3-way'!C421)</f>
        <v>4.0999999999999996</v>
      </c>
      <c r="D420" s="9">
        <f t="shared" si="91"/>
        <v>0.5096352881371673</v>
      </c>
      <c r="E420" s="9">
        <f t="shared" si="92"/>
        <v>0.25659868955129239</v>
      </c>
      <c r="F420" s="9">
        <f t="shared" si="93"/>
        <v>0.23376602231154028</v>
      </c>
      <c r="G420" s="9">
        <f t="shared" si="94"/>
        <v>1.0573489184747231</v>
      </c>
      <c r="H420" s="9">
        <f t="shared" si="95"/>
        <v>1.9621875158119977</v>
      </c>
      <c r="I420" s="9">
        <f t="shared" si="96"/>
        <v>3.8971360366207426</v>
      </c>
      <c r="J420" s="9">
        <f t="shared" si="97"/>
        <v>4.2777816472716408</v>
      </c>
      <c r="K420" s="11">
        <f t="shared" si="98"/>
        <v>0.52356020942408377</v>
      </c>
      <c r="L420" s="11">
        <f t="shared" si="99"/>
        <v>0.26737967914438499</v>
      </c>
      <c r="M420" s="11">
        <f t="shared" si="100"/>
        <v>0.24390243902439027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-0.26391545462057064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0.23047028913607445</v>
      </c>
      <c r="Q420" s="11">
        <f>2*'OddsRatio_working_3-way'!K420*'OddsRatio_working_3-way'!L420*'OddsRatio_working_3-way'!M420</f>
        <v>6.8287493077355377E-2</v>
      </c>
      <c r="R420" s="11">
        <f t="shared" si="101"/>
        <v>0</v>
      </c>
      <c r="S420" s="11">
        <f t="shared" si="102"/>
        <v>-0.87327318313897129</v>
      </c>
      <c r="T420" s="11">
        <f t="shared" si="103"/>
        <v>-0.25874760981895439</v>
      </c>
      <c r="U420" s="11">
        <f>'OddsRatio_working_3-way'!S420-'OddsRatio_working_3-way'!R420^2/3</f>
        <v>-0.87327318313897129</v>
      </c>
      <c r="V420" s="11">
        <f>'OddsRatio_working_3-way'!S420*'OddsRatio_working_3-way'!R420/3-2*'OddsRatio_working_3-way'!R420^3/27-'OddsRatio_working_3-way'!T420</f>
        <v>0.25874760981895439</v>
      </c>
      <c r="W420" s="11">
        <f>'OddsRatio_working_3-way'!V420^2+4*'OddsRatio_working_3-way'!U420^3/27</f>
        <v>-3.1710921057626032E-2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0.15705193937408723</v>
      </c>
      <c r="Y420" s="11">
        <f>IF('OddsRatio_working_3-way'!W420&gt;=0,IF('OddsRatio_working_3-way'!V420+SQRT('OddsRatio_working_3-way'!W420)&gt;0,0,PI()),ACOS('OddsRatio_working_3-way'!V420/(2*'OddsRatio_working_3-way'!X420)))</f>
        <v>0.60277694626118217</v>
      </c>
      <c r="Z420" s="11">
        <f>'OddsRatio_working_3-way'!X420^(1/3)*COS('OddsRatio_working_3-way'!Y420/3)</f>
        <v>0.52867445923736167</v>
      </c>
      <c r="AA420" s="11">
        <f>'OddsRatio_working_3-way'!X420^(1/3)*COS(('OddsRatio_working_3-way'!Y420+2*PI())/3)</f>
        <v>-0.35758841136618058</v>
      </c>
      <c r="AB420" s="11">
        <f>'OddsRatio_working_3-way'!X420^(1/3)*COS(('OddsRatio_working_3-way'!Y420+4*PI())/3)</f>
        <v>-0.17108604787118104</v>
      </c>
      <c r="AC420" s="11">
        <f>'OddsRatio_working_3-way'!X420^(1/3)*SIN('OddsRatio_working_3-way'!Y420/3)</f>
        <v>0.10767718976833945</v>
      </c>
      <c r="AD420" s="11">
        <f>'OddsRatio_working_3-way'!X420^(1/3)*SIN(('OddsRatio_working_3-way'!Y420+2*PI())/3)</f>
        <v>0.40400691714738624</v>
      </c>
      <c r="AE420" s="11">
        <f>'OddsRatio_working_3-way'!X420^(1/3)*SIN(('OddsRatio_working_3-way'!Y420+4*PI())/3)</f>
        <v>-0.51168410691572563</v>
      </c>
      <c r="AF420" s="11">
        <f>-'OddsRatio_working_3-way'!U420/(3*'OddsRatio_working_3-way'!X420^(1/3))*COS(('OddsRatio_working_3-way'!Y420)/3)</f>
        <v>0.52867445923736156</v>
      </c>
      <c r="AG420" s="11">
        <f>-'OddsRatio_working_3-way'!U420/(3*'OddsRatio_working_3-way'!X420^(1/3))*COS(('OddsRatio_working_3-way'!Y420+2*PI())/3)</f>
        <v>-0.35758841136618047</v>
      </c>
      <c r="AH420" s="11">
        <f>-'OddsRatio_working_3-way'!U420/(3*'OddsRatio_working_3-way'!X420^(1/3))*COS(('OddsRatio_working_3-way'!Y420+4*PI())/3)</f>
        <v>-0.17108604787118098</v>
      </c>
      <c r="AI420" s="11">
        <f>'OddsRatio_working_3-way'!U420/(3*'OddsRatio_working_3-way'!X420^(1/3))*SIN(('OddsRatio_working_3-way'!Y420)/3)</f>
        <v>-0.10767718976833943</v>
      </c>
      <c r="AJ420" s="11">
        <f>'OddsRatio_working_3-way'!U420/(3*'OddsRatio_working_3-way'!X420^(1/3))*SIN(('OddsRatio_working_3-way'!Y420+2*PI())/3)</f>
        <v>-0.40400691714738612</v>
      </c>
      <c r="AK420" s="11">
        <f>'OddsRatio_working_3-way'!U420/(3*'OddsRatio_working_3-way'!X420^(1/3))*SIN(('OddsRatio_working_3-way'!Y420+4*PI())/3)</f>
        <v>0.51168410691572552</v>
      </c>
      <c r="AL420" s="11">
        <f>'OddsRatio_working_3-way'!Z420+'OddsRatio_working_3-way'!AF420</f>
        <v>1.0573489184747231</v>
      </c>
      <c r="AM420" s="11">
        <f>'OddsRatio_working_3-way'!AA420+'OddsRatio_working_3-way'!AG420</f>
        <v>-0.71517682273236105</v>
      </c>
      <c r="AN420" s="11">
        <f>'OddsRatio_working_3-way'!AB420+'OddsRatio_working_3-way'!AH420</f>
        <v>-0.34217209574236201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1.0573489184747231</v>
      </c>
      <c r="AS420" s="11">
        <f>IF(('OddsRatio_working_3-way'!X420=0),IF(Q420&gt;0,-Q420^(1/3),(-Q420)^(1/3)),'OddsRatio_working_3-way'!AM420-'OddsRatio_working_3-way'!R420/3)</f>
        <v>-0.71517682273236105</v>
      </c>
      <c r="AT420" s="11">
        <f>IF(('OddsRatio_working_3-way'!X420=0),IF(Q420&gt;0,-Q420^(1/3),(-Q420)^(1/3)),'OddsRatio_working_3-way'!AN420-'OddsRatio_working_3-way'!R420/3)</f>
        <v>-0.34217209574236201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1.88</v>
      </c>
      <c r="B421" s="4">
        <f>IF('True_Odds_Calculator_3-way'!B422="","",'True_Odds_Calculator_3-way'!B422)</f>
        <v>3.64</v>
      </c>
      <c r="C421" s="4">
        <f>IF('True_Odds_Calculator_3-way'!C422="","",'True_Odds_Calculator_3-way'!C422)</f>
        <v>4.38</v>
      </c>
      <c r="D421" s="9">
        <f t="shared" si="91"/>
        <v>0.51784736141487908</v>
      </c>
      <c r="E421" s="9">
        <f t="shared" si="92"/>
        <v>0.26362875843865002</v>
      </c>
      <c r="F421" s="9">
        <f t="shared" si="93"/>
        <v>0.21852388014647092</v>
      </c>
      <c r="G421" s="9">
        <f t="shared" si="94"/>
        <v>1.0580351788757179</v>
      </c>
      <c r="H421" s="9">
        <f t="shared" si="95"/>
        <v>1.9310709574106317</v>
      </c>
      <c r="I421" s="9">
        <f t="shared" si="96"/>
        <v>3.7932128722318947</v>
      </c>
      <c r="J421" s="9">
        <f t="shared" si="97"/>
        <v>4.5761589045999269</v>
      </c>
      <c r="K421" s="11">
        <f t="shared" si="98"/>
        <v>0.53191489361702127</v>
      </c>
      <c r="L421" s="11">
        <f t="shared" si="99"/>
        <v>0.27472527472527469</v>
      </c>
      <c r="M421" s="11">
        <f t="shared" si="100"/>
        <v>0.22831050228310504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-0.26198109672315439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0.23020552749494744</v>
      </c>
      <c r="Q421" s="11">
        <f>2*'OddsRatio_working_3-way'!K421*'OddsRatio_working_3-way'!L421*'OddsRatio_working_3-way'!M421</f>
        <v>6.6726239853607969E-2</v>
      </c>
      <c r="R421" s="11">
        <f t="shared" si="101"/>
        <v>0</v>
      </c>
      <c r="S421" s="11">
        <f t="shared" si="102"/>
        <v>-0.87871045038877205</v>
      </c>
      <c r="T421" s="11">
        <f t="shared" si="103"/>
        <v>-0.25469868127210787</v>
      </c>
      <c r="U421" s="11">
        <f>'OddsRatio_working_3-way'!S421-'OddsRatio_working_3-way'!R421^2/3</f>
        <v>-0.87871045038877205</v>
      </c>
      <c r="V421" s="11">
        <f>'OddsRatio_working_3-way'!S421*'OddsRatio_working_3-way'!R421/3-2*'OddsRatio_working_3-way'!R421^3/27-'OddsRatio_working_3-way'!T421</f>
        <v>0.25469868127210787</v>
      </c>
      <c r="W421" s="11">
        <f>'OddsRatio_working_3-way'!V421^2+4*'OddsRatio_working_3-way'!U421^3/27</f>
        <v>-3.5644212329449407E-2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0.1585210006365089</v>
      </c>
      <c r="Y421" s="11">
        <f>IF('OddsRatio_working_3-way'!W421&gt;=0,IF('OddsRatio_working_3-way'!V421+SQRT('OddsRatio_working_3-way'!W421)&gt;0,0,PI()),ACOS('OddsRatio_working_3-way'!V421/(2*'OddsRatio_working_3-way'!X421)))</f>
        <v>0.63788097280029576</v>
      </c>
      <c r="Z421" s="11">
        <f>'OddsRatio_working_3-way'!X421^(1/3)*COS('OddsRatio_working_3-way'!Y421/3)</f>
        <v>0.52901758943785904</v>
      </c>
      <c r="AA421" s="11">
        <f>'OddsRatio_working_3-way'!X421^(1/3)*COS(('OddsRatio_working_3-way'!Y421+2*PI())/3)</f>
        <v>-0.36341736434871785</v>
      </c>
      <c r="AB421" s="11">
        <f>'OddsRatio_working_3-way'!X421^(1/3)*COS(('OddsRatio_working_3-way'!Y421+4*PI())/3)</f>
        <v>-0.1656002250891411</v>
      </c>
      <c r="AC421" s="11">
        <f>'OddsRatio_working_3-way'!X421^(1/3)*SIN('OddsRatio_working_3-way'!Y421/3)</f>
        <v>0.11420977860183835</v>
      </c>
      <c r="AD421" s="11">
        <f>'OddsRatio_working_3-way'!X421^(1/3)*SIN(('OddsRatio_working_3-way'!Y421+2*PI())/3)</f>
        <v>0.40103778220107317</v>
      </c>
      <c r="AE421" s="11">
        <f>'OddsRatio_working_3-way'!X421^(1/3)*SIN(('OddsRatio_working_3-way'!Y421+4*PI())/3)</f>
        <v>-0.51524756080291145</v>
      </c>
      <c r="AF421" s="11">
        <f>-'OddsRatio_working_3-way'!U421/(3*'OddsRatio_working_3-way'!X421^(1/3))*COS(('OddsRatio_working_3-way'!Y421)/3)</f>
        <v>0.52901758943785882</v>
      </c>
      <c r="AG421" s="11">
        <f>-'OddsRatio_working_3-way'!U421/(3*'OddsRatio_working_3-way'!X421^(1/3))*COS(('OddsRatio_working_3-way'!Y421+2*PI())/3)</f>
        <v>-0.36341736434871769</v>
      </c>
      <c r="AH421" s="11">
        <f>-'OddsRatio_working_3-way'!U421/(3*'OddsRatio_working_3-way'!X421^(1/3))*COS(('OddsRatio_working_3-way'!Y421+4*PI())/3)</f>
        <v>-0.16560022508914105</v>
      </c>
      <c r="AI421" s="11">
        <f>'OddsRatio_working_3-way'!U421/(3*'OddsRatio_working_3-way'!X421^(1/3))*SIN(('OddsRatio_working_3-way'!Y421)/3)</f>
        <v>-0.1142097786018383</v>
      </c>
      <c r="AJ421" s="11">
        <f>'OddsRatio_working_3-way'!U421/(3*'OddsRatio_working_3-way'!X421^(1/3))*SIN(('OddsRatio_working_3-way'!Y421+2*PI())/3)</f>
        <v>-0.401037782201073</v>
      </c>
      <c r="AK421" s="11">
        <f>'OddsRatio_working_3-way'!U421/(3*'OddsRatio_working_3-way'!X421^(1/3))*SIN(('OddsRatio_working_3-way'!Y421+4*PI())/3)</f>
        <v>0.51524756080291123</v>
      </c>
      <c r="AL421" s="11">
        <f>'OddsRatio_working_3-way'!Z421+'OddsRatio_working_3-way'!AF421</f>
        <v>1.0580351788757179</v>
      </c>
      <c r="AM421" s="11">
        <f>'OddsRatio_working_3-way'!AA421+'OddsRatio_working_3-way'!AG421</f>
        <v>-0.72683472869743548</v>
      </c>
      <c r="AN421" s="11">
        <f>'OddsRatio_working_3-way'!AB421+'OddsRatio_working_3-way'!AH421</f>
        <v>-0.33120045017828215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1.0580351788757179</v>
      </c>
      <c r="AS421" s="11">
        <f>IF(('OddsRatio_working_3-way'!X421=0),IF(Q421&gt;0,-Q421^(1/3),(-Q421)^(1/3)),'OddsRatio_working_3-way'!AM421-'OddsRatio_working_3-way'!R421/3)</f>
        <v>-0.72683472869743548</v>
      </c>
      <c r="AT421" s="11">
        <f>IF(('OddsRatio_working_3-way'!X421=0),IF(Q421&gt;0,-Q421^(1/3),(-Q421)^(1/3)),'OddsRatio_working_3-way'!AN421-'OddsRatio_working_3-way'!R421/3)</f>
        <v>-0.33120045017828215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1.6</v>
      </c>
      <c r="B422" s="4">
        <f>IF('True_Odds_Calculator_3-way'!B423="","",'True_Odds_Calculator_3-way'!B423)</f>
        <v>4.01</v>
      </c>
      <c r="C422" s="4">
        <f>IF('True_Odds_Calculator_3-way'!C423="","",'True_Odds_Calculator_3-way'!C423)</f>
        <v>6.1</v>
      </c>
      <c r="D422" s="9">
        <f t="shared" si="91"/>
        <v>0.60866177252038067</v>
      </c>
      <c r="E422" s="9">
        <f t="shared" si="92"/>
        <v>0.23666069382985955</v>
      </c>
      <c r="F422" s="9">
        <f t="shared" si="93"/>
        <v>0.1546775336497597</v>
      </c>
      <c r="G422" s="9">
        <f t="shared" si="94"/>
        <v>1.0715809807340242</v>
      </c>
      <c r="H422" s="9">
        <f t="shared" si="95"/>
        <v>1.6429485884404142</v>
      </c>
      <c r="I422" s="9">
        <f t="shared" si="96"/>
        <v>4.2254587520094127</v>
      </c>
      <c r="J422" s="9">
        <f t="shared" si="97"/>
        <v>6.4650630017435216</v>
      </c>
      <c r="K422" s="11">
        <f t="shared" si="98"/>
        <v>0.625</v>
      </c>
      <c r="L422" s="11">
        <f t="shared" si="99"/>
        <v>0.24937655860349128</v>
      </c>
      <c r="M422" s="11">
        <f t="shared" si="100"/>
        <v>0.16393442622950821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-0.23533890683128234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0.2225481378520911</v>
      </c>
      <c r="Q422" s="11">
        <f>2*'OddsRatio_working_3-way'!K422*'OddsRatio_working_3-way'!L422*'OddsRatio_working_3-way'!M422</f>
        <v>5.1101753812190842E-2</v>
      </c>
      <c r="R422" s="11">
        <f t="shared" si="101"/>
        <v>0</v>
      </c>
      <c r="S422" s="11">
        <f t="shared" si="102"/>
        <v>-0.94564957766052204</v>
      </c>
      <c r="T422" s="11">
        <f t="shared" si="103"/>
        <v>-0.21714112001389718</v>
      </c>
      <c r="U422" s="11">
        <f>'OddsRatio_working_3-way'!S422-'OddsRatio_working_3-way'!R422^2/3</f>
        <v>-0.94564957766052204</v>
      </c>
      <c r="V422" s="11">
        <f>'OddsRatio_working_3-way'!S422*'OddsRatio_working_3-way'!R422/3-2*'OddsRatio_working_3-way'!R422^3/27-'OddsRatio_working_3-way'!T422</f>
        <v>0.21714112001389718</v>
      </c>
      <c r="W422" s="11">
        <f>'OddsRatio_working_3-way'!V422^2+4*'OddsRatio_working_3-way'!U422^3/27</f>
        <v>-7.8131228632654981E-2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0.1769756301256932</v>
      </c>
      <c r="Y422" s="11">
        <f>IF('OddsRatio_working_3-way'!W422&gt;=0,IF('OddsRatio_working_3-way'!V422+SQRT('OddsRatio_working_3-way'!W422)&gt;0,0,PI()),ACOS('OddsRatio_working_3-way'!V422/(2*'OddsRatio_working_3-way'!X422)))</f>
        <v>0.91033977586674542</v>
      </c>
      <c r="Z422" s="11">
        <f>'OddsRatio_working_3-way'!X422^(1/3)*COS('OddsRatio_working_3-way'!Y422/3)</f>
        <v>0.5357904903670121</v>
      </c>
      <c r="AA422" s="11">
        <f>'OddsRatio_working_3-way'!X422^(1/3)*COS(('OddsRatio_working_3-way'!Y422+2*PI())/3)</f>
        <v>-0.41318394825204507</v>
      </c>
      <c r="AB422" s="11">
        <f>'OddsRatio_working_3-way'!X422^(1/3)*COS(('OddsRatio_working_3-way'!Y422+4*PI())/3)</f>
        <v>-0.12260654211496692</v>
      </c>
      <c r="AC422" s="11">
        <f>'OddsRatio_working_3-way'!X422^(1/3)*SIN('OddsRatio_working_3-way'!Y422/3)</f>
        <v>0.16776494365366523</v>
      </c>
      <c r="AD422" s="11">
        <f>'OddsRatio_working_3-way'!X422^(1/3)*SIN(('OddsRatio_working_3-way'!Y422+2*PI())/3)</f>
        <v>0.38012570393712147</v>
      </c>
      <c r="AE422" s="11">
        <f>'OddsRatio_working_3-way'!X422^(1/3)*SIN(('OddsRatio_working_3-way'!Y422+4*PI())/3)</f>
        <v>-0.54789064759078665</v>
      </c>
      <c r="AF422" s="11">
        <f>-'OddsRatio_working_3-way'!U422/(3*'OddsRatio_working_3-way'!X422^(1/3))*COS(('OddsRatio_working_3-way'!Y422)/3)</f>
        <v>0.53579049036701198</v>
      </c>
      <c r="AG422" s="11">
        <f>-'OddsRatio_working_3-way'!U422/(3*'OddsRatio_working_3-way'!X422^(1/3))*COS(('OddsRatio_working_3-way'!Y422+2*PI())/3)</f>
        <v>-0.41318394825204496</v>
      </c>
      <c r="AH422" s="11">
        <f>-'OddsRatio_working_3-way'!U422/(3*'OddsRatio_working_3-way'!X422^(1/3))*COS(('OddsRatio_working_3-way'!Y422+4*PI())/3)</f>
        <v>-0.1226065421149669</v>
      </c>
      <c r="AI422" s="11">
        <f>'OddsRatio_working_3-way'!U422/(3*'OddsRatio_working_3-way'!X422^(1/3))*SIN(('OddsRatio_working_3-way'!Y422)/3)</f>
        <v>-0.16776494365366521</v>
      </c>
      <c r="AJ422" s="11">
        <f>'OddsRatio_working_3-way'!U422/(3*'OddsRatio_working_3-way'!X422^(1/3))*SIN(('OddsRatio_working_3-way'!Y422+2*PI())/3)</f>
        <v>-0.38012570393712136</v>
      </c>
      <c r="AK422" s="11">
        <f>'OddsRatio_working_3-way'!U422/(3*'OddsRatio_working_3-way'!X422^(1/3))*SIN(('OddsRatio_working_3-way'!Y422+4*PI())/3)</f>
        <v>0.54789064759078654</v>
      </c>
      <c r="AL422" s="11">
        <f>'OddsRatio_working_3-way'!Z422+'OddsRatio_working_3-way'!AF422</f>
        <v>1.0715809807340242</v>
      </c>
      <c r="AM422" s="11">
        <f>'OddsRatio_working_3-way'!AA422+'OddsRatio_working_3-way'!AG422</f>
        <v>-0.82636789650409004</v>
      </c>
      <c r="AN422" s="11">
        <f>'OddsRatio_working_3-way'!AB422+'OddsRatio_working_3-way'!AH422</f>
        <v>-0.24521308422993382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1.0715809807340242</v>
      </c>
      <c r="AS422" s="11">
        <f>IF(('OddsRatio_working_3-way'!X422=0),IF(Q422&gt;0,-Q422^(1/3),(-Q422)^(1/3)),'OddsRatio_working_3-way'!AM422-'OddsRatio_working_3-way'!R422/3)</f>
        <v>-0.82636789650409004</v>
      </c>
      <c r="AT422" s="11">
        <f>IF(('OddsRatio_working_3-way'!X422=0),IF(Q422&gt;0,-Q422^(1/3),(-Q422)^(1/3)),'OddsRatio_working_3-way'!AN422-'OddsRatio_working_3-way'!R422/3)</f>
        <v>-0.24521308422993382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2.35</v>
      </c>
      <c r="B423" s="4">
        <f>IF('True_Odds_Calculator_3-way'!B424="","",'True_Odds_Calculator_3-way'!B424)</f>
        <v>3.45</v>
      </c>
      <c r="C423" s="4">
        <f>IF('True_Odds_Calculator_3-way'!C424="","",'True_Odds_Calculator_3-way'!C424)</f>
        <v>3.14</v>
      </c>
      <c r="D423" s="9">
        <f t="shared" si="91"/>
        <v>0.41308090910407258</v>
      </c>
      <c r="E423" s="9">
        <f t="shared" si="92"/>
        <v>0.27944285098375599</v>
      </c>
      <c r="F423" s="9">
        <f t="shared" si="93"/>
        <v>0.30747623991217155</v>
      </c>
      <c r="G423" s="9">
        <f t="shared" si="94"/>
        <v>1.0524690746131731</v>
      </c>
      <c r="H423" s="9">
        <f t="shared" si="95"/>
        <v>2.4208332507277834</v>
      </c>
      <c r="I423" s="9">
        <f t="shared" si="96"/>
        <v>3.5785492328022732</v>
      </c>
      <c r="J423" s="9">
        <f t="shared" si="97"/>
        <v>3.2522838196721904</v>
      </c>
      <c r="K423" s="11">
        <f t="shared" si="98"/>
        <v>0.42553191489361702</v>
      </c>
      <c r="L423" s="11">
        <f t="shared" si="99"/>
        <v>0.28985507246376813</v>
      </c>
      <c r="M423" s="11">
        <f t="shared" si="100"/>
        <v>0.31847133757961782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-0.27803343212524378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0.23332960163095035</v>
      </c>
      <c r="Q423" s="11">
        <f>2*'OddsRatio_working_3-way'!K423*'OddsRatio_working_3-way'!L423*'OddsRatio_working_3-way'!M423</f>
        <v>7.856215543129641E-2</v>
      </c>
      <c r="R423" s="11">
        <f t="shared" si="101"/>
        <v>0</v>
      </c>
      <c r="S423" s="11">
        <f t="shared" si="102"/>
        <v>-0.83921419034903677</v>
      </c>
      <c r="T423" s="11">
        <f t="shared" si="103"/>
        <v>-0.28256370045422113</v>
      </c>
      <c r="U423" s="11">
        <f>'OddsRatio_working_3-way'!S423-'OddsRatio_working_3-way'!R423^2/3</f>
        <v>-0.83921419034903677</v>
      </c>
      <c r="V423" s="11">
        <f>'OddsRatio_working_3-way'!S423*'OddsRatio_working_3-way'!R423/3-2*'OddsRatio_working_3-way'!R423^3/27-'OddsRatio_working_3-way'!T423</f>
        <v>0.28256370045422113</v>
      </c>
      <c r="W423" s="11">
        <f>'OddsRatio_working_3-way'!V423^2+4*'OddsRatio_working_3-way'!U423^3/27</f>
        <v>-7.7195557393299474E-3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0.14795421635907571</v>
      </c>
      <c r="Y423" s="11">
        <f>IF('OddsRatio_working_3-way'!W423&gt;=0,IF('OddsRatio_working_3-way'!V423+SQRT('OddsRatio_working_3-way'!W423)&gt;0,0,PI()),ACOS('OddsRatio_working_3-way'!V423/(2*'OddsRatio_working_3-way'!X423)))</f>
        <v>0.30146511048457625</v>
      </c>
      <c r="Z423" s="11">
        <f>'OddsRatio_working_3-way'!X423^(1/3)*COS('OddsRatio_working_3-way'!Y423/3)</f>
        <v>0.52623453730658654</v>
      </c>
      <c r="AA423" s="11">
        <f>'OddsRatio_working_3-way'!X423^(1/3)*COS(('OddsRatio_working_3-way'!Y423+2*PI())/3)</f>
        <v>-0.3090678551190969</v>
      </c>
      <c r="AB423" s="11">
        <f>'OddsRatio_working_3-way'!X423^(1/3)*COS(('OddsRatio_working_3-way'!Y423+4*PI())/3)</f>
        <v>-0.21716668218748966</v>
      </c>
      <c r="AC423" s="11">
        <f>'OddsRatio_working_3-way'!X423^(1/3)*SIN('OddsRatio_working_3-way'!Y423/3)</f>
        <v>5.3059166930905781E-2</v>
      </c>
      <c r="AD423" s="11">
        <f>'OddsRatio_working_3-way'!X423^(1/3)*SIN(('OddsRatio_working_3-way'!Y423+2*PI())/3)</f>
        <v>0.42920289419080088</v>
      </c>
      <c r="AE423" s="11">
        <f>'OddsRatio_working_3-way'!X423^(1/3)*SIN(('OddsRatio_working_3-way'!Y423+4*PI())/3)</f>
        <v>-0.48226206112170672</v>
      </c>
      <c r="AF423" s="11">
        <f>-'OddsRatio_working_3-way'!U423/(3*'OddsRatio_working_3-way'!X423^(1/3))*COS(('OddsRatio_working_3-way'!Y423)/3)</f>
        <v>0.52623453730658654</v>
      </c>
      <c r="AG423" s="11">
        <f>-'OddsRatio_working_3-way'!U423/(3*'OddsRatio_working_3-way'!X423^(1/3))*COS(('OddsRatio_working_3-way'!Y423+2*PI())/3)</f>
        <v>-0.3090678551190969</v>
      </c>
      <c r="AH423" s="11">
        <f>-'OddsRatio_working_3-way'!U423/(3*'OddsRatio_working_3-way'!X423^(1/3))*COS(('OddsRatio_working_3-way'!Y423+4*PI())/3)</f>
        <v>-0.21716668218748966</v>
      </c>
      <c r="AI423" s="11">
        <f>'OddsRatio_working_3-way'!U423/(3*'OddsRatio_working_3-way'!X423^(1/3))*SIN(('OddsRatio_working_3-way'!Y423)/3)</f>
        <v>-5.3059166930905781E-2</v>
      </c>
      <c r="AJ423" s="11">
        <f>'OddsRatio_working_3-way'!U423/(3*'OddsRatio_working_3-way'!X423^(1/3))*SIN(('OddsRatio_working_3-way'!Y423+2*PI())/3)</f>
        <v>-0.42920289419080088</v>
      </c>
      <c r="AK423" s="11">
        <f>'OddsRatio_working_3-way'!U423/(3*'OddsRatio_working_3-way'!X423^(1/3))*SIN(('OddsRatio_working_3-way'!Y423+4*PI())/3)</f>
        <v>0.48226206112170672</v>
      </c>
      <c r="AL423" s="11">
        <f>'OddsRatio_working_3-way'!Z423+'OddsRatio_working_3-way'!AF423</f>
        <v>1.0524690746131731</v>
      </c>
      <c r="AM423" s="11">
        <f>'OddsRatio_working_3-way'!AA423+'OddsRatio_working_3-way'!AG423</f>
        <v>-0.6181357102381938</v>
      </c>
      <c r="AN423" s="11">
        <f>'OddsRatio_working_3-way'!AB423+'OddsRatio_working_3-way'!AH423</f>
        <v>-0.43433336437497932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1.0524690746131731</v>
      </c>
      <c r="AS423" s="11">
        <f>IF(('OddsRatio_working_3-way'!X423=0),IF(Q423&gt;0,-Q423^(1/3),(-Q423)^(1/3)),'OddsRatio_working_3-way'!AM423-'OddsRatio_working_3-way'!R423/3)</f>
        <v>-0.6181357102381938</v>
      </c>
      <c r="AT423" s="11">
        <f>IF(('OddsRatio_working_3-way'!X423=0),IF(Q423&gt;0,-Q423^(1/3),(-Q423)^(1/3)),'OddsRatio_working_3-way'!AN423-'OddsRatio_working_3-way'!R423/3)</f>
        <v>-0.43433336437497932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1.17</v>
      </c>
      <c r="B424" s="4">
        <f>IF('True_Odds_Calculator_3-way'!B425="","",'True_Odds_Calculator_3-way'!B425)</f>
        <v>7.71</v>
      </c>
      <c r="C424" s="4">
        <f>IF('True_Odds_Calculator_3-way'!C425="","",'True_Odds_Calculator_3-way'!C425)</f>
        <v>20.9</v>
      </c>
      <c r="D424" s="9">
        <f t="shared" si="91"/>
        <v>0.83984596670600187</v>
      </c>
      <c r="E424" s="9">
        <f t="shared" si="92"/>
        <v>0.1172769419261644</v>
      </c>
      <c r="F424" s="9">
        <f t="shared" si="93"/>
        <v>4.2877091367833624E-2</v>
      </c>
      <c r="G424" s="9">
        <f t="shared" si="94"/>
        <v>1.1217325392216972</v>
      </c>
      <c r="H424" s="9">
        <f t="shared" si="95"/>
        <v>1.1906945316676885</v>
      </c>
      <c r="I424" s="9">
        <f t="shared" si="96"/>
        <v>8.526825338177586</v>
      </c>
      <c r="J424" s="9">
        <f t="shared" si="97"/>
        <v>23.322477530511772</v>
      </c>
      <c r="K424" s="11">
        <f t="shared" si="98"/>
        <v>0.85470085470085477</v>
      </c>
      <c r="L424" s="11">
        <f t="shared" si="99"/>
        <v>0.1297016861219196</v>
      </c>
      <c r="M424" s="11">
        <f t="shared" si="100"/>
        <v>4.784688995215311E-2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-0.12040318962293151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0.1420443771457493</v>
      </c>
      <c r="Q424" s="11">
        <f>2*'OddsRatio_working_3-way'!K424*'OddsRatio_working_3-way'!L424*'OddsRatio_working_3-way'!M424</f>
        <v>1.0608243252109729E-2</v>
      </c>
      <c r="R424" s="11">
        <f t="shared" si="101"/>
        <v>0</v>
      </c>
      <c r="S424" s="11">
        <f t="shared" si="102"/>
        <v>-1.1797393207820477</v>
      </c>
      <c r="T424" s="11">
        <f t="shared" si="103"/>
        <v>-8.8105998564753346E-2</v>
      </c>
      <c r="U424" s="11">
        <f>'OddsRatio_working_3-way'!S424-'OddsRatio_working_3-way'!R424^2/3</f>
        <v>-1.1797393207820477</v>
      </c>
      <c r="V424" s="11">
        <f>'OddsRatio_working_3-way'!S424*'OddsRatio_working_3-way'!R424/3-2*'OddsRatio_working_3-way'!R424^3/27-'OddsRatio_working_3-way'!T424</f>
        <v>8.8105998564753346E-2</v>
      </c>
      <c r="W424" s="11">
        <f>'OddsRatio_working_3-way'!V424^2+4*'OddsRatio_working_3-way'!U424^3/27</f>
        <v>-0.23548819691453626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0.24660234381369361</v>
      </c>
      <c r="Y424" s="11">
        <f>IF('OddsRatio_working_3-way'!W424&gt;=0,IF('OddsRatio_working_3-way'!V424+SQRT('OddsRatio_working_3-way'!W424)&gt;0,0,PI()),ACOS('OddsRatio_working_3-way'!V424/(2*'OddsRatio_working_3-way'!X424)))</f>
        <v>1.391192462330112</v>
      </c>
      <c r="Z424" s="11">
        <f>'OddsRatio_working_3-way'!X424^(1/3)*COS('OddsRatio_working_3-way'!Y424/3)</f>
        <v>0.56086626961084862</v>
      </c>
      <c r="AA424" s="11">
        <f>'OddsRatio_working_3-way'!X424^(1/3)*COS(('OddsRatio_working_3-way'!Y424+2*PI())/3)</f>
        <v>-0.52334587820337808</v>
      </c>
      <c r="AB424" s="11">
        <f>'OddsRatio_working_3-way'!X424^(1/3)*COS(('OddsRatio_working_3-way'!Y424+4*PI())/3)</f>
        <v>-3.7520391407470641E-2</v>
      </c>
      <c r="AC424" s="11">
        <f>'OddsRatio_working_3-way'!X424^(1/3)*SIN('OddsRatio_working_3-way'!Y424/3)</f>
        <v>0.28049147558079812</v>
      </c>
      <c r="AD424" s="11">
        <f>'OddsRatio_working_3-way'!X424^(1/3)*SIN(('OddsRatio_working_3-way'!Y424+2*PI())/3)</f>
        <v>0.3454786998184079</v>
      </c>
      <c r="AE424" s="11">
        <f>'OddsRatio_working_3-way'!X424^(1/3)*SIN(('OddsRatio_working_3-way'!Y424+4*PI())/3)</f>
        <v>-0.62597017539920607</v>
      </c>
      <c r="AF424" s="11">
        <f>-'OddsRatio_working_3-way'!U424/(3*'OddsRatio_working_3-way'!X424^(1/3))*COS(('OddsRatio_working_3-way'!Y424)/3)</f>
        <v>0.56086626961084862</v>
      </c>
      <c r="AG424" s="11">
        <f>-'OddsRatio_working_3-way'!U424/(3*'OddsRatio_working_3-way'!X424^(1/3))*COS(('OddsRatio_working_3-way'!Y424+2*PI())/3)</f>
        <v>-0.52334587820337808</v>
      </c>
      <c r="AH424" s="11">
        <f>-'OddsRatio_working_3-way'!U424/(3*'OddsRatio_working_3-way'!X424^(1/3))*COS(('OddsRatio_working_3-way'!Y424+4*PI())/3)</f>
        <v>-3.7520391407470641E-2</v>
      </c>
      <c r="AI424" s="11">
        <f>'OddsRatio_working_3-way'!U424/(3*'OddsRatio_working_3-way'!X424^(1/3))*SIN(('OddsRatio_working_3-way'!Y424)/3)</f>
        <v>-0.28049147558079812</v>
      </c>
      <c r="AJ424" s="11">
        <f>'OddsRatio_working_3-way'!U424/(3*'OddsRatio_working_3-way'!X424^(1/3))*SIN(('OddsRatio_working_3-way'!Y424+2*PI())/3)</f>
        <v>-0.3454786998184079</v>
      </c>
      <c r="AK424" s="11">
        <f>'OddsRatio_working_3-way'!U424/(3*'OddsRatio_working_3-way'!X424^(1/3))*SIN(('OddsRatio_working_3-way'!Y424+4*PI())/3)</f>
        <v>0.62597017539920607</v>
      </c>
      <c r="AL424" s="11">
        <f>'OddsRatio_working_3-way'!Z424+'OddsRatio_working_3-way'!AF424</f>
        <v>1.1217325392216972</v>
      </c>
      <c r="AM424" s="11">
        <f>'OddsRatio_working_3-way'!AA424+'OddsRatio_working_3-way'!AG424</f>
        <v>-1.0466917564067562</v>
      </c>
      <c r="AN424" s="11">
        <f>'OddsRatio_working_3-way'!AB424+'OddsRatio_working_3-way'!AH424</f>
        <v>-7.5040782814941281E-2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1.1217325392216972</v>
      </c>
      <c r="AS424" s="11">
        <f>IF(('OddsRatio_working_3-way'!X424=0),IF(Q424&gt;0,-Q424^(1/3),(-Q424)^(1/3)),'OddsRatio_working_3-way'!AM424-'OddsRatio_working_3-way'!R424/3)</f>
        <v>-1.0466917564067562</v>
      </c>
      <c r="AT424" s="11">
        <f>IF(('OddsRatio_working_3-way'!X424=0),IF(Q424&gt;0,-Q424^(1/3),(-Q424)^(1/3)),'OddsRatio_working_3-way'!AN424-'OddsRatio_working_3-way'!R424/3)</f>
        <v>-7.5040782814941281E-2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16.559999999999999</v>
      </c>
      <c r="B425" s="4">
        <f>IF('True_Odds_Calculator_3-way'!B426="","",'True_Odds_Calculator_3-way'!B426)</f>
        <v>7.36</v>
      </c>
      <c r="C425" s="4">
        <f>IF('True_Odds_Calculator_3-way'!C426="","",'True_Odds_Calculator_3-way'!C426)</f>
        <v>1.19</v>
      </c>
      <c r="D425" s="9">
        <f t="shared" si="91"/>
        <v>5.3945876109431495E-2</v>
      </c>
      <c r="E425" s="9">
        <f t="shared" si="92"/>
        <v>0.1224271954315618</v>
      </c>
      <c r="F425" s="9">
        <f t="shared" si="93"/>
        <v>0.82362692845900687</v>
      </c>
      <c r="G425" s="9">
        <f t="shared" si="94"/>
        <v>1.1270628628385928</v>
      </c>
      <c r="H425" s="9">
        <f t="shared" si="95"/>
        <v>18.537098145768503</v>
      </c>
      <c r="I425" s="9">
        <f t="shared" si="96"/>
        <v>8.1681198076534507</v>
      </c>
      <c r="J425" s="9">
        <f t="shared" si="97"/>
        <v>1.2141419439393324</v>
      </c>
      <c r="K425" s="11">
        <f t="shared" si="98"/>
        <v>6.0386473429951695E-2</v>
      </c>
      <c r="L425" s="11">
        <f t="shared" si="99"/>
        <v>0.1358695652173913</v>
      </c>
      <c r="M425" s="11">
        <f t="shared" si="100"/>
        <v>0.84033613445378152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-0.12963885932444807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0.15244164773659935</v>
      </c>
      <c r="Q425" s="11">
        <f>2*'OddsRatio_working_3-way'!K425*'OddsRatio_working_3-way'!L425*'OddsRatio_working_3-way'!M425</f>
        <v>1.3789384688973259E-2</v>
      </c>
      <c r="R425" s="11">
        <f t="shared" si="101"/>
        <v>0</v>
      </c>
      <c r="S425" s="11">
        <f t="shared" si="102"/>
        <v>-1.1758947011025651</v>
      </c>
      <c r="T425" s="11">
        <f t="shared" si="103"/>
        <v>-0.10636767988263819</v>
      </c>
      <c r="U425" s="11">
        <f>'OddsRatio_working_3-way'!S425-'OddsRatio_working_3-way'!R425^2/3</f>
        <v>-1.1758947011025651</v>
      </c>
      <c r="V425" s="11">
        <f>'OddsRatio_working_3-way'!S425*'OddsRatio_working_3-way'!R425/3-2*'OddsRatio_working_3-way'!R425^3/27-'OddsRatio_working_3-way'!T425</f>
        <v>0.10636767988263819</v>
      </c>
      <c r="W425" s="11">
        <f>'OddsRatio_working_3-way'!V425^2+4*'OddsRatio_working_3-way'!U425^3/27</f>
        <v>-0.2295663518723636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0.24539785817931409</v>
      </c>
      <c r="Y425" s="11">
        <f>IF('OddsRatio_working_3-way'!W425&gt;=0,IF('OddsRatio_working_3-way'!V425+SQRT('OddsRatio_working_3-way'!W425)&gt;0,0,PI()),ACOS('OddsRatio_working_3-way'!V425/(2*'OddsRatio_working_3-way'!X425)))</f>
        <v>1.3523378911069115</v>
      </c>
      <c r="Z425" s="11">
        <f>'OddsRatio_working_3-way'!X425^(1/3)*COS('OddsRatio_working_3-way'!Y425/3)</f>
        <v>0.5635314314192964</v>
      </c>
      <c r="AA425" s="11">
        <f>'OddsRatio_working_3-way'!X425^(1/3)*COS(('OddsRatio_working_3-way'!Y425+2*PI())/3)</f>
        <v>-0.5179815484294944</v>
      </c>
      <c r="AB425" s="11">
        <f>'OddsRatio_working_3-way'!X425^(1/3)*COS(('OddsRatio_working_3-way'!Y425+4*PI())/3)</f>
        <v>-4.5549882989801907E-2</v>
      </c>
      <c r="AC425" s="11">
        <f>'OddsRatio_working_3-way'!X425^(1/3)*SIN('OddsRatio_working_3-way'!Y425/3)</f>
        <v>0.27275854921530973</v>
      </c>
      <c r="AD425" s="11">
        <f>'OddsRatio_working_3-way'!X425^(1/3)*SIN(('OddsRatio_working_3-way'!Y425+2*PI())/3)</f>
        <v>0.35165326083246412</v>
      </c>
      <c r="AE425" s="11">
        <f>'OddsRatio_working_3-way'!X425^(1/3)*SIN(('OddsRatio_working_3-way'!Y425+4*PI())/3)</f>
        <v>-0.6244118100477738</v>
      </c>
      <c r="AF425" s="11">
        <f>-'OddsRatio_working_3-way'!U425/(3*'OddsRatio_working_3-way'!X425^(1/3))*COS(('OddsRatio_working_3-way'!Y425)/3)</f>
        <v>0.5635314314192964</v>
      </c>
      <c r="AG425" s="11">
        <f>-'OddsRatio_working_3-way'!U425/(3*'OddsRatio_working_3-way'!X425^(1/3))*COS(('OddsRatio_working_3-way'!Y425+2*PI())/3)</f>
        <v>-0.5179815484294944</v>
      </c>
      <c r="AH425" s="11">
        <f>-'OddsRatio_working_3-way'!U425/(3*'OddsRatio_working_3-way'!X425^(1/3))*COS(('OddsRatio_working_3-way'!Y425+4*PI())/3)</f>
        <v>-4.55498829898019E-2</v>
      </c>
      <c r="AI425" s="11">
        <f>'OddsRatio_working_3-way'!U425/(3*'OddsRatio_working_3-way'!X425^(1/3))*SIN(('OddsRatio_working_3-way'!Y425)/3)</f>
        <v>-0.27275854921530968</v>
      </c>
      <c r="AJ425" s="11">
        <f>'OddsRatio_working_3-way'!U425/(3*'OddsRatio_working_3-way'!X425^(1/3))*SIN(('OddsRatio_working_3-way'!Y425+2*PI())/3)</f>
        <v>-0.35165326083246407</v>
      </c>
      <c r="AK425" s="11">
        <f>'OddsRatio_working_3-way'!U425/(3*'OddsRatio_working_3-way'!X425^(1/3))*SIN(('OddsRatio_working_3-way'!Y425+4*PI())/3)</f>
        <v>0.62441181004777369</v>
      </c>
      <c r="AL425" s="11">
        <f>'OddsRatio_working_3-way'!Z425+'OddsRatio_working_3-way'!AF425</f>
        <v>1.1270628628385928</v>
      </c>
      <c r="AM425" s="11">
        <f>'OddsRatio_working_3-way'!AA425+'OddsRatio_working_3-way'!AG425</f>
        <v>-1.0359630968589888</v>
      </c>
      <c r="AN425" s="11">
        <f>'OddsRatio_working_3-way'!AB425+'OddsRatio_working_3-way'!AH425</f>
        <v>-9.1099765979603814E-2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1.1270628628385928</v>
      </c>
      <c r="AS425" s="11">
        <f>IF(('OddsRatio_working_3-way'!X425=0),IF(Q425&gt;0,-Q425^(1/3),(-Q425)^(1/3)),'OddsRatio_working_3-way'!AM425-'OddsRatio_working_3-way'!R425/3)</f>
        <v>-1.0359630968589888</v>
      </c>
      <c r="AT425" s="11">
        <f>IF(('OddsRatio_working_3-way'!X425=0),IF(Q425&gt;0,-Q425^(1/3),(-Q425)^(1/3)),'OddsRatio_working_3-way'!AN425-'OddsRatio_working_3-way'!R425/3)</f>
        <v>-9.1099765979603814E-2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4.26</v>
      </c>
      <c r="B426" s="4">
        <f>IF('True_Odds_Calculator_3-way'!B427="","",'True_Odds_Calculator_3-way'!B427)</f>
        <v>3.66</v>
      </c>
      <c r="C426" s="4">
        <f>IF('True_Odds_Calculator_3-way'!C427="","",'True_Odds_Calculator_3-way'!C427)</f>
        <v>1.89</v>
      </c>
      <c r="D426" s="9">
        <f t="shared" si="91"/>
        <v>0.2242092789509379</v>
      </c>
      <c r="E426" s="9">
        <f t="shared" si="92"/>
        <v>0.26155504101105798</v>
      </c>
      <c r="F426" s="9">
        <f t="shared" si="93"/>
        <v>0.51423568003800435</v>
      </c>
      <c r="G426" s="9">
        <f t="shared" si="94"/>
        <v>1.0613861073555504</v>
      </c>
      <c r="H426" s="9">
        <f t="shared" si="95"/>
        <v>4.4601187099790938</v>
      </c>
      <c r="I426" s="9">
        <f t="shared" si="96"/>
        <v>3.8232870455657637</v>
      </c>
      <c r="J426" s="9">
        <f t="shared" si="97"/>
        <v>1.9446336355464395</v>
      </c>
      <c r="K426" s="11">
        <f t="shared" si="98"/>
        <v>0.23474178403755869</v>
      </c>
      <c r="L426" s="11">
        <f t="shared" si="99"/>
        <v>0.27322404371584696</v>
      </c>
      <c r="M426" s="11">
        <f t="shared" si="100"/>
        <v>0.52910052910052918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-0.2619007575779172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0.23109716790929752</v>
      </c>
      <c r="Q426" s="11">
        <f>2*'OddsRatio_working_3-way'!K426*'OddsRatio_working_3-way'!L426*'OddsRatio_working_3-way'!M426</f>
        <v>6.7869946522554334E-2</v>
      </c>
      <c r="R426" s="11">
        <f t="shared" si="101"/>
        <v>0</v>
      </c>
      <c r="S426" s="11">
        <f t="shared" si="102"/>
        <v>-0.88238449573993538</v>
      </c>
      <c r="T426" s="11">
        <f t="shared" si="103"/>
        <v>-0.25914375792655958</v>
      </c>
      <c r="U426" s="11">
        <f>'OddsRatio_working_3-way'!S426-'OddsRatio_working_3-way'!R426^2/3</f>
        <v>-0.88238449573993538</v>
      </c>
      <c r="V426" s="11">
        <f>'OddsRatio_working_3-way'!S426*'OddsRatio_working_3-way'!R426/3-2*'OddsRatio_working_3-way'!R426^3/27-'OddsRatio_working_3-way'!T426</f>
        <v>0.25914375792655958</v>
      </c>
      <c r="W426" s="11">
        <f>'OddsRatio_working_3-way'!V426^2+4*'OddsRatio_working_3-way'!U426^3/27</f>
        <v>-3.4626243783323851E-2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0.15951624608141263</v>
      </c>
      <c r="Y426" s="11">
        <f>IF('OddsRatio_working_3-way'!W426&gt;=0,IF('OddsRatio_working_3-way'!V426+SQRT('OddsRatio_working_3-way'!W426)&gt;0,0,PI()),ACOS('OddsRatio_working_3-way'!V426/(2*'OddsRatio_working_3-way'!X426)))</f>
        <v>0.62274553011637535</v>
      </c>
      <c r="Z426" s="11">
        <f>'OddsRatio_working_3-way'!X426^(1/3)*COS('OddsRatio_working_3-way'!Y426/3)</f>
        <v>0.53069305367777519</v>
      </c>
      <c r="AA426" s="11">
        <f>'OddsRatio_working_3-way'!X426^(1/3)*COS(('OddsRatio_working_3-way'!Y426+2*PI())/3)</f>
        <v>-0.36214418186524849</v>
      </c>
      <c r="AB426" s="11">
        <f>'OddsRatio_working_3-way'!X426^(1/3)*COS(('OddsRatio_working_3-way'!Y426+4*PI())/3)</f>
        <v>-0.16854887181252684</v>
      </c>
      <c r="AC426" s="11">
        <f>'OddsRatio_working_3-way'!X426^(1/3)*SIN('OddsRatio_working_3-way'!Y426/3)</f>
        <v>0.11177230437278805</v>
      </c>
      <c r="AD426" s="11">
        <f>'OddsRatio_working_3-way'!X426^(1/3)*SIN(('OddsRatio_working_3-way'!Y426+2*PI())/3)</f>
        <v>0.40370751391049808</v>
      </c>
      <c r="AE426" s="11">
        <f>'OddsRatio_working_3-way'!X426^(1/3)*SIN(('OddsRatio_working_3-way'!Y426+4*PI())/3)</f>
        <v>-0.51547981828328604</v>
      </c>
      <c r="AF426" s="11">
        <f>-'OddsRatio_working_3-way'!U426/(3*'OddsRatio_working_3-way'!X426^(1/3))*COS(('OddsRatio_working_3-way'!Y426)/3)</f>
        <v>0.53069305367777508</v>
      </c>
      <c r="AG426" s="11">
        <f>-'OddsRatio_working_3-way'!U426/(3*'OddsRatio_working_3-way'!X426^(1/3))*COS(('OddsRatio_working_3-way'!Y426+2*PI())/3)</f>
        <v>-0.36214418186524844</v>
      </c>
      <c r="AH426" s="11">
        <f>-'OddsRatio_working_3-way'!U426/(3*'OddsRatio_working_3-way'!X426^(1/3))*COS(('OddsRatio_working_3-way'!Y426+4*PI())/3)</f>
        <v>-0.16854887181252681</v>
      </c>
      <c r="AI426" s="11">
        <f>'OddsRatio_working_3-way'!U426/(3*'OddsRatio_working_3-way'!X426^(1/3))*SIN(('OddsRatio_working_3-way'!Y426)/3)</f>
        <v>-0.11177230437278803</v>
      </c>
      <c r="AJ426" s="11">
        <f>'OddsRatio_working_3-way'!U426/(3*'OddsRatio_working_3-way'!X426^(1/3))*SIN(('OddsRatio_working_3-way'!Y426+2*PI())/3)</f>
        <v>-0.40370751391049797</v>
      </c>
      <c r="AK426" s="11">
        <f>'OddsRatio_working_3-way'!U426/(3*'OddsRatio_working_3-way'!X426^(1/3))*SIN(('OddsRatio_working_3-way'!Y426+4*PI())/3)</f>
        <v>0.51547981828328593</v>
      </c>
      <c r="AL426" s="11">
        <f>'OddsRatio_working_3-way'!Z426+'OddsRatio_working_3-way'!AF426</f>
        <v>1.0613861073555504</v>
      </c>
      <c r="AM426" s="11">
        <f>'OddsRatio_working_3-way'!AA426+'OddsRatio_working_3-way'!AG426</f>
        <v>-0.72428836373049688</v>
      </c>
      <c r="AN426" s="11">
        <f>'OddsRatio_working_3-way'!AB426+'OddsRatio_working_3-way'!AH426</f>
        <v>-0.33709774362505363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1.0613861073555504</v>
      </c>
      <c r="AS426" s="11">
        <f>IF(('OddsRatio_working_3-way'!X426=0),IF(Q426&gt;0,-Q426^(1/3),(-Q426)^(1/3)),'OddsRatio_working_3-way'!AM426-'OddsRatio_working_3-way'!R426/3)</f>
        <v>-0.72428836373049688</v>
      </c>
      <c r="AT426" s="11">
        <f>IF(('OddsRatio_working_3-way'!X426=0),IF(Q426&gt;0,-Q426^(1/3),(-Q426)^(1/3)),'OddsRatio_working_3-way'!AN426-'OddsRatio_working_3-way'!R426/3)</f>
        <v>-0.33709774362505363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</v>
      </c>
      <c r="B427" s="4">
        <f>IF('True_Odds_Calculator_3-way'!B428="","",'True_Odds_Calculator_3-way'!B428)</f>
        <v>3.22</v>
      </c>
      <c r="C427" s="4">
        <f>IF('True_Odds_Calculator_3-way'!C428="","",'True_Odds_Calculator_3-way'!C428)</f>
        <v>3.01</v>
      </c>
      <c r="D427" s="9">
        <f t="shared" si="91"/>
        <v>0.37495794726766829</v>
      </c>
      <c r="E427" s="9">
        <f t="shared" si="92"/>
        <v>0.30184897892437412</v>
      </c>
      <c r="F427" s="9">
        <f t="shared" si="93"/>
        <v>0.32319307380795753</v>
      </c>
      <c r="G427" s="9">
        <f t="shared" si="94"/>
        <v>1.0418535886608005</v>
      </c>
      <c r="H427" s="9">
        <f t="shared" si="95"/>
        <v>2.6669657418572803</v>
      </c>
      <c r="I427" s="9">
        <f t="shared" si="96"/>
        <v>3.3129149668269777</v>
      </c>
      <c r="J427" s="9">
        <f t="shared" si="97"/>
        <v>3.0941257132082094</v>
      </c>
      <c r="K427" s="11">
        <f t="shared" si="98"/>
        <v>0.38461538461538458</v>
      </c>
      <c r="L427" s="11">
        <f t="shared" si="99"/>
        <v>0.3105590062111801</v>
      </c>
      <c r="M427" s="11">
        <f t="shared" si="100"/>
        <v>0.33222591362126247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-0.28331743368577111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0.23135177692450554</v>
      </c>
      <c r="Q427" s="11">
        <f>2*'OddsRatio_working_3-way'!K427*'OddsRatio_working_3-way'!L427*'OddsRatio_working_3-way'!M427</f>
        <v>7.9365961209092784E-2</v>
      </c>
      <c r="R427" s="11">
        <f t="shared" si="101"/>
        <v>0</v>
      </c>
      <c r="S427" s="11">
        <f t="shared" si="102"/>
        <v>-0.81658150688001441</v>
      </c>
      <c r="T427" s="11">
        <f t="shared" si="103"/>
        <v>-0.28013087714580248</v>
      </c>
      <c r="U427" s="11">
        <f>'OddsRatio_working_3-way'!S427-'OddsRatio_working_3-way'!R427^2/3</f>
        <v>-0.81658150688001441</v>
      </c>
      <c r="V427" s="11">
        <f>'OddsRatio_working_3-way'!S427*'OddsRatio_working_3-way'!R427/3-2*'OddsRatio_working_3-way'!R427^3/27-'OddsRatio_working_3-way'!T427</f>
        <v>0.28013087714580248</v>
      </c>
      <c r="W427" s="11">
        <f>'OddsRatio_working_3-way'!V427^2+4*'OddsRatio_working_3-way'!U427^3/27</f>
        <v>-2.1934951545231757E-3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0.14200950979159799</v>
      </c>
      <c r="Y427" s="11">
        <f>IF('OddsRatio_working_3-way'!W427&gt;=0,IF('OddsRatio_working_3-way'!V427+SQRT('OddsRatio_working_3-way'!W427)&gt;0,0,PI()),ACOS('OddsRatio_working_3-way'!V427/(2*'OddsRatio_working_3-way'!X427)))</f>
        <v>0.16565672261229247</v>
      </c>
      <c r="Z427" s="11">
        <f>'OddsRatio_working_3-way'!X427^(1/3)*COS('OddsRatio_working_3-way'!Y427/3)</f>
        <v>0.52092679433040023</v>
      </c>
      <c r="AA427" s="11">
        <f>'OddsRatio_working_3-way'!X427^(1/3)*COS(('OddsRatio_working_3-way'!Y427+2*PI())/3)</f>
        <v>-0.28539997534852896</v>
      </c>
      <c r="AB427" s="11">
        <f>'OddsRatio_working_3-way'!X427^(1/3)*COS(('OddsRatio_working_3-way'!Y427+4*PI())/3)</f>
        <v>-0.23552681898187142</v>
      </c>
      <c r="AC427" s="11">
        <f>'OddsRatio_working_3-way'!X427^(1/3)*SIN('OddsRatio_working_3-way'!Y427/3)</f>
        <v>2.8794280253626157E-2</v>
      </c>
      <c r="AD427" s="11">
        <f>'OddsRatio_working_3-way'!X427^(1/3)*SIN(('OddsRatio_working_3-way'!Y427+2*PI())/3)</f>
        <v>0.43673869727530507</v>
      </c>
      <c r="AE427" s="11">
        <f>'OddsRatio_working_3-way'!X427^(1/3)*SIN(('OddsRatio_working_3-way'!Y427+4*PI())/3)</f>
        <v>-0.46553297752893114</v>
      </c>
      <c r="AF427" s="11">
        <f>-'OddsRatio_working_3-way'!U427/(3*'OddsRatio_working_3-way'!X427^(1/3))*COS(('OddsRatio_working_3-way'!Y427)/3)</f>
        <v>0.52092679433040023</v>
      </c>
      <c r="AG427" s="11">
        <f>-'OddsRatio_working_3-way'!U427/(3*'OddsRatio_working_3-way'!X427^(1/3))*COS(('OddsRatio_working_3-way'!Y427+2*PI())/3)</f>
        <v>-0.28539997534852896</v>
      </c>
      <c r="AH427" s="11">
        <f>-'OddsRatio_working_3-way'!U427/(3*'OddsRatio_working_3-way'!X427^(1/3))*COS(('OddsRatio_working_3-way'!Y427+4*PI())/3)</f>
        <v>-0.23552681898187142</v>
      </c>
      <c r="AI427" s="11">
        <f>'OddsRatio_working_3-way'!U427/(3*'OddsRatio_working_3-way'!X427^(1/3))*SIN(('OddsRatio_working_3-way'!Y427)/3)</f>
        <v>-2.8794280253626157E-2</v>
      </c>
      <c r="AJ427" s="11">
        <f>'OddsRatio_working_3-way'!U427/(3*'OddsRatio_working_3-way'!X427^(1/3))*SIN(('OddsRatio_working_3-way'!Y427+2*PI())/3)</f>
        <v>-0.43673869727530507</v>
      </c>
      <c r="AK427" s="11">
        <f>'OddsRatio_working_3-way'!U427/(3*'OddsRatio_working_3-way'!X427^(1/3))*SIN(('OddsRatio_working_3-way'!Y427+4*PI())/3)</f>
        <v>0.46553297752893114</v>
      </c>
      <c r="AL427" s="11">
        <f>'OddsRatio_working_3-way'!Z427+'OddsRatio_working_3-way'!AF427</f>
        <v>1.0418535886608005</v>
      </c>
      <c r="AM427" s="11">
        <f>'OddsRatio_working_3-way'!AA427+'OddsRatio_working_3-way'!AG427</f>
        <v>-0.57079995069705791</v>
      </c>
      <c r="AN427" s="11">
        <f>'OddsRatio_working_3-way'!AB427+'OddsRatio_working_3-way'!AH427</f>
        <v>-0.47105363796374283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1.0418535886608005</v>
      </c>
      <c r="AS427" s="11">
        <f>IF(('OddsRatio_working_3-way'!X427=0),IF(Q427&gt;0,-Q427^(1/3),(-Q427)^(1/3)),'OddsRatio_working_3-way'!AM427-'OddsRatio_working_3-way'!R427/3)</f>
        <v>-0.57079995069705791</v>
      </c>
      <c r="AT427" s="11">
        <f>IF(('OddsRatio_working_3-way'!X427=0),IF(Q427&gt;0,-Q427^(1/3),(-Q427)^(1/3)),'OddsRatio_working_3-way'!AN427-'OddsRatio_working_3-way'!R427/3)</f>
        <v>-0.47105363796374283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2.92</v>
      </c>
      <c r="B428" s="4">
        <f>IF('True_Odds_Calculator_3-way'!B429="","",'True_Odds_Calculator_3-way'!B429)</f>
        <v>3.02</v>
      </c>
      <c r="C428" s="4">
        <f>IF('True_Odds_Calculator_3-way'!C429="","",'True_Odds_Calculator_3-way'!C429)</f>
        <v>2.82</v>
      </c>
      <c r="D428" s="9">
        <f t="shared" si="91"/>
        <v>0.33306509142062107</v>
      </c>
      <c r="E428" s="9">
        <f t="shared" si="92"/>
        <v>0.32188406438651801</v>
      </c>
      <c r="F428" s="9">
        <f t="shared" si="93"/>
        <v>0.34505084419286092</v>
      </c>
      <c r="G428" s="9">
        <f t="shared" si="94"/>
        <v>1.042925063296662</v>
      </c>
      <c r="H428" s="9">
        <f t="shared" si="95"/>
        <v>3.0024161215295915</v>
      </c>
      <c r="I428" s="9">
        <f t="shared" si="96"/>
        <v>3.1067086278592568</v>
      </c>
      <c r="J428" s="9">
        <f t="shared" si="97"/>
        <v>2.8981236151999248</v>
      </c>
      <c r="K428" s="11">
        <f t="shared" si="98"/>
        <v>0.34246575342465752</v>
      </c>
      <c r="L428" s="11">
        <f t="shared" si="99"/>
        <v>0.33112582781456956</v>
      </c>
      <c r="M428" s="11">
        <f t="shared" si="100"/>
        <v>0.3546099290780142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-0.28384750647099577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0.23162401246137182</v>
      </c>
      <c r="Q428" s="11">
        <f>2*'OddsRatio_working_3-way'!K428*'OddsRatio_working_3-way'!L428*'OddsRatio_working_3-way'!M428</f>
        <v>8.0425004326865238E-2</v>
      </c>
      <c r="R428" s="11">
        <f t="shared" si="101"/>
        <v>0</v>
      </c>
      <c r="S428" s="11">
        <f t="shared" si="102"/>
        <v>-0.81601566750081611</v>
      </c>
      <c r="T428" s="11">
        <f t="shared" si="103"/>
        <v>-0.28333877343778341</v>
      </c>
      <c r="U428" s="11">
        <f>'OddsRatio_working_3-way'!S428-'OddsRatio_working_3-way'!R428^2/3</f>
        <v>-0.81601566750081611</v>
      </c>
      <c r="V428" s="11">
        <f>'OddsRatio_working_3-way'!S428*'OddsRatio_working_3-way'!R428/3-2*'OddsRatio_working_3-way'!R428^3/27-'OddsRatio_working_3-way'!T428</f>
        <v>0.28333877343778341</v>
      </c>
      <c r="W428" s="11">
        <f>'OddsRatio_working_3-way'!V428^2+4*'OddsRatio_working_3-way'!U428^3/27</f>
        <v>-2.1836813331851945E-4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0.14186192994118091</v>
      </c>
      <c r="Y428" s="11">
        <f>IF('OddsRatio_working_3-way'!W428&gt;=0,IF('OddsRatio_working_3-way'!V428+SQRT('OddsRatio_working_3-way'!W428)&gt;0,0,PI()),ACOS('OddsRatio_working_3-way'!V428/(2*'OddsRatio_working_3-way'!X428)))</f>
        <v>5.2106909638340415E-2</v>
      </c>
      <c r="Z428" s="11">
        <f>'OddsRatio_working_3-way'!X428^(1/3)*COS('OddsRatio_working_3-way'!Y428/3)</f>
        <v>0.52146253164833101</v>
      </c>
      <c r="AA428" s="11">
        <f>'OddsRatio_working_3-way'!X428^(1/3)*COS(('OddsRatio_working_3-way'!Y428+2*PI())/3)</f>
        <v>-0.26857587801273475</v>
      </c>
      <c r="AB428" s="11">
        <f>'OddsRatio_working_3-way'!X428^(1/3)*COS(('OddsRatio_working_3-way'!Y428+4*PI())/3)</f>
        <v>-0.2528866536355962</v>
      </c>
      <c r="AC428" s="11">
        <f>'OddsRatio_working_3-way'!X428^(1/3)*SIN('OddsRatio_working_3-way'!Y428/3)</f>
        <v>9.058177917517448E-3</v>
      </c>
      <c r="AD428" s="11">
        <f>'OddsRatio_working_3-way'!X428^(1/3)*SIN(('OddsRatio_working_3-way'!Y428+2*PI())/3)</f>
        <v>0.44707071057044284</v>
      </c>
      <c r="AE428" s="11">
        <f>'OddsRatio_working_3-way'!X428^(1/3)*SIN(('OddsRatio_working_3-way'!Y428+4*PI())/3)</f>
        <v>-0.45612888848796024</v>
      </c>
      <c r="AF428" s="11">
        <f>-'OddsRatio_working_3-way'!U428/(3*'OddsRatio_working_3-way'!X428^(1/3))*COS(('OddsRatio_working_3-way'!Y428)/3)</f>
        <v>0.5214625316483309</v>
      </c>
      <c r="AG428" s="11">
        <f>-'OddsRatio_working_3-way'!U428/(3*'OddsRatio_working_3-way'!X428^(1/3))*COS(('OddsRatio_working_3-way'!Y428+2*PI())/3)</f>
        <v>-0.26857587801273469</v>
      </c>
      <c r="AH428" s="11">
        <f>-'OddsRatio_working_3-way'!U428/(3*'OddsRatio_working_3-way'!X428^(1/3))*COS(('OddsRatio_working_3-way'!Y428+4*PI())/3)</f>
        <v>-0.25288665363559615</v>
      </c>
      <c r="AI428" s="11">
        <f>'OddsRatio_working_3-way'!U428/(3*'OddsRatio_working_3-way'!X428^(1/3))*SIN(('OddsRatio_working_3-way'!Y428)/3)</f>
        <v>-9.0581779175174463E-3</v>
      </c>
      <c r="AJ428" s="11">
        <f>'OddsRatio_working_3-way'!U428/(3*'OddsRatio_working_3-way'!X428^(1/3))*SIN(('OddsRatio_working_3-way'!Y428+2*PI())/3)</f>
        <v>-0.44707071057044273</v>
      </c>
      <c r="AK428" s="11">
        <f>'OddsRatio_working_3-way'!U428/(3*'OddsRatio_working_3-way'!X428^(1/3))*SIN(('OddsRatio_working_3-way'!Y428+4*PI())/3)</f>
        <v>0.45612888848796013</v>
      </c>
      <c r="AL428" s="11">
        <f>'OddsRatio_working_3-way'!Z428+'OddsRatio_working_3-way'!AF428</f>
        <v>1.042925063296662</v>
      </c>
      <c r="AM428" s="11">
        <f>'OddsRatio_working_3-way'!AA428+'OddsRatio_working_3-way'!AG428</f>
        <v>-0.5371517560254695</v>
      </c>
      <c r="AN428" s="11">
        <f>'OddsRatio_working_3-way'!AB428+'OddsRatio_working_3-way'!AH428</f>
        <v>-0.5057733072711923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1.042925063296662</v>
      </c>
      <c r="AS428" s="11">
        <f>IF(('OddsRatio_working_3-way'!X428=0),IF(Q428&gt;0,-Q428^(1/3),(-Q428)^(1/3)),'OddsRatio_working_3-way'!AM428-'OddsRatio_working_3-way'!R428/3)</f>
        <v>-0.5371517560254695</v>
      </c>
      <c r="AT428" s="11">
        <f>IF(('OddsRatio_working_3-way'!X428=0),IF(Q428&gt;0,-Q428^(1/3),(-Q428)^(1/3)),'OddsRatio_working_3-way'!AN428-'OddsRatio_working_3-way'!R428/3)</f>
        <v>-0.5057733072711923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2.86</v>
      </c>
      <c r="D429" s="9">
        <f t="shared" si="91"/>
        <v>0.33934098414341091</v>
      </c>
      <c r="E429" s="9">
        <f t="shared" si="92"/>
        <v>0.32011491121570312</v>
      </c>
      <c r="F429" s="9">
        <f t="shared" si="93"/>
        <v>0.3405441046408858</v>
      </c>
      <c r="G429" s="9">
        <f t="shared" si="94"/>
        <v>1.0411167759737869</v>
      </c>
      <c r="H429" s="9">
        <f t="shared" si="95"/>
        <v>2.9468883710709819</v>
      </c>
      <c r="I429" s="9">
        <f t="shared" si="96"/>
        <v>3.1238782229865252</v>
      </c>
      <c r="J429" s="9">
        <f t="shared" si="97"/>
        <v>2.9364772033112443</v>
      </c>
      <c r="K429" s="11">
        <f t="shared" si="98"/>
        <v>0.34843205574912889</v>
      </c>
      <c r="L429" s="11">
        <f t="shared" si="99"/>
        <v>0.32894736842105265</v>
      </c>
      <c r="M429" s="11">
        <f t="shared" si="100"/>
        <v>0.34965034965034969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-0.28435652922174093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0.23123538848827685</v>
      </c>
      <c r="Q429" s="11">
        <f>2*'OddsRatio_working_3-way'!K429*'OddsRatio_working_3-way'!L429*'OddsRatio_working_3-way'!M429</f>
        <v>8.0150914553995437E-2</v>
      </c>
      <c r="R429" s="11">
        <f t="shared" si="101"/>
        <v>0</v>
      </c>
      <c r="S429" s="11">
        <f t="shared" si="102"/>
        <v>-0.81318825040222564</v>
      </c>
      <c r="T429" s="11">
        <f t="shared" si="103"/>
        <v>-0.28186767778240057</v>
      </c>
      <c r="U429" s="11">
        <f>'OddsRatio_working_3-way'!S429-'OddsRatio_working_3-way'!R429^2/3</f>
        <v>-0.81318825040222564</v>
      </c>
      <c r="V429" s="11">
        <f>'OddsRatio_working_3-way'!S429*'OddsRatio_working_3-way'!R429/3-2*'OddsRatio_working_3-way'!R429^3/27-'OddsRatio_working_3-way'!T429</f>
        <v>0.28186767778240057</v>
      </c>
      <c r="W429" s="11">
        <f>'OddsRatio_working_3-way'!V429^2+4*'OddsRatio_working_3-way'!U429^3/27</f>
        <v>-2.1597021871253008E-4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0.1411252617332876</v>
      </c>
      <c r="Y429" s="11">
        <f>IF('OddsRatio_working_3-way'!W429&gt;=0,IF('OddsRatio_working_3-way'!V429+SQRT('OddsRatio_working_3-way'!W429)&gt;0,0,PI()),ACOS('OddsRatio_working_3-way'!V429/(2*'OddsRatio_working_3-way'!X429)))</f>
        <v>5.2090508831295068E-2</v>
      </c>
      <c r="Z429" s="11">
        <f>'OddsRatio_working_3-way'!X429^(1/3)*COS('OddsRatio_working_3-way'!Y429/3)</f>
        <v>0.52055838798689358</v>
      </c>
      <c r="AA429" s="11">
        <f>'OddsRatio_working_3-way'!X429^(1/3)*COS(('OddsRatio_working_3-way'!Y429+2*PI())/3)</f>
        <v>-0.26810773938333476</v>
      </c>
      <c r="AB429" s="11">
        <f>'OddsRatio_working_3-way'!X429^(1/3)*COS(('OddsRatio_working_3-way'!Y429+4*PI())/3)</f>
        <v>-0.25245064860355892</v>
      </c>
      <c r="AC429" s="11">
        <f>'OddsRatio_working_3-way'!X429^(1/3)*SIN('OddsRatio_working_3-way'!Y429/3)</f>
        <v>9.0396255764300468E-3</v>
      </c>
      <c r="AD429" s="11">
        <f>'OddsRatio_working_3-way'!X429^(1/3)*SIN(('OddsRatio_working_3-way'!Y429+2*PI())/3)</f>
        <v>0.44629697536151097</v>
      </c>
      <c r="AE429" s="11">
        <f>'OddsRatio_working_3-way'!X429^(1/3)*SIN(('OddsRatio_working_3-way'!Y429+4*PI())/3)</f>
        <v>-0.45533660093794098</v>
      </c>
      <c r="AF429" s="11">
        <f>-'OddsRatio_working_3-way'!U429/(3*'OddsRatio_working_3-way'!X429^(1/3))*COS(('OddsRatio_working_3-way'!Y429)/3)</f>
        <v>0.52055838798689336</v>
      </c>
      <c r="AG429" s="11">
        <f>-'OddsRatio_working_3-way'!U429/(3*'OddsRatio_working_3-way'!X429^(1/3))*COS(('OddsRatio_working_3-way'!Y429+2*PI())/3)</f>
        <v>-0.26810773938333465</v>
      </c>
      <c r="AH429" s="11">
        <f>-'OddsRatio_working_3-way'!U429/(3*'OddsRatio_working_3-way'!X429^(1/3))*COS(('OddsRatio_working_3-way'!Y429+4*PI())/3)</f>
        <v>-0.25245064860355881</v>
      </c>
      <c r="AI429" s="11">
        <f>'OddsRatio_working_3-way'!U429/(3*'OddsRatio_working_3-way'!X429^(1/3))*SIN(('OddsRatio_working_3-way'!Y429)/3)</f>
        <v>-9.0396255764300434E-3</v>
      </c>
      <c r="AJ429" s="11">
        <f>'OddsRatio_working_3-way'!U429/(3*'OddsRatio_working_3-way'!X429^(1/3))*SIN(('OddsRatio_working_3-way'!Y429+2*PI())/3)</f>
        <v>-0.44629697536151081</v>
      </c>
      <c r="AK429" s="11">
        <f>'OddsRatio_working_3-way'!U429/(3*'OddsRatio_working_3-way'!X429^(1/3))*SIN(('OddsRatio_working_3-way'!Y429+4*PI())/3)</f>
        <v>0.45533660093794082</v>
      </c>
      <c r="AL429" s="11">
        <f>'OddsRatio_working_3-way'!Z429+'OddsRatio_working_3-way'!AF429</f>
        <v>1.0411167759737869</v>
      </c>
      <c r="AM429" s="11">
        <f>'OddsRatio_working_3-way'!AA429+'OddsRatio_working_3-way'!AG429</f>
        <v>-0.53621547876666942</v>
      </c>
      <c r="AN429" s="11">
        <f>'OddsRatio_working_3-way'!AB429+'OddsRatio_working_3-way'!AH429</f>
        <v>-0.50490129720711774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1.0411167759737869</v>
      </c>
      <c r="AS429" s="11">
        <f>IF(('OddsRatio_working_3-way'!X429=0),IF(Q429&gt;0,-Q429^(1/3),(-Q429)^(1/3)),'OddsRatio_working_3-way'!AM429-'OddsRatio_working_3-way'!R429/3)</f>
        <v>-0.53621547876666942</v>
      </c>
      <c r="AT429" s="11">
        <f>IF(('OddsRatio_working_3-way'!X429=0),IF(Q429&gt;0,-Q429^(1/3),(-Q429)^(1/3)),'OddsRatio_working_3-way'!AN429-'OddsRatio_working_3-way'!R429/3)</f>
        <v>-0.50490129720711774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2.2599999999999998</v>
      </c>
      <c r="B430" s="4">
        <f>IF('True_Odds_Calculator_3-way'!B431="","",'True_Odds_Calculator_3-way'!B431)</f>
        <v>2.97</v>
      </c>
      <c r="C430" s="4">
        <f>IF('True_Odds_Calculator_3-way'!C431="","",'True_Odds_Calculator_3-way'!C431)</f>
        <v>3.84</v>
      </c>
      <c r="D430" s="9">
        <f t="shared" si="91"/>
        <v>0.42765879457694506</v>
      </c>
      <c r="E430" s="9">
        <f t="shared" si="92"/>
        <v>0.32336911093318516</v>
      </c>
      <c r="F430" s="9">
        <f t="shared" si="93"/>
        <v>0.24897209448986968</v>
      </c>
      <c r="G430" s="9">
        <f t="shared" si="94"/>
        <v>1.062152953904312</v>
      </c>
      <c r="H430" s="9">
        <f t="shared" si="95"/>
        <v>2.3383127219194328</v>
      </c>
      <c r="I430" s="9">
        <f t="shared" si="96"/>
        <v>3.092441319191495</v>
      </c>
      <c r="J430" s="9">
        <f t="shared" si="97"/>
        <v>4.016514389088246</v>
      </c>
      <c r="K430" s="11">
        <f t="shared" si="98"/>
        <v>0.44247787610619471</v>
      </c>
      <c r="L430" s="11">
        <f t="shared" si="99"/>
        <v>0.33670033670033667</v>
      </c>
      <c r="M430" s="11">
        <f t="shared" si="100"/>
        <v>0.26041666666666669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-0.27350105032627148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0.23550090382686253</v>
      </c>
      <c r="Q430" s="11">
        <f>2*'OddsRatio_working_3-way'!K430*'OddsRatio_working_3-way'!L430*'OddsRatio_working_3-way'!M430</f>
        <v>7.759502597260709E-2</v>
      </c>
      <c r="R430" s="11">
        <f t="shared" si="101"/>
        <v>0</v>
      </c>
      <c r="S430" s="11">
        <f t="shared" si="102"/>
        <v>-0.86106032699297907</v>
      </c>
      <c r="T430" s="11">
        <f t="shared" si="103"/>
        <v>-0.28371015716407871</v>
      </c>
      <c r="U430" s="11">
        <f>'OddsRatio_working_3-way'!S430-'OddsRatio_working_3-way'!R430^2/3</f>
        <v>-0.86106032699297907</v>
      </c>
      <c r="V430" s="11">
        <f>'OddsRatio_working_3-way'!S430*'OddsRatio_working_3-way'!R430/3-2*'OddsRatio_working_3-way'!R430^3/27-'OddsRatio_working_3-way'!T430</f>
        <v>0.28371015716407871</v>
      </c>
      <c r="W430" s="11">
        <f>'OddsRatio_working_3-way'!V430^2+4*'OddsRatio_working_3-way'!U430^3/27</f>
        <v>-1.4088036410961485E-2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0.15376889289533477</v>
      </c>
      <c r="Y430" s="11">
        <f>IF('OddsRatio_working_3-way'!W430&gt;=0,IF('OddsRatio_working_3-way'!V430+SQRT('OddsRatio_working_3-way'!W430)&gt;0,0,PI()),ACOS('OddsRatio_working_3-way'!V430/(2*'OddsRatio_working_3-way'!X430)))</f>
        <v>0.39623325112513941</v>
      </c>
      <c r="Z430" s="11">
        <f>'OddsRatio_working_3-way'!X430^(1/3)*COS('OddsRatio_working_3-way'!Y430/3)</f>
        <v>0.53107647695215598</v>
      </c>
      <c r="AA430" s="11">
        <f>'OddsRatio_working_3-way'!X430^(1/3)*COS(('OddsRatio_working_3-way'!Y430+2*PI())/3)</f>
        <v>-0.32663990350502248</v>
      </c>
      <c r="AB430" s="11">
        <f>'OddsRatio_working_3-way'!X430^(1/3)*COS(('OddsRatio_working_3-way'!Y430+4*PI())/3)</f>
        <v>-0.20443657344713362</v>
      </c>
      <c r="AC430" s="11">
        <f>'OddsRatio_working_3-way'!X430^(1/3)*SIN('OddsRatio_working_3-way'!Y430/3)</f>
        <v>7.0554125504791107E-2</v>
      </c>
      <c r="AD430" s="11">
        <f>'OddsRatio_working_3-way'!X430^(1/3)*SIN(('OddsRatio_working_3-way'!Y430+2*PI())/3)</f>
        <v>0.42464865764051257</v>
      </c>
      <c r="AE430" s="11">
        <f>'OddsRatio_working_3-way'!X430^(1/3)*SIN(('OddsRatio_working_3-way'!Y430+4*PI())/3)</f>
        <v>-0.49520278314530342</v>
      </c>
      <c r="AF430" s="11">
        <f>-'OddsRatio_working_3-way'!U430/(3*'OddsRatio_working_3-way'!X430^(1/3))*COS(('OddsRatio_working_3-way'!Y430)/3)</f>
        <v>0.53107647695215598</v>
      </c>
      <c r="AG430" s="11">
        <f>-'OddsRatio_working_3-way'!U430/(3*'OddsRatio_working_3-way'!X430^(1/3))*COS(('OddsRatio_working_3-way'!Y430+2*PI())/3)</f>
        <v>-0.32663990350502248</v>
      </c>
      <c r="AH430" s="11">
        <f>-'OddsRatio_working_3-way'!U430/(3*'OddsRatio_working_3-way'!X430^(1/3))*COS(('OddsRatio_working_3-way'!Y430+4*PI())/3)</f>
        <v>-0.20443657344713362</v>
      </c>
      <c r="AI430" s="11">
        <f>'OddsRatio_working_3-way'!U430/(3*'OddsRatio_working_3-way'!X430^(1/3))*SIN(('OddsRatio_working_3-way'!Y430)/3)</f>
        <v>-7.0554125504791107E-2</v>
      </c>
      <c r="AJ430" s="11">
        <f>'OddsRatio_working_3-way'!U430/(3*'OddsRatio_working_3-way'!X430^(1/3))*SIN(('OddsRatio_working_3-way'!Y430+2*PI())/3)</f>
        <v>-0.42464865764051257</v>
      </c>
      <c r="AK430" s="11">
        <f>'OddsRatio_working_3-way'!U430/(3*'OddsRatio_working_3-way'!X430^(1/3))*SIN(('OddsRatio_working_3-way'!Y430+4*PI())/3)</f>
        <v>0.49520278314530342</v>
      </c>
      <c r="AL430" s="11">
        <f>'OddsRatio_working_3-way'!Z430+'OddsRatio_working_3-way'!AF430</f>
        <v>1.062152953904312</v>
      </c>
      <c r="AM430" s="11">
        <f>'OddsRatio_working_3-way'!AA430+'OddsRatio_working_3-way'!AG430</f>
        <v>-0.65327980701004496</v>
      </c>
      <c r="AN430" s="11">
        <f>'OddsRatio_working_3-way'!AB430+'OddsRatio_working_3-way'!AH430</f>
        <v>-0.40887314689426724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1.062152953904312</v>
      </c>
      <c r="AS430" s="11">
        <f>IF(('OddsRatio_working_3-way'!X430=0),IF(Q430&gt;0,-Q430^(1/3),(-Q430)^(1/3)),'OddsRatio_working_3-way'!AM430-'OddsRatio_working_3-way'!R430/3)</f>
        <v>-0.65327980701004496</v>
      </c>
      <c r="AT430" s="11">
        <f>IF(('OddsRatio_working_3-way'!X430=0),IF(Q430&gt;0,-Q430^(1/3),(-Q430)^(1/3)),'OddsRatio_working_3-way'!AN430-'OddsRatio_working_3-way'!R430/3)</f>
        <v>-0.40887314689426724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3.29</v>
      </c>
      <c r="C431" s="4">
        <f>IF('True_Odds_Calculator_3-way'!C432="","",'True_Odds_Calculator_3-way'!C432)</f>
        <v>4.66</v>
      </c>
      <c r="D431" s="9">
        <f t="shared" si="91"/>
        <v>0.50346378481814391</v>
      </c>
      <c r="E431" s="9">
        <f t="shared" si="92"/>
        <v>0.29167411362701007</v>
      </c>
      <c r="F431" s="9">
        <f t="shared" si="93"/>
        <v>0.20486210155484602</v>
      </c>
      <c r="G431" s="9">
        <f t="shared" si="94"/>
        <v>1.0604733148592771</v>
      </c>
      <c r="H431" s="9">
        <f t="shared" si="95"/>
        <v>1.9862401828191274</v>
      </c>
      <c r="I431" s="9">
        <f t="shared" si="96"/>
        <v>3.4284838910277449</v>
      </c>
      <c r="J431" s="9">
        <f t="shared" si="97"/>
        <v>4.8813323323849547</v>
      </c>
      <c r="K431" s="11">
        <f t="shared" si="98"/>
        <v>0.5181347150259068</v>
      </c>
      <c r="L431" s="11">
        <f t="shared" si="99"/>
        <v>0.303951367781155</v>
      </c>
      <c r="M431" s="11">
        <f t="shared" si="100"/>
        <v>0.21459227467811159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-0.26342706468305999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0.23251411086908166</v>
      </c>
      <c r="Q431" s="11">
        <f>2*'OddsRatio_working_3-way'!K431*'OddsRatio_working_3-way'!L431*'OddsRatio_working_3-way'!M431</f>
        <v>6.7591311299151649E-2</v>
      </c>
      <c r="R431" s="11">
        <f t="shared" si="101"/>
        <v>0</v>
      </c>
      <c r="S431" s="11">
        <f t="shared" si="102"/>
        <v>-0.88265080563695697</v>
      </c>
      <c r="T431" s="11">
        <f t="shared" si="103"/>
        <v>-0.25658453652237123</v>
      </c>
      <c r="U431" s="11">
        <f>'OddsRatio_working_3-way'!S431-'OddsRatio_working_3-way'!R431^2/3</f>
        <v>-0.88265080563695697</v>
      </c>
      <c r="V431" s="11">
        <f>'OddsRatio_working_3-way'!S431*'OddsRatio_working_3-way'!R431/3-2*'OddsRatio_working_3-way'!R431^3/27-'OddsRatio_working_3-way'!T431</f>
        <v>0.25658453652237123</v>
      </c>
      <c r="W431" s="11">
        <f>'OddsRatio_working_3-way'!V431^2+4*'OddsRatio_working_3-way'!U431^3/27</f>
        <v>-3.6038289833387679E-2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0.15958846623094958</v>
      </c>
      <c r="Y431" s="11">
        <f>IF('OddsRatio_working_3-way'!W431&gt;=0,IF('OddsRatio_working_3-way'!V431+SQRT('OddsRatio_working_3-way'!W431)&gt;0,0,PI()),ACOS('OddsRatio_working_3-way'!V431/(2*'OddsRatio_working_3-way'!X431)))</f>
        <v>0.63698212779162011</v>
      </c>
      <c r="Z431" s="11">
        <f>'OddsRatio_working_3-way'!X431^(1/3)*COS('OddsRatio_working_3-way'!Y431/3)</f>
        <v>0.53023665742963855</v>
      </c>
      <c r="AA431" s="11">
        <f>'OddsRatio_working_3-way'!X431^(1/3)*COS(('OddsRatio_working_3-way'!Y431+2*PI())/3)</f>
        <v>-0.36411083725775079</v>
      </c>
      <c r="AB431" s="11">
        <f>'OddsRatio_working_3-way'!X431^(1/3)*COS(('OddsRatio_working_3-way'!Y431+4*PI())/3)</f>
        <v>-0.16612582017188787</v>
      </c>
      <c r="AC431" s="11">
        <f>'OddsRatio_working_3-way'!X431^(1/3)*SIN('OddsRatio_working_3-way'!Y431/3)</f>
        <v>0.1143067029100357</v>
      </c>
      <c r="AD431" s="11">
        <f>'OddsRatio_working_3-way'!X431^(1/3)*SIN(('OddsRatio_working_3-way'!Y431+2*PI())/3)</f>
        <v>0.40204506389679595</v>
      </c>
      <c r="AE431" s="11">
        <f>'OddsRatio_working_3-way'!X431^(1/3)*SIN(('OddsRatio_working_3-way'!Y431+4*PI())/3)</f>
        <v>-0.51635176680683159</v>
      </c>
      <c r="AF431" s="11">
        <f>-'OddsRatio_working_3-way'!U431/(3*'OddsRatio_working_3-way'!X431^(1/3))*COS(('OddsRatio_working_3-way'!Y431)/3)</f>
        <v>0.53023665742963855</v>
      </c>
      <c r="AG431" s="11">
        <f>-'OddsRatio_working_3-way'!U431/(3*'OddsRatio_working_3-way'!X431^(1/3))*COS(('OddsRatio_working_3-way'!Y431+2*PI())/3)</f>
        <v>-0.36411083725775079</v>
      </c>
      <c r="AH431" s="11">
        <f>-'OddsRatio_working_3-way'!U431/(3*'OddsRatio_working_3-way'!X431^(1/3))*COS(('OddsRatio_working_3-way'!Y431+4*PI())/3)</f>
        <v>-0.16612582017188787</v>
      </c>
      <c r="AI431" s="11">
        <f>'OddsRatio_working_3-way'!U431/(3*'OddsRatio_working_3-way'!X431^(1/3))*SIN(('OddsRatio_working_3-way'!Y431)/3)</f>
        <v>-0.1143067029100357</v>
      </c>
      <c r="AJ431" s="11">
        <f>'OddsRatio_working_3-way'!U431/(3*'OddsRatio_working_3-way'!X431^(1/3))*SIN(('OddsRatio_working_3-way'!Y431+2*PI())/3)</f>
        <v>-0.40204506389679595</v>
      </c>
      <c r="AK431" s="11">
        <f>'OddsRatio_working_3-way'!U431/(3*'OddsRatio_working_3-way'!X431^(1/3))*SIN(('OddsRatio_working_3-way'!Y431+4*PI())/3)</f>
        <v>0.51635176680683159</v>
      </c>
      <c r="AL431" s="11">
        <f>'OddsRatio_working_3-way'!Z431+'OddsRatio_working_3-way'!AF431</f>
        <v>1.0604733148592771</v>
      </c>
      <c r="AM431" s="11">
        <f>'OddsRatio_working_3-way'!AA431+'OddsRatio_working_3-way'!AG431</f>
        <v>-0.72822167451550157</v>
      </c>
      <c r="AN431" s="11">
        <f>'OddsRatio_working_3-way'!AB431+'OddsRatio_working_3-way'!AH431</f>
        <v>-0.33225164034377574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1.0604733148592771</v>
      </c>
      <c r="AS431" s="11">
        <f>IF(('OddsRatio_working_3-way'!X431=0),IF(Q431&gt;0,-Q431^(1/3),(-Q431)^(1/3)),'OddsRatio_working_3-way'!AM431-'OddsRatio_working_3-way'!R431/3)</f>
        <v>-0.72822167451550157</v>
      </c>
      <c r="AT431" s="11">
        <f>IF(('OddsRatio_working_3-way'!X431=0),IF(Q431&gt;0,-Q431^(1/3),(-Q431)^(1/3)),'OddsRatio_working_3-way'!AN431-'OddsRatio_working_3-way'!R431/3)</f>
        <v>-0.33225164034377574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2.06</v>
      </c>
      <c r="B432" s="4">
        <f>IF('True_Odds_Calculator_3-way'!B433="","",'True_Odds_Calculator_3-way'!B433)</f>
        <v>3.13</v>
      </c>
      <c r="C432" s="4">
        <f>IF('True_Odds_Calculator_3-way'!C433="","",'True_Odds_Calculator_3-way'!C433)</f>
        <v>4.3</v>
      </c>
      <c r="D432" s="9">
        <f t="shared" si="91"/>
        <v>0.47082973694178309</v>
      </c>
      <c r="E432" s="9">
        <f t="shared" si="92"/>
        <v>0.30689692700890242</v>
      </c>
      <c r="F432" s="9">
        <f t="shared" si="93"/>
        <v>0.22227333604931443</v>
      </c>
      <c r="G432" s="9">
        <f t="shared" si="94"/>
        <v>1.0602924797036166</v>
      </c>
      <c r="H432" s="9">
        <f t="shared" si="95"/>
        <v>2.1239100284858337</v>
      </c>
      <c r="I432" s="9">
        <f t="shared" si="96"/>
        <v>3.2584229817687036</v>
      </c>
      <c r="J432" s="9">
        <f t="shared" si="97"/>
        <v>4.4989651830219355</v>
      </c>
      <c r="K432" s="11">
        <f t="shared" si="98"/>
        <v>0.4854368932038835</v>
      </c>
      <c r="L432" s="11">
        <f t="shared" si="99"/>
        <v>0.31948881789137379</v>
      </c>
      <c r="M432" s="11">
        <f t="shared" si="100"/>
        <v>0.23255813953488372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-0.26873200666244912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0.23408020186441816</v>
      </c>
      <c r="Q432" s="11">
        <f>2*'OddsRatio_working_3-way'!K432*'OddsRatio_working_3-way'!L432*'OddsRatio_working_3-way'!M432</f>
        <v>7.2135655428172005E-2</v>
      </c>
      <c r="R432" s="11">
        <f t="shared" si="101"/>
        <v>0</v>
      </c>
      <c r="S432" s="11">
        <f t="shared" si="102"/>
        <v>-0.87105441875572098</v>
      </c>
      <c r="T432" s="11">
        <f t="shared" si="103"/>
        <v>-0.2684297130217938</v>
      </c>
      <c r="U432" s="11">
        <f>'OddsRatio_working_3-way'!S432-'OddsRatio_working_3-way'!R432^2/3</f>
        <v>-0.87105441875572098</v>
      </c>
      <c r="V432" s="11">
        <f>'OddsRatio_working_3-way'!S432*'OddsRatio_working_3-way'!R432/3-2*'OddsRatio_working_3-way'!R432^3/27-'OddsRatio_working_3-way'!T432</f>
        <v>0.2684297130217938</v>
      </c>
      <c r="W432" s="11">
        <f>'OddsRatio_working_3-way'!V432^2+4*'OddsRatio_working_3-way'!U432^3/27</f>
        <v>-2.5856625705715744E-2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0.15645377635157798</v>
      </c>
      <c r="Y432" s="11">
        <f>IF('OddsRatio_working_3-way'!W432&gt;=0,IF('OddsRatio_working_3-way'!V432+SQRT('OddsRatio_working_3-way'!W432)&gt;0,0,PI()),ACOS('OddsRatio_working_3-way'!V432/(2*'OddsRatio_working_3-way'!X432)))</f>
        <v>0.53971282618874583</v>
      </c>
      <c r="Z432" s="11">
        <f>'OddsRatio_working_3-way'!X432^(1/3)*COS('OddsRatio_working_3-way'!Y432/3)</f>
        <v>0.53014623985180831</v>
      </c>
      <c r="AA432" s="11">
        <f>'OddsRatio_working_3-way'!X432^(1/3)*COS(('OddsRatio_working_3-way'!Y432+2*PI())/3)</f>
        <v>-0.34857358679389211</v>
      </c>
      <c r="AB432" s="11">
        <f>'OddsRatio_working_3-way'!X432^(1/3)*COS(('OddsRatio_working_3-way'!Y432+4*PI())/3)</f>
        <v>-0.18157265305791637</v>
      </c>
      <c r="AC432" s="11">
        <f>'OddsRatio_working_3-way'!X432^(1/3)*SIN('OddsRatio_working_3-way'!Y432/3)</f>
        <v>9.6418034047384651E-2</v>
      </c>
      <c r="AD432" s="11">
        <f>'OddsRatio_working_3-way'!X432^(1/3)*SIN(('OddsRatio_working_3-way'!Y432+2*PI())/3)</f>
        <v>0.41091109440877194</v>
      </c>
      <c r="AE432" s="11">
        <f>'OddsRatio_working_3-way'!X432^(1/3)*SIN(('OddsRatio_working_3-way'!Y432+4*PI())/3)</f>
        <v>-0.5073291284561563</v>
      </c>
      <c r="AF432" s="11">
        <f>-'OddsRatio_working_3-way'!U432/(3*'OddsRatio_working_3-way'!X432^(1/3))*COS(('OddsRatio_working_3-way'!Y432)/3)</f>
        <v>0.53014623985180831</v>
      </c>
      <c r="AG432" s="11">
        <f>-'OddsRatio_working_3-way'!U432/(3*'OddsRatio_working_3-way'!X432^(1/3))*COS(('OddsRatio_working_3-way'!Y432+2*PI())/3)</f>
        <v>-0.34857358679389211</v>
      </c>
      <c r="AH432" s="11">
        <f>-'OddsRatio_working_3-way'!U432/(3*'OddsRatio_working_3-way'!X432^(1/3))*COS(('OddsRatio_working_3-way'!Y432+4*PI())/3)</f>
        <v>-0.18157265305791637</v>
      </c>
      <c r="AI432" s="11">
        <f>'OddsRatio_working_3-way'!U432/(3*'OddsRatio_working_3-way'!X432^(1/3))*SIN(('OddsRatio_working_3-way'!Y432)/3)</f>
        <v>-9.6418034047384651E-2</v>
      </c>
      <c r="AJ432" s="11">
        <f>'OddsRatio_working_3-way'!U432/(3*'OddsRatio_working_3-way'!X432^(1/3))*SIN(('OddsRatio_working_3-way'!Y432+2*PI())/3)</f>
        <v>-0.41091109440877194</v>
      </c>
      <c r="AK432" s="11">
        <f>'OddsRatio_working_3-way'!U432/(3*'OddsRatio_working_3-way'!X432^(1/3))*SIN(('OddsRatio_working_3-way'!Y432+4*PI())/3)</f>
        <v>0.5073291284561563</v>
      </c>
      <c r="AL432" s="11">
        <f>'OddsRatio_working_3-way'!Z432+'OddsRatio_working_3-way'!AF432</f>
        <v>1.0602924797036166</v>
      </c>
      <c r="AM432" s="11">
        <f>'OddsRatio_working_3-way'!AA432+'OddsRatio_working_3-way'!AG432</f>
        <v>-0.69714717358778422</v>
      </c>
      <c r="AN432" s="11">
        <f>'OddsRatio_working_3-way'!AB432+'OddsRatio_working_3-way'!AH432</f>
        <v>-0.36314530611583273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1.0602924797036166</v>
      </c>
      <c r="AS432" s="11">
        <f>IF(('OddsRatio_working_3-way'!X432=0),IF(Q432&gt;0,-Q432^(1/3),(-Q432)^(1/3)),'OddsRatio_working_3-way'!AM432-'OddsRatio_working_3-way'!R432/3)</f>
        <v>-0.69714717358778422</v>
      </c>
      <c r="AT432" s="11">
        <f>IF(('OddsRatio_working_3-way'!X432=0),IF(Q432&gt;0,-Q432^(1/3),(-Q432)^(1/3)),'OddsRatio_working_3-way'!AN432-'OddsRatio_working_3-way'!R432/3)</f>
        <v>-0.36314530611583273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1.68</v>
      </c>
      <c r="B433" s="4">
        <f>IF('True_Odds_Calculator_3-way'!B434="","",'True_Odds_Calculator_3-way'!B434)</f>
        <v>3.48</v>
      </c>
      <c r="C433" s="4">
        <f>IF('True_Odds_Calculator_3-way'!C434="","",'True_Odds_Calculator_3-way'!C434)</f>
        <v>6.41</v>
      </c>
      <c r="D433" s="9">
        <f t="shared" si="91"/>
        <v>0.57890464508728834</v>
      </c>
      <c r="E433" s="9">
        <f t="shared" si="92"/>
        <v>0.27375724807488261</v>
      </c>
      <c r="F433" s="9">
        <f t="shared" si="93"/>
        <v>0.14733810683782925</v>
      </c>
      <c r="G433" s="9">
        <f t="shared" si="94"/>
        <v>1.0697061772207095</v>
      </c>
      <c r="H433" s="9">
        <f t="shared" si="95"/>
        <v>1.7274002005100824</v>
      </c>
      <c r="I433" s="9">
        <f t="shared" si="96"/>
        <v>3.6528713195073594</v>
      </c>
      <c r="J433" s="9">
        <f t="shared" si="97"/>
        <v>6.7871104187640388</v>
      </c>
      <c r="K433" s="11">
        <f t="shared" si="98"/>
        <v>0.59523809523809523</v>
      </c>
      <c r="L433" s="11">
        <f t="shared" si="99"/>
        <v>0.28735632183908044</v>
      </c>
      <c r="M433" s="11">
        <f t="shared" si="100"/>
        <v>0.15600624024960999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-0.24345085461874971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0.22868320315735449</v>
      </c>
      <c r="Q433" s="11">
        <f>2*'OddsRatio_working_3-way'!K433*'OddsRatio_working_3-way'!L433*'OddsRatio_working_3-way'!M433</f>
        <v>5.3368308788180753E-2</v>
      </c>
      <c r="R433" s="11">
        <f t="shared" si="101"/>
        <v>0</v>
      </c>
      <c r="S433" s="11">
        <f t="shared" si="102"/>
        <v>-0.93934031784558025</v>
      </c>
      <c r="T433" s="11">
        <f t="shared" si="103"/>
        <v>-0.2192159434878834</v>
      </c>
      <c r="U433" s="11">
        <f>'OddsRatio_working_3-way'!S433-'OddsRatio_working_3-way'!R433^2/3</f>
        <v>-0.93934031784558025</v>
      </c>
      <c r="V433" s="11">
        <f>'OddsRatio_working_3-way'!S433*'OddsRatio_working_3-way'!R433/3-2*'OddsRatio_working_3-way'!R433^3/27-'OddsRatio_working_3-way'!T433</f>
        <v>0.2192159434878834</v>
      </c>
      <c r="W433" s="11">
        <f>'OddsRatio_working_3-way'!V433^2+4*'OddsRatio_working_3-way'!U433^3/27</f>
        <v>-7.4734968856586717E-2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0.17520744756992324</v>
      </c>
      <c r="Y433" s="11">
        <f>IF('OddsRatio_working_3-way'!W433&gt;=0,IF('OddsRatio_working_3-way'!V433+SQRT('OddsRatio_working_3-way'!W433)&gt;0,0,PI()),ACOS('OddsRatio_working_3-way'!V433/(2*'OddsRatio_working_3-way'!X433)))</f>
        <v>0.89490916524653541</v>
      </c>
      <c r="Z433" s="11">
        <f>'OddsRatio_working_3-way'!X433^(1/3)*COS('OddsRatio_working_3-way'!Y433/3)</f>
        <v>0.53485308861035474</v>
      </c>
      <c r="AA433" s="11">
        <f>'OddsRatio_working_3-way'!X433^(1/3)*COS(('OddsRatio_working_3-way'!Y433+2*PI())/3)</f>
        <v>-0.40984918879813714</v>
      </c>
      <c r="AB433" s="11">
        <f>'OddsRatio_working_3-way'!X433^(1/3)*COS(('OddsRatio_working_3-way'!Y433+4*PI())/3)</f>
        <v>-0.12500389981221777</v>
      </c>
      <c r="AC433" s="11">
        <f>'OddsRatio_working_3-way'!X433^(1/3)*SIN('OddsRatio_working_3-way'!Y433/3)</f>
        <v>0.16445550427341743</v>
      </c>
      <c r="AD433" s="11">
        <f>'OddsRatio_working_3-way'!X433^(1/3)*SIN(('OddsRatio_working_3-way'!Y433+2*PI())/3)</f>
        <v>0.38096860989242798</v>
      </c>
      <c r="AE433" s="11">
        <f>'OddsRatio_working_3-way'!X433^(1/3)*SIN(('OddsRatio_working_3-way'!Y433+4*PI())/3)</f>
        <v>-0.54542411416584535</v>
      </c>
      <c r="AF433" s="11">
        <f>-'OddsRatio_working_3-way'!U433/(3*'OddsRatio_working_3-way'!X433^(1/3))*COS(('OddsRatio_working_3-way'!Y433)/3)</f>
        <v>0.53485308861035474</v>
      </c>
      <c r="AG433" s="11">
        <f>-'OddsRatio_working_3-way'!U433/(3*'OddsRatio_working_3-way'!X433^(1/3))*COS(('OddsRatio_working_3-way'!Y433+2*PI())/3)</f>
        <v>-0.40984918879813714</v>
      </c>
      <c r="AH433" s="11">
        <f>-'OddsRatio_working_3-way'!U433/(3*'OddsRatio_working_3-way'!X433^(1/3))*COS(('OddsRatio_working_3-way'!Y433+4*PI())/3)</f>
        <v>-0.12500389981221777</v>
      </c>
      <c r="AI433" s="11">
        <f>'OddsRatio_working_3-way'!U433/(3*'OddsRatio_working_3-way'!X433^(1/3))*SIN(('OddsRatio_working_3-way'!Y433)/3)</f>
        <v>-0.16445550427341743</v>
      </c>
      <c r="AJ433" s="11">
        <f>'OddsRatio_working_3-way'!U433/(3*'OddsRatio_working_3-way'!X433^(1/3))*SIN(('OddsRatio_working_3-way'!Y433+2*PI())/3)</f>
        <v>-0.38096860989242798</v>
      </c>
      <c r="AK433" s="11">
        <f>'OddsRatio_working_3-way'!U433/(3*'OddsRatio_working_3-way'!X433^(1/3))*SIN(('OddsRatio_working_3-way'!Y433+4*PI())/3)</f>
        <v>0.54542411416584535</v>
      </c>
      <c r="AL433" s="11">
        <f>'OddsRatio_working_3-way'!Z433+'OddsRatio_working_3-way'!AF433</f>
        <v>1.0697061772207095</v>
      </c>
      <c r="AM433" s="11">
        <f>'OddsRatio_working_3-way'!AA433+'OddsRatio_working_3-way'!AG433</f>
        <v>-0.81969837759627429</v>
      </c>
      <c r="AN433" s="11">
        <f>'OddsRatio_working_3-way'!AB433+'OddsRatio_working_3-way'!AH433</f>
        <v>-0.25000779962443553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1.0697061772207095</v>
      </c>
      <c r="AS433" s="11">
        <f>IF(('OddsRatio_working_3-way'!X433=0),IF(Q433&gt;0,-Q433^(1/3),(-Q433)^(1/3)),'OddsRatio_working_3-way'!AM433-'OddsRatio_working_3-way'!R433/3)</f>
        <v>-0.81969837759627429</v>
      </c>
      <c r="AT433" s="11">
        <f>IF(('OddsRatio_working_3-way'!X433=0),IF(Q433&gt;0,-Q433^(1/3),(-Q433)^(1/3)),'OddsRatio_working_3-way'!AN433-'OddsRatio_working_3-way'!R433/3)</f>
        <v>-0.25000779962443553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2.88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2.4900000000000002</v>
      </c>
      <c r="D434" s="9">
        <f t="shared" si="91"/>
        <v>0.33419191822537847</v>
      </c>
      <c r="E434" s="9">
        <f t="shared" si="92"/>
        <v>0.27806056958763758</v>
      </c>
      <c r="F434" s="9">
        <f t="shared" si="93"/>
        <v>0.38774751218698378</v>
      </c>
      <c r="G434" s="9">
        <f t="shared" si="94"/>
        <v>1.0597301001984745</v>
      </c>
      <c r="H434" s="9">
        <f t="shared" si="95"/>
        <v>2.9922925883731324</v>
      </c>
      <c r="I434" s="9">
        <f t="shared" si="96"/>
        <v>3.5963387454862619</v>
      </c>
      <c r="J434" s="9">
        <f t="shared" si="97"/>
        <v>2.5789978492957273</v>
      </c>
      <c r="K434" s="11">
        <f t="shared" si="98"/>
        <v>0.34722222222222221</v>
      </c>
      <c r="L434" s="11">
        <f t="shared" si="99"/>
        <v>0.28985507246376813</v>
      </c>
      <c r="M434" s="11">
        <f t="shared" si="100"/>
        <v>0.40160642570281119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-0.27739541095137399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0.2352404788235066</v>
      </c>
      <c r="Q434" s="11">
        <f>2*'OddsRatio_working_3-way'!K434*'OddsRatio_working_3-way'!L434*'OddsRatio_working_3-way'!M434</f>
        <v>8.0838652516668927E-2</v>
      </c>
      <c r="R434" s="11">
        <f t="shared" si="101"/>
        <v>0</v>
      </c>
      <c r="S434" s="11">
        <f t="shared" si="102"/>
        <v>-0.84803305871827517</v>
      </c>
      <c r="T434" s="11">
        <f t="shared" si="103"/>
        <v>-0.29142029509219075</v>
      </c>
      <c r="U434" s="11">
        <f>'OddsRatio_working_3-way'!S434-'OddsRatio_working_3-way'!R434^2/3</f>
        <v>-0.84803305871827517</v>
      </c>
      <c r="V434" s="11">
        <f>'OddsRatio_working_3-way'!S434*'OddsRatio_working_3-way'!R434/3-2*'OddsRatio_working_3-way'!R434^3/27-'OddsRatio_working_3-way'!T434</f>
        <v>0.29142029509219075</v>
      </c>
      <c r="W434" s="11">
        <f>'OddsRatio_working_3-way'!V434^2+4*'OddsRatio_working_3-way'!U434^3/27</f>
        <v>-5.425546830596692E-3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0.15029249417570412</v>
      </c>
      <c r="Y434" s="11">
        <f>IF('OddsRatio_working_3-way'!W434&gt;=0,IF('OddsRatio_working_3-way'!V434+SQRT('OddsRatio_working_3-way'!W434)&gt;0,0,PI()),ACOS('OddsRatio_working_3-way'!V434/(2*'OddsRatio_working_3-way'!X434)))</f>
        <v>0.24757112719517971</v>
      </c>
      <c r="Z434" s="11">
        <f>'OddsRatio_working_3-way'!X434^(1/3)*COS('OddsRatio_working_3-way'!Y434/3)</f>
        <v>0.52986505009923723</v>
      </c>
      <c r="AA434" s="11">
        <f>'OddsRatio_working_3-way'!X434^(1/3)*COS(('OddsRatio_working_3-way'!Y434+2*PI())/3)</f>
        <v>-0.30288692126492511</v>
      </c>
      <c r="AB434" s="11">
        <f>'OddsRatio_working_3-way'!X434^(1/3)*COS(('OddsRatio_working_3-way'!Y434+4*PI())/3)</f>
        <v>-0.22697812883431212</v>
      </c>
      <c r="AC434" s="11">
        <f>'OddsRatio_working_3-way'!X434^(1/3)*SIN('OddsRatio_working_3-way'!Y434/3)</f>
        <v>4.3825961743673918E-2</v>
      </c>
      <c r="AD434" s="11">
        <f>'OddsRatio_working_3-way'!X434^(1/3)*SIN(('OddsRatio_working_3-way'!Y434+2*PI())/3)</f>
        <v>0.43696361309161674</v>
      </c>
      <c r="AE434" s="11">
        <f>'OddsRatio_working_3-way'!X434^(1/3)*SIN(('OddsRatio_working_3-way'!Y434+4*PI())/3)</f>
        <v>-0.48078957483529061</v>
      </c>
      <c r="AF434" s="11">
        <f>-'OddsRatio_working_3-way'!U434/(3*'OddsRatio_working_3-way'!X434^(1/3))*COS(('OddsRatio_working_3-way'!Y434)/3)</f>
        <v>0.52986505009923712</v>
      </c>
      <c r="AG434" s="11">
        <f>-'OddsRatio_working_3-way'!U434/(3*'OddsRatio_working_3-way'!X434^(1/3))*COS(('OddsRatio_working_3-way'!Y434+2*PI())/3)</f>
        <v>-0.30288692126492506</v>
      </c>
      <c r="AH434" s="11">
        <f>-'OddsRatio_working_3-way'!U434/(3*'OddsRatio_working_3-way'!X434^(1/3))*COS(('OddsRatio_working_3-way'!Y434+4*PI())/3)</f>
        <v>-0.22697812883431209</v>
      </c>
      <c r="AI434" s="11">
        <f>'OddsRatio_working_3-way'!U434/(3*'OddsRatio_working_3-way'!X434^(1/3))*SIN(('OddsRatio_working_3-way'!Y434)/3)</f>
        <v>-4.3825961743673911E-2</v>
      </c>
      <c r="AJ434" s="11">
        <f>'OddsRatio_working_3-way'!U434/(3*'OddsRatio_working_3-way'!X434^(1/3))*SIN(('OddsRatio_working_3-way'!Y434+2*PI())/3)</f>
        <v>-0.43696361309161663</v>
      </c>
      <c r="AK434" s="11">
        <f>'OddsRatio_working_3-way'!U434/(3*'OddsRatio_working_3-way'!X434^(1/3))*SIN(('OddsRatio_working_3-way'!Y434+4*PI())/3)</f>
        <v>0.4807895748352905</v>
      </c>
      <c r="AL434" s="11">
        <f>'OddsRatio_working_3-way'!Z434+'OddsRatio_working_3-way'!AF434</f>
        <v>1.0597301001984745</v>
      </c>
      <c r="AM434" s="11">
        <f>'OddsRatio_working_3-way'!AA434+'OddsRatio_working_3-way'!AG434</f>
        <v>-0.60577384252985023</v>
      </c>
      <c r="AN434" s="11">
        <f>'OddsRatio_working_3-way'!AB434+'OddsRatio_working_3-way'!AH434</f>
        <v>-0.45395625766862424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1.0597301001984745</v>
      </c>
      <c r="AS434" s="11">
        <f>IF(('OddsRatio_working_3-way'!X434=0),IF(Q434&gt;0,-Q434^(1/3),(-Q434)^(1/3)),'OddsRatio_working_3-way'!AM434-'OddsRatio_working_3-way'!R434/3)</f>
        <v>-0.60577384252985023</v>
      </c>
      <c r="AT434" s="11">
        <f>IF(('OddsRatio_working_3-way'!X434=0),IF(Q434&gt;0,-Q434^(1/3),(-Q434)^(1/3)),'OddsRatio_working_3-way'!AN434-'OddsRatio_working_3-way'!R434/3)</f>
        <v>-0.45395625766862424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2.33</v>
      </c>
      <c r="B435" s="4">
        <f>IF('True_Odds_Calculator_3-way'!B436="","",'True_Odds_Calculator_3-way'!B436)</f>
        <v>3.66</v>
      </c>
      <c r="C435" s="4">
        <f>IF('True_Odds_Calculator_3-way'!C436="","",'True_Odds_Calculator_3-way'!C436)</f>
        <v>3.01</v>
      </c>
      <c r="D435" s="9">
        <f t="shared" si="91"/>
        <v>0.41638067974611986</v>
      </c>
      <c r="E435" s="9">
        <f t="shared" si="92"/>
        <v>0.26292978016924368</v>
      </c>
      <c r="F435" s="9">
        <f t="shared" si="93"/>
        <v>0.32068954008463646</v>
      </c>
      <c r="G435" s="9">
        <f t="shared" si="94"/>
        <v>1.0538709895363942</v>
      </c>
      <c r="H435" s="9">
        <f t="shared" si="95"/>
        <v>2.4016484160834044</v>
      </c>
      <c r="I435" s="9">
        <f t="shared" si="96"/>
        <v>3.8032968321668092</v>
      </c>
      <c r="J435" s="9">
        <f t="shared" si="97"/>
        <v>3.1182806889681522</v>
      </c>
      <c r="K435" s="11">
        <f t="shared" si="98"/>
        <v>0.42918454935622319</v>
      </c>
      <c r="L435" s="11">
        <f t="shared" si="99"/>
        <v>0.27322404371584696</v>
      </c>
      <c r="M435" s="11">
        <f t="shared" si="100"/>
        <v>0.33222591362126247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-0.27702938187934734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0.23374791642950993</v>
      </c>
      <c r="Q435" s="11">
        <f>2*'OddsRatio_working_3-way'!K435*'OddsRatio_working_3-way'!L435*'OddsRatio_working_3-way'!M435</f>
        <v>7.7915972143169976E-2</v>
      </c>
      <c r="R435" s="11">
        <f t="shared" si="101"/>
        <v>0</v>
      </c>
      <c r="S435" s="11">
        <f t="shared" si="102"/>
        <v>-0.84376579424096076</v>
      </c>
      <c r="T435" s="11">
        <f t="shared" si="103"/>
        <v>-0.28125526474698692</v>
      </c>
      <c r="U435" s="11">
        <f>'OddsRatio_working_3-way'!S435-'OddsRatio_working_3-way'!R435^2/3</f>
        <v>-0.84376579424096076</v>
      </c>
      <c r="V435" s="11">
        <f>'OddsRatio_working_3-way'!S435*'OddsRatio_working_3-way'!R435/3-2*'OddsRatio_working_3-way'!R435^3/27-'OddsRatio_working_3-way'!T435</f>
        <v>0.28125526474698692</v>
      </c>
      <c r="W435" s="11">
        <f>'OddsRatio_working_3-way'!V435^2+4*'OddsRatio_working_3-way'!U435^3/27</f>
        <v>-9.8897313547036264E-3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0.1491595247567192</v>
      </c>
      <c r="Y435" s="11">
        <f>IF('OddsRatio_working_3-way'!W435&gt;=0,IF('OddsRatio_working_3-way'!V435+SQRT('OddsRatio_working_3-way'!W435)&gt;0,0,PI()),ACOS('OddsRatio_working_3-way'!V435/(2*'OddsRatio_working_3-way'!X435)))</f>
        <v>0.33986338089713608</v>
      </c>
      <c r="Z435" s="11">
        <f>'OddsRatio_working_3-way'!X435^(1/3)*COS('OddsRatio_working_3-way'!Y435/3)</f>
        <v>0.52693549476819712</v>
      </c>
      <c r="AA435" s="11">
        <f>'OddsRatio_working_3-way'!X435^(1/3)*COS(('OddsRatio_working_3-way'!Y435+2*PI())/3)</f>
        <v>-0.31538775147969461</v>
      </c>
      <c r="AB435" s="11">
        <f>'OddsRatio_working_3-way'!X435^(1/3)*COS(('OddsRatio_working_3-way'!Y435+4*PI())/3)</f>
        <v>-0.21154774328850257</v>
      </c>
      <c r="AC435" s="11">
        <f>'OddsRatio_working_3-way'!X435^(1/3)*SIN('OddsRatio_working_3-way'!Y435/3)</f>
        <v>5.9952056681837666E-2</v>
      </c>
      <c r="AD435" s="11">
        <f>'OddsRatio_working_3-way'!X435^(1/3)*SIN(('OddsRatio_working_3-way'!Y435+2*PI())/3)</f>
        <v>0.42636349628406195</v>
      </c>
      <c r="AE435" s="11">
        <f>'OddsRatio_working_3-way'!X435^(1/3)*SIN(('OddsRatio_working_3-way'!Y435+4*PI())/3)</f>
        <v>-0.48631555296589968</v>
      </c>
      <c r="AF435" s="11">
        <f>-'OddsRatio_working_3-way'!U435/(3*'OddsRatio_working_3-way'!X435^(1/3))*COS(('OddsRatio_working_3-way'!Y435)/3)</f>
        <v>0.52693549476819712</v>
      </c>
      <c r="AG435" s="11">
        <f>-'OddsRatio_working_3-way'!U435/(3*'OddsRatio_working_3-way'!X435^(1/3))*COS(('OddsRatio_working_3-way'!Y435+2*PI())/3)</f>
        <v>-0.31538775147969461</v>
      </c>
      <c r="AH435" s="11">
        <f>-'OddsRatio_working_3-way'!U435/(3*'OddsRatio_working_3-way'!X435^(1/3))*COS(('OddsRatio_working_3-way'!Y435+4*PI())/3)</f>
        <v>-0.21154774328850257</v>
      </c>
      <c r="AI435" s="11">
        <f>'OddsRatio_working_3-way'!U435/(3*'OddsRatio_working_3-way'!X435^(1/3))*SIN(('OddsRatio_working_3-way'!Y435)/3)</f>
        <v>-5.9952056681837666E-2</v>
      </c>
      <c r="AJ435" s="11">
        <f>'OddsRatio_working_3-way'!U435/(3*'OddsRatio_working_3-way'!X435^(1/3))*SIN(('OddsRatio_working_3-way'!Y435+2*PI())/3)</f>
        <v>-0.42636349628406195</v>
      </c>
      <c r="AK435" s="11">
        <f>'OddsRatio_working_3-way'!U435/(3*'OddsRatio_working_3-way'!X435^(1/3))*SIN(('OddsRatio_working_3-way'!Y435+4*PI())/3)</f>
        <v>0.48631555296589968</v>
      </c>
      <c r="AL435" s="11">
        <f>'OddsRatio_working_3-way'!Z435+'OddsRatio_working_3-way'!AF435</f>
        <v>1.0538709895363942</v>
      </c>
      <c r="AM435" s="11">
        <f>'OddsRatio_working_3-way'!AA435+'OddsRatio_working_3-way'!AG435</f>
        <v>-0.63077550295938922</v>
      </c>
      <c r="AN435" s="11">
        <f>'OddsRatio_working_3-way'!AB435+'OddsRatio_working_3-way'!AH435</f>
        <v>-0.42309548657700513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1.0538709895363942</v>
      </c>
      <c r="AS435" s="11">
        <f>IF(('OddsRatio_working_3-way'!X435=0),IF(Q435&gt;0,-Q435^(1/3),(-Q435)^(1/3)),'OddsRatio_working_3-way'!AM435-'OddsRatio_working_3-way'!R435/3)</f>
        <v>-0.63077550295938922</v>
      </c>
      <c r="AT435" s="11">
        <f>IF(('OddsRatio_working_3-way'!X435=0),IF(Q435&gt;0,-Q435^(1/3),(-Q435)^(1/3)),'OddsRatio_working_3-way'!AN435-'OddsRatio_working_3-way'!R435/3)</f>
        <v>-0.42309548657700513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1.52</v>
      </c>
      <c r="B436" s="4">
        <f>IF('True_Odds_Calculator_3-way'!B437="","",'True_Odds_Calculator_3-way'!B437)</f>
        <v>4.54</v>
      </c>
      <c r="C436" s="4">
        <f>IF('True_Odds_Calculator_3-way'!C437="","",'True_Odds_Calculator_3-way'!C437)</f>
        <v>6.28</v>
      </c>
      <c r="D436" s="9">
        <f t="shared" si="91"/>
        <v>0.64173536721481594</v>
      </c>
      <c r="E436" s="9">
        <f t="shared" si="92"/>
        <v>0.20830892124102776</v>
      </c>
      <c r="F436" s="9">
        <f t="shared" si="93"/>
        <v>0.14995571154415638</v>
      </c>
      <c r="G436" s="9">
        <f t="shared" si="94"/>
        <v>1.073605231785812</v>
      </c>
      <c r="H436" s="9">
        <f t="shared" si="95"/>
        <v>1.558274720528622</v>
      </c>
      <c r="I436" s="9">
        <f t="shared" si="96"/>
        <v>4.8005625205217743</v>
      </c>
      <c r="J436" s="9">
        <f t="shared" si="97"/>
        <v>6.668635623829088</v>
      </c>
      <c r="K436" s="11">
        <f t="shared" si="98"/>
        <v>0.65789473684210531</v>
      </c>
      <c r="L436" s="11">
        <f t="shared" si="99"/>
        <v>0.22026431718061673</v>
      </c>
      <c r="M436" s="11">
        <f t="shared" si="100"/>
        <v>0.15923566878980891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-0.22427529864533391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0.2155201058568304</v>
      </c>
      <c r="Q436" s="11">
        <f>2*'OddsRatio_working_3-way'!K436*'OddsRatio_working_3-way'!L436*'OddsRatio_working_3-way'!M436</f>
        <v>4.6149915601034347E-2</v>
      </c>
      <c r="R436" s="11">
        <f t="shared" si="101"/>
        <v>0</v>
      </c>
      <c r="S436" s="11">
        <f t="shared" si="102"/>
        <v>-0.96096229570805813</v>
      </c>
      <c r="T436" s="11">
        <f t="shared" si="103"/>
        <v>-0.20577351085825654</v>
      </c>
      <c r="U436" s="11">
        <f>'OddsRatio_working_3-way'!S436-'OddsRatio_working_3-way'!R436^2/3</f>
        <v>-0.96096229570805813</v>
      </c>
      <c r="V436" s="11">
        <f>'OddsRatio_working_3-way'!S436*'OddsRatio_working_3-way'!R436/3-2*'OddsRatio_working_3-way'!R436^3/27-'OddsRatio_working_3-way'!T436</f>
        <v>0.20577351085825654</v>
      </c>
      <c r="W436" s="11">
        <f>'OddsRatio_working_3-way'!V436^2+4*'OddsRatio_working_3-way'!U436^3/27</f>
        <v>-8.9123813781994854E-2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0.18129158250793656</v>
      </c>
      <c r="Y436" s="11">
        <f>IF('OddsRatio_working_3-way'!W436&gt;=0,IF('OddsRatio_working_3-way'!V436+SQRT('OddsRatio_working_3-way'!W436)&gt;0,0,PI()),ACOS('OddsRatio_working_3-way'!V436/(2*'OddsRatio_working_3-way'!X436)))</f>
        <v>0.96730461036668181</v>
      </c>
      <c r="Z436" s="11">
        <f>'OddsRatio_working_3-way'!X436^(1/3)*COS('OddsRatio_working_3-way'!Y436/3)</f>
        <v>0.53680261589290601</v>
      </c>
      <c r="AA436" s="11">
        <f>'OddsRatio_working_3-way'!X436^(1/3)*COS(('OddsRatio_working_3-way'!Y436+2*PI())/3)</f>
        <v>-0.4237164315014838</v>
      </c>
      <c r="AB436" s="11">
        <f>'OddsRatio_working_3-way'!X436^(1/3)*COS(('OddsRatio_working_3-way'!Y436+4*PI())/3)</f>
        <v>-0.11308618439142207</v>
      </c>
      <c r="AC436" s="11">
        <f>'OddsRatio_working_3-way'!X436^(1/3)*SIN('OddsRatio_working_3-way'!Y436/3)</f>
        <v>0.17934245678743405</v>
      </c>
      <c r="AD436" s="11">
        <f>'OddsRatio_working_3-way'!X436^(1/3)*SIN(('OddsRatio_working_3-way'!Y436+2*PI())/3)</f>
        <v>0.37521347378747977</v>
      </c>
      <c r="AE436" s="11">
        <f>'OddsRatio_working_3-way'!X436^(1/3)*SIN(('OddsRatio_working_3-way'!Y436+4*PI())/3)</f>
        <v>-0.55455593057491392</v>
      </c>
      <c r="AF436" s="11">
        <f>-'OddsRatio_working_3-way'!U436/(3*'OddsRatio_working_3-way'!X436^(1/3))*COS(('OddsRatio_working_3-way'!Y436)/3)</f>
        <v>0.5368026158929059</v>
      </c>
      <c r="AG436" s="11">
        <f>-'OddsRatio_working_3-way'!U436/(3*'OddsRatio_working_3-way'!X436^(1/3))*COS(('OddsRatio_working_3-way'!Y436+2*PI())/3)</f>
        <v>-0.42371643150148369</v>
      </c>
      <c r="AH436" s="11">
        <f>-'OddsRatio_working_3-way'!U436/(3*'OddsRatio_working_3-way'!X436^(1/3))*COS(('OddsRatio_working_3-way'!Y436+4*PI())/3)</f>
        <v>-0.11308618439142205</v>
      </c>
      <c r="AI436" s="11">
        <f>'OddsRatio_working_3-way'!U436/(3*'OddsRatio_working_3-way'!X436^(1/3))*SIN(('OddsRatio_working_3-way'!Y436)/3)</f>
        <v>-0.17934245678743399</v>
      </c>
      <c r="AJ436" s="11">
        <f>'OddsRatio_working_3-way'!U436/(3*'OddsRatio_working_3-way'!X436^(1/3))*SIN(('OddsRatio_working_3-way'!Y436+2*PI())/3)</f>
        <v>-0.37521347378747971</v>
      </c>
      <c r="AK436" s="11">
        <f>'OddsRatio_working_3-way'!U436/(3*'OddsRatio_working_3-way'!X436^(1/3))*SIN(('OddsRatio_working_3-way'!Y436+4*PI())/3)</f>
        <v>0.55455593057491381</v>
      </c>
      <c r="AL436" s="11">
        <f>'OddsRatio_working_3-way'!Z436+'OddsRatio_working_3-way'!AF436</f>
        <v>1.073605231785812</v>
      </c>
      <c r="AM436" s="11">
        <f>'OddsRatio_working_3-way'!AA436+'OddsRatio_working_3-way'!AG436</f>
        <v>-0.8474328630029675</v>
      </c>
      <c r="AN436" s="11">
        <f>'OddsRatio_working_3-way'!AB436+'OddsRatio_working_3-way'!AH436</f>
        <v>-0.22617236878284414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1.073605231785812</v>
      </c>
      <c r="AS436" s="11">
        <f>IF(('OddsRatio_working_3-way'!X436=0),IF(Q436&gt;0,-Q436^(1/3),(-Q436)^(1/3)),'OddsRatio_working_3-way'!AM436-'OddsRatio_working_3-way'!R436/3)</f>
        <v>-0.8474328630029675</v>
      </c>
      <c r="AT436" s="11">
        <f>IF(('OddsRatio_working_3-way'!X436=0),IF(Q436&gt;0,-Q436^(1/3),(-Q436)^(1/3)),'OddsRatio_working_3-way'!AN436-'OddsRatio_working_3-way'!R436/3)</f>
        <v>-0.22617236878284414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2.27</v>
      </c>
      <c r="B437" s="4">
        <f>IF('True_Odds_Calculator_3-way'!B438="","",'True_Odds_Calculator_3-way'!B438)</f>
        <v>3.41</v>
      </c>
      <c r="C437" s="4">
        <f>IF('True_Odds_Calculator_3-way'!C438="","",'True_Odds_Calculator_3-way'!C438)</f>
        <v>3.28</v>
      </c>
      <c r="D437" s="9">
        <f t="shared" si="91"/>
        <v>0.42613948345066044</v>
      </c>
      <c r="E437" s="9">
        <f t="shared" si="92"/>
        <v>0.28125811550549912</v>
      </c>
      <c r="F437" s="9">
        <f t="shared" si="93"/>
        <v>0.29260240104384044</v>
      </c>
      <c r="G437" s="9">
        <f t="shared" si="94"/>
        <v>1.060353926346786</v>
      </c>
      <c r="H437" s="9">
        <f t="shared" si="95"/>
        <v>2.3466494864604179</v>
      </c>
      <c r="I437" s="9">
        <f t="shared" si="96"/>
        <v>3.5554529624957545</v>
      </c>
      <c r="J437" s="9">
        <f t="shared" si="97"/>
        <v>3.4176069520706722</v>
      </c>
      <c r="K437" s="11">
        <f t="shared" si="98"/>
        <v>0.44052863436123346</v>
      </c>
      <c r="L437" s="11">
        <f t="shared" si="99"/>
        <v>0.29325513196480935</v>
      </c>
      <c r="M437" s="11">
        <f t="shared" si="100"/>
        <v>0.3048780487804878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-0.27485366389313115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0.23474274558266137</v>
      </c>
      <c r="Q437" s="11">
        <f>2*'OddsRatio_working_3-way'!K437*'OddsRatio_working_3-way'!L437*'OddsRatio_working_3-way'!M437</f>
        <v>7.8772733417000459E-2</v>
      </c>
      <c r="R437" s="11">
        <f t="shared" si="101"/>
        <v>0</v>
      </c>
      <c r="S437" s="11">
        <f t="shared" si="102"/>
        <v>-0.85406445836550404</v>
      </c>
      <c r="T437" s="11">
        <f t="shared" si="103"/>
        <v>-0.28659881153204836</v>
      </c>
      <c r="U437" s="11">
        <f>'OddsRatio_working_3-way'!S437-'OddsRatio_working_3-way'!R437^2/3</f>
        <v>-0.85406445836550404</v>
      </c>
      <c r="V437" s="11">
        <f>'OddsRatio_working_3-way'!S437*'OddsRatio_working_3-way'!R437/3-2*'OddsRatio_working_3-way'!R437^3/27-'OddsRatio_working_3-way'!T437</f>
        <v>0.28659881153204836</v>
      </c>
      <c r="W437" s="11">
        <f>'OddsRatio_working_3-way'!V437^2+4*'OddsRatio_working_3-way'!U437^3/27</f>
        <v>-1.0153996220559708E-2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0.15189871213422307</v>
      </c>
      <c r="Y437" s="11">
        <f>IF('OddsRatio_working_3-way'!W437&gt;=0,IF('OddsRatio_working_3-way'!V437+SQRT('OddsRatio_working_3-way'!W437)&gt;0,0,PI()),ACOS('OddsRatio_working_3-way'!V437/(2*'OddsRatio_working_3-way'!X437)))</f>
        <v>0.33809607294928301</v>
      </c>
      <c r="Z437" s="11">
        <f>'OddsRatio_working_3-way'!X437^(1/3)*COS('OddsRatio_working_3-way'!Y437/3)</f>
        <v>0.53017696317339302</v>
      </c>
      <c r="AA437" s="11">
        <f>'OddsRatio_working_3-way'!X437^(1/3)*COS(('OddsRatio_working_3-way'!Y437+2*PI())/3)</f>
        <v>-0.31705390645318871</v>
      </c>
      <c r="AB437" s="11">
        <f>'OddsRatio_working_3-way'!X437^(1/3)*COS(('OddsRatio_working_3-way'!Y437+4*PI())/3)</f>
        <v>-0.21312305672020435</v>
      </c>
      <c r="AC437" s="11">
        <f>'OddsRatio_working_3-way'!X437^(1/3)*SIN('OddsRatio_working_3-way'!Y437/3)</f>
        <v>6.0004504070445067E-2</v>
      </c>
      <c r="AD437" s="11">
        <f>'OddsRatio_working_3-way'!X437^(1/3)*SIN(('OddsRatio_working_3-way'!Y437+2*PI())/3)</f>
        <v>0.42914446657422251</v>
      </c>
      <c r="AE437" s="11">
        <f>'OddsRatio_working_3-way'!X437^(1/3)*SIN(('OddsRatio_working_3-way'!Y437+4*PI())/3)</f>
        <v>-0.48914897064466761</v>
      </c>
      <c r="AF437" s="11">
        <f>-'OddsRatio_working_3-way'!U437/(3*'OddsRatio_working_3-way'!X437^(1/3))*COS(('OddsRatio_working_3-way'!Y437)/3)</f>
        <v>0.53017696317339302</v>
      </c>
      <c r="AG437" s="11">
        <f>-'OddsRatio_working_3-way'!U437/(3*'OddsRatio_working_3-way'!X437^(1/3))*COS(('OddsRatio_working_3-way'!Y437+2*PI())/3)</f>
        <v>-0.31705390645318871</v>
      </c>
      <c r="AH437" s="11">
        <f>-'OddsRatio_working_3-way'!U437/(3*'OddsRatio_working_3-way'!X437^(1/3))*COS(('OddsRatio_working_3-way'!Y437+4*PI())/3)</f>
        <v>-0.21312305672020435</v>
      </c>
      <c r="AI437" s="11">
        <f>'OddsRatio_working_3-way'!U437/(3*'OddsRatio_working_3-way'!X437^(1/3))*SIN(('OddsRatio_working_3-way'!Y437)/3)</f>
        <v>-6.0004504070445067E-2</v>
      </c>
      <c r="AJ437" s="11">
        <f>'OddsRatio_working_3-way'!U437/(3*'OddsRatio_working_3-way'!X437^(1/3))*SIN(('OddsRatio_working_3-way'!Y437+2*PI())/3)</f>
        <v>-0.42914446657422251</v>
      </c>
      <c r="AK437" s="11">
        <f>'OddsRatio_working_3-way'!U437/(3*'OddsRatio_working_3-way'!X437^(1/3))*SIN(('OddsRatio_working_3-way'!Y437+4*PI())/3)</f>
        <v>0.48914897064466761</v>
      </c>
      <c r="AL437" s="11">
        <f>'OddsRatio_working_3-way'!Z437+'OddsRatio_working_3-way'!AF437</f>
        <v>1.060353926346786</v>
      </c>
      <c r="AM437" s="11">
        <f>'OddsRatio_working_3-way'!AA437+'OddsRatio_working_3-way'!AG437</f>
        <v>-0.63410781290637741</v>
      </c>
      <c r="AN437" s="11">
        <f>'OddsRatio_working_3-way'!AB437+'OddsRatio_working_3-way'!AH437</f>
        <v>-0.42624611344040869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1.060353926346786</v>
      </c>
      <c r="AS437" s="11">
        <f>IF(('OddsRatio_working_3-way'!X437=0),IF(Q437&gt;0,-Q437^(1/3),(-Q437)^(1/3)),'OddsRatio_working_3-way'!AM437-'OddsRatio_working_3-way'!R437/3)</f>
        <v>-0.63410781290637741</v>
      </c>
      <c r="AT437" s="11">
        <f>IF(('OddsRatio_working_3-way'!X437=0),IF(Q437&gt;0,-Q437^(1/3),(-Q437)^(1/3)),'OddsRatio_working_3-way'!AN437-'OddsRatio_working_3-way'!R437/3)</f>
        <v>-0.42624611344040869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1.5</v>
      </c>
      <c r="B438" s="4">
        <f>IF('True_Odds_Calculator_3-way'!B439="","",'True_Odds_Calculator_3-way'!B439)</f>
        <v>4.6100000000000003</v>
      </c>
      <c r="C438" s="4">
        <f>IF('True_Odds_Calculator_3-way'!C439="","",'True_Odds_Calculator_3-way'!C439)</f>
        <v>6.54</v>
      </c>
      <c r="D438" s="9">
        <f t="shared" si="91"/>
        <v>0.65082078486665007</v>
      </c>
      <c r="E438" s="9">
        <f t="shared" si="92"/>
        <v>0.20518360245275069</v>
      </c>
      <c r="F438" s="9">
        <f t="shared" si="93"/>
        <v>0.14399561268059907</v>
      </c>
      <c r="G438" s="9">
        <f t="shared" si="94"/>
        <v>1.0730426048236765</v>
      </c>
      <c r="H438" s="9">
        <f t="shared" si="95"/>
        <v>1.5365213024118383</v>
      </c>
      <c r="I438" s="9">
        <f t="shared" si="96"/>
        <v>4.8736838034134733</v>
      </c>
      <c r="J438" s="9">
        <f t="shared" si="97"/>
        <v>6.9446560307231691</v>
      </c>
      <c r="K438" s="11">
        <f t="shared" si="98"/>
        <v>0.66666666666666663</v>
      </c>
      <c r="L438" s="11">
        <f t="shared" si="99"/>
        <v>0.21691973969631234</v>
      </c>
      <c r="M438" s="11">
        <f t="shared" si="100"/>
        <v>0.1529051987767584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-0.22111440581459874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0.21338180306517979</v>
      </c>
      <c r="Q438" s="11">
        <f>2*'OddsRatio_working_3-way'!K438*'OddsRatio_working_3-way'!L438*'OddsRatio_working_3-way'!M438</f>
        <v>4.4224207889156437E-2</v>
      </c>
      <c r="R438" s="11">
        <f t="shared" si="101"/>
        <v>0</v>
      </c>
      <c r="S438" s="11">
        <f t="shared" si="102"/>
        <v>-0.96502895086852625</v>
      </c>
      <c r="T438" s="11">
        <f t="shared" si="103"/>
        <v>-0.20000600018000547</v>
      </c>
      <c r="U438" s="11">
        <f>'OddsRatio_working_3-way'!S438-'OddsRatio_working_3-way'!R438^2/3</f>
        <v>-0.96502895086852625</v>
      </c>
      <c r="V438" s="11">
        <f>'OddsRatio_working_3-way'!S438*'OddsRatio_working_3-way'!R438/3-2*'OddsRatio_working_3-way'!R438^3/27-'OddsRatio_working_3-way'!T438</f>
        <v>0.20000600018000547</v>
      </c>
      <c r="W438" s="11">
        <f>'OddsRatio_working_3-way'!V438^2+4*'OddsRatio_working_3-way'!U438^3/27</f>
        <v>-9.314026755778923E-2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0.18244359927508663</v>
      </c>
      <c r="Y438" s="11">
        <f>IF('OddsRatio_working_3-way'!W438&gt;=0,IF('OddsRatio_working_3-way'!V438+SQRT('OddsRatio_working_3-way'!W438)&gt;0,0,PI()),ACOS('OddsRatio_working_3-way'!V438/(2*'OddsRatio_working_3-way'!X438)))</f>
        <v>0.99066827657632628</v>
      </c>
      <c r="Z438" s="11">
        <f>'OddsRatio_working_3-way'!X438^(1/3)*COS('OddsRatio_working_3-way'!Y438/3)</f>
        <v>0.53652130241183826</v>
      </c>
      <c r="AA438" s="11">
        <f>'OddsRatio_working_3-way'!X438^(1/3)*COS(('OddsRatio_working_3-way'!Y438+2*PI())/3)</f>
        <v>-0.42752742979097186</v>
      </c>
      <c r="AB438" s="11">
        <f>'OddsRatio_working_3-way'!X438^(1/3)*COS(('OddsRatio_working_3-way'!Y438+4*PI())/3)</f>
        <v>-0.10899387262086653</v>
      </c>
      <c r="AC438" s="11">
        <f>'OddsRatio_working_3-way'!X438^(1/3)*SIN('OddsRatio_working_3-way'!Y438/3)</f>
        <v>0.18390543497808934</v>
      </c>
      <c r="AD438" s="11">
        <f>'OddsRatio_working_3-way'!X438^(1/3)*SIN(('OddsRatio_working_3-way'!Y438+2*PI())/3)</f>
        <v>0.37268836007112044</v>
      </c>
      <c r="AE438" s="11">
        <f>'OddsRatio_working_3-way'!X438^(1/3)*SIN(('OddsRatio_working_3-way'!Y438+4*PI())/3)</f>
        <v>-0.55659379504920981</v>
      </c>
      <c r="AF438" s="11">
        <f>-'OddsRatio_working_3-way'!U438/(3*'OddsRatio_working_3-way'!X438^(1/3))*COS(('OddsRatio_working_3-way'!Y438)/3)</f>
        <v>0.53652130241183815</v>
      </c>
      <c r="AG438" s="11">
        <f>-'OddsRatio_working_3-way'!U438/(3*'OddsRatio_working_3-way'!X438^(1/3))*COS(('OddsRatio_working_3-way'!Y438+2*PI())/3)</f>
        <v>-0.4275274297909718</v>
      </c>
      <c r="AH438" s="11">
        <f>-'OddsRatio_working_3-way'!U438/(3*'OddsRatio_working_3-way'!X438^(1/3))*COS(('OddsRatio_working_3-way'!Y438+4*PI())/3)</f>
        <v>-0.1089938726208665</v>
      </c>
      <c r="AI438" s="11">
        <f>'OddsRatio_working_3-way'!U438/(3*'OddsRatio_working_3-way'!X438^(1/3))*SIN(('OddsRatio_working_3-way'!Y438)/3)</f>
        <v>-0.18390543497808931</v>
      </c>
      <c r="AJ438" s="11">
        <f>'OddsRatio_working_3-way'!U438/(3*'OddsRatio_working_3-way'!X438^(1/3))*SIN(('OddsRatio_working_3-way'!Y438+2*PI())/3)</f>
        <v>-0.37268836007112038</v>
      </c>
      <c r="AK438" s="11">
        <f>'OddsRatio_working_3-way'!U438/(3*'OddsRatio_working_3-way'!X438^(1/3))*SIN(('OddsRatio_working_3-way'!Y438+4*PI())/3)</f>
        <v>0.55659379504920969</v>
      </c>
      <c r="AL438" s="11">
        <f>'OddsRatio_working_3-way'!Z438+'OddsRatio_working_3-way'!AF438</f>
        <v>1.0730426048236765</v>
      </c>
      <c r="AM438" s="11">
        <f>'OddsRatio_working_3-way'!AA438+'OddsRatio_working_3-way'!AG438</f>
        <v>-0.8550548595819436</v>
      </c>
      <c r="AN438" s="11">
        <f>'OddsRatio_working_3-way'!AB438+'OddsRatio_working_3-way'!AH438</f>
        <v>-0.21798774524173303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1.0730426048236765</v>
      </c>
      <c r="AS438" s="11">
        <f>IF(('OddsRatio_working_3-way'!X438=0),IF(Q438&gt;0,-Q438^(1/3),(-Q438)^(1/3)),'OddsRatio_working_3-way'!AM438-'OddsRatio_working_3-way'!R438/3)</f>
        <v>-0.8550548595819436</v>
      </c>
      <c r="AT438" s="11">
        <f>IF(('OddsRatio_working_3-way'!X438=0),IF(Q438&gt;0,-Q438^(1/3),(-Q438)^(1/3)),'OddsRatio_working_3-way'!AN438-'OddsRatio_working_3-way'!R438/3)</f>
        <v>-0.21798774524173303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4</v>
      </c>
      <c r="B439" s="4">
        <f>IF('True_Odds_Calculator_3-way'!B440="","",'True_Odds_Calculator_3-way'!B440)</f>
        <v>3.9</v>
      </c>
      <c r="C439" s="4">
        <f>IF('True_Odds_Calculator_3-way'!C440="","",'True_Odds_Calculator_3-way'!C440)</f>
        <v>1.89</v>
      </c>
      <c r="D439" s="9">
        <f t="shared" si="91"/>
        <v>0.23945407204954128</v>
      </c>
      <c r="E439" s="9">
        <f t="shared" si="92"/>
        <v>0.24568249953589866</v>
      </c>
      <c r="F439" s="9">
        <f t="shared" si="93"/>
        <v>0.5148634284145599</v>
      </c>
      <c r="G439" s="9">
        <f t="shared" si="94"/>
        <v>1.0587220636797903</v>
      </c>
      <c r="H439" s="9">
        <f t="shared" si="95"/>
        <v>4.1761661910393713</v>
      </c>
      <c r="I439" s="9">
        <f t="shared" si="96"/>
        <v>4.0702939846713901</v>
      </c>
      <c r="J439" s="9">
        <f t="shared" si="97"/>
        <v>1.9422626366750131</v>
      </c>
      <c r="K439" s="11">
        <f t="shared" si="98"/>
        <v>0.25</v>
      </c>
      <c r="L439" s="11">
        <f t="shared" si="99"/>
        <v>0.25641025641025644</v>
      </c>
      <c r="M439" s="11">
        <f t="shared" si="100"/>
        <v>0.52910052910052918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-0.26261701261701254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0.23029439696106369</v>
      </c>
      <c r="Q439" s="11">
        <f>2*'OddsRatio_working_3-way'!K439*'OddsRatio_working_3-way'!L439*'OddsRatio_working_3-way'!M439</f>
        <v>6.7833401166734517E-2</v>
      </c>
      <c r="R439" s="11">
        <f t="shared" si="101"/>
        <v>0</v>
      </c>
      <c r="S439" s="11">
        <f t="shared" si="102"/>
        <v>-0.87692109001678986</v>
      </c>
      <c r="T439" s="11">
        <f t="shared" si="103"/>
        <v>-0.25829781738344326</v>
      </c>
      <c r="U439" s="11">
        <f>'OddsRatio_working_3-way'!S439-'OddsRatio_working_3-way'!R439^2/3</f>
        <v>-0.87692109001678986</v>
      </c>
      <c r="V439" s="11">
        <f>'OddsRatio_working_3-way'!S439*'OddsRatio_working_3-way'!R439/3-2*'OddsRatio_working_3-way'!R439^3/27-'OddsRatio_working_3-way'!T439</f>
        <v>0.25829781738344326</v>
      </c>
      <c r="W439" s="11">
        <f>'OddsRatio_working_3-way'!V439^2+4*'OddsRatio_working_3-way'!U439^3/27</f>
        <v>-3.3185063240542254E-2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0.15803704131120089</v>
      </c>
      <c r="Y439" s="11">
        <f>IF('OddsRatio_working_3-way'!W439&gt;=0,IF('OddsRatio_working_3-way'!V439+SQRT('OddsRatio_working_3-way'!W439)&gt;0,0,PI()),ACOS('OddsRatio_working_3-way'!V439/(2*'OddsRatio_working_3-way'!X439)))</f>
        <v>0.61424889751234635</v>
      </c>
      <c r="Z439" s="11">
        <f>'OddsRatio_working_3-way'!X439^(1/3)*COS('OddsRatio_working_3-way'!Y439/3)</f>
        <v>0.52936103183989514</v>
      </c>
      <c r="AA439" s="11">
        <f>'OddsRatio_working_3-way'!X439^(1/3)*COS(('OddsRatio_working_3-way'!Y439+2*PI())/3)</f>
        <v>-0.35988002212270392</v>
      </c>
      <c r="AB439" s="11">
        <f>'OddsRatio_working_3-way'!X439^(1/3)*COS(('OddsRatio_working_3-way'!Y439+4*PI())/3)</f>
        <v>-0.16948100971719085</v>
      </c>
      <c r="AC439" s="11">
        <f>'OddsRatio_working_3-way'!X439^(1/3)*SIN('OddsRatio_working_3-way'!Y439/3)</f>
        <v>0.10992692106576184</v>
      </c>
      <c r="AD439" s="11">
        <f>'OddsRatio_working_3-way'!X439^(1/3)*SIN(('OddsRatio_working_3-way'!Y439+2*PI())/3)</f>
        <v>0.40347664081401141</v>
      </c>
      <c r="AE439" s="11">
        <f>'OddsRatio_working_3-way'!X439^(1/3)*SIN(('OddsRatio_working_3-way'!Y439+4*PI())/3)</f>
        <v>-0.51340356187977321</v>
      </c>
      <c r="AF439" s="11">
        <f>-'OddsRatio_working_3-way'!U439/(3*'OddsRatio_working_3-way'!X439^(1/3))*COS(('OddsRatio_working_3-way'!Y439)/3)</f>
        <v>0.52936103183989514</v>
      </c>
      <c r="AG439" s="11">
        <f>-'OddsRatio_working_3-way'!U439/(3*'OddsRatio_working_3-way'!X439^(1/3))*COS(('OddsRatio_working_3-way'!Y439+2*PI())/3)</f>
        <v>-0.35988002212270392</v>
      </c>
      <c r="AH439" s="11">
        <f>-'OddsRatio_working_3-way'!U439/(3*'OddsRatio_working_3-way'!X439^(1/3))*COS(('OddsRatio_working_3-way'!Y439+4*PI())/3)</f>
        <v>-0.16948100971719085</v>
      </c>
      <c r="AI439" s="11">
        <f>'OddsRatio_working_3-way'!U439/(3*'OddsRatio_working_3-way'!X439^(1/3))*SIN(('OddsRatio_working_3-way'!Y439)/3)</f>
        <v>-0.10992692106576184</v>
      </c>
      <c r="AJ439" s="11">
        <f>'OddsRatio_working_3-way'!U439/(3*'OddsRatio_working_3-way'!X439^(1/3))*SIN(('OddsRatio_working_3-way'!Y439+2*PI())/3)</f>
        <v>-0.40347664081401141</v>
      </c>
      <c r="AK439" s="11">
        <f>'OddsRatio_working_3-way'!U439/(3*'OddsRatio_working_3-way'!X439^(1/3))*SIN(('OddsRatio_working_3-way'!Y439+4*PI())/3)</f>
        <v>0.51340356187977321</v>
      </c>
      <c r="AL439" s="11">
        <f>'OddsRatio_working_3-way'!Z439+'OddsRatio_working_3-way'!AF439</f>
        <v>1.0587220636797903</v>
      </c>
      <c r="AM439" s="11">
        <f>'OddsRatio_working_3-way'!AA439+'OddsRatio_working_3-way'!AG439</f>
        <v>-0.71976004424540785</v>
      </c>
      <c r="AN439" s="11">
        <f>'OddsRatio_working_3-way'!AB439+'OddsRatio_working_3-way'!AH439</f>
        <v>-0.3389620194343817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1.0587220636797903</v>
      </c>
      <c r="AS439" s="11">
        <f>IF(('OddsRatio_working_3-way'!X439=0),IF(Q439&gt;0,-Q439^(1/3),(-Q439)^(1/3)),'OddsRatio_working_3-way'!AM439-'OddsRatio_working_3-way'!R439/3)</f>
        <v>-0.71976004424540785</v>
      </c>
      <c r="AT439" s="11">
        <f>IF(('OddsRatio_working_3-way'!X439=0),IF(Q439&gt;0,-Q439^(1/3),(-Q439)^(1/3)),'OddsRatio_working_3-way'!AN439-'OddsRatio_working_3-way'!R439/3)</f>
        <v>-0.3389620194343817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3.71</v>
      </c>
      <c r="B440" s="4">
        <f>IF('True_Odds_Calculator_3-way'!B441="","",'True_Odds_Calculator_3-way'!B441)</f>
        <v>3.45</v>
      </c>
      <c r="C440" s="4">
        <f>IF('True_Odds_Calculator_3-way'!C441="","",'True_Odds_Calculator_3-way'!C441)</f>
        <v>2.11</v>
      </c>
      <c r="D440" s="9">
        <f t="shared" si="91"/>
        <v>0.2595210365308056</v>
      </c>
      <c r="E440" s="9">
        <f t="shared" si="92"/>
        <v>0.27936796903078598</v>
      </c>
      <c r="F440" s="9">
        <f t="shared" si="93"/>
        <v>0.46111099443840831</v>
      </c>
      <c r="G440" s="9">
        <f t="shared" si="94"/>
        <v>1.0528605833554376</v>
      </c>
      <c r="H440" s="9">
        <f t="shared" si="95"/>
        <v>3.8532521808932367</v>
      </c>
      <c r="I440" s="9">
        <f t="shared" si="96"/>
        <v>3.5795084292208221</v>
      </c>
      <c r="J440" s="9">
        <f t="shared" si="97"/>
        <v>2.1686752475245359</v>
      </c>
      <c r="K440" s="11">
        <f t="shared" si="98"/>
        <v>0.26954177897574122</v>
      </c>
      <c r="L440" s="11">
        <f t="shared" si="99"/>
        <v>0.28985507246376813</v>
      </c>
      <c r="M440" s="11">
        <f t="shared" si="100"/>
        <v>0.47393364928909953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-0.2728870296140492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0.23216250486680368</v>
      </c>
      <c r="Q440" s="11">
        <f>2*'OddsRatio_working_3-way'!K440*'OddsRatio_working_3-way'!L440*'OddsRatio_working_3-way'!M440</f>
        <v>7.405502547585445E-2</v>
      </c>
      <c r="R440" s="11">
        <f t="shared" si="101"/>
        <v>0</v>
      </c>
      <c r="S440" s="11">
        <f t="shared" si="102"/>
        <v>-0.85076416125440912</v>
      </c>
      <c r="T440" s="11">
        <f t="shared" si="103"/>
        <v>-0.27137612799183708</v>
      </c>
      <c r="U440" s="11">
        <f>'OddsRatio_working_3-way'!S440-'OddsRatio_working_3-way'!R440^2/3</f>
        <v>-0.85076416125440912</v>
      </c>
      <c r="V440" s="11">
        <f>'OddsRatio_working_3-way'!S440*'OddsRatio_working_3-way'!R440/3-2*'OddsRatio_working_3-way'!R440^3/27-'OddsRatio_working_3-way'!T440</f>
        <v>0.27137612799183708</v>
      </c>
      <c r="W440" s="11">
        <f>'OddsRatio_working_3-way'!V440^2+4*'OddsRatio_working_3-way'!U440^3/27</f>
        <v>-1.758207997368931E-2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0.15101910708378199</v>
      </c>
      <c r="Y440" s="11">
        <f>IF('OddsRatio_working_3-way'!W440&gt;=0,IF('OddsRatio_working_3-way'!V440+SQRT('OddsRatio_working_3-way'!W440)&gt;0,0,PI()),ACOS('OddsRatio_working_3-way'!V440/(2*'OddsRatio_working_3-way'!X440)))</f>
        <v>0.45449518926213095</v>
      </c>
      <c r="Z440" s="11">
        <f>'OddsRatio_working_3-way'!X440^(1/3)*COS('OddsRatio_working_3-way'!Y440/3)</f>
        <v>0.52643029167771882</v>
      </c>
      <c r="AA440" s="11">
        <f>'OddsRatio_working_3-way'!X440^(1/3)*COS(('OddsRatio_working_3-way'!Y440+2*PI())/3)</f>
        <v>-0.33281687941415355</v>
      </c>
      <c r="AB440" s="11">
        <f>'OddsRatio_working_3-way'!X440^(1/3)*COS(('OddsRatio_working_3-way'!Y440+4*PI())/3)</f>
        <v>-0.19361341226356549</v>
      </c>
      <c r="AC440" s="11">
        <f>'OddsRatio_working_3-way'!X440^(1/3)*SIN('OddsRatio_working_3-way'!Y440/3)</f>
        <v>8.0369159231521256E-2</v>
      </c>
      <c r="AD440" s="11">
        <f>'OddsRatio_working_3-way'!X440^(1/3)*SIN(('OddsRatio_working_3-way'!Y440+2*PI())/3)</f>
        <v>0.41571742629879566</v>
      </c>
      <c r="AE440" s="11">
        <f>'OddsRatio_working_3-way'!X440^(1/3)*SIN(('OddsRatio_working_3-way'!Y440+4*PI())/3)</f>
        <v>-0.49608658553031693</v>
      </c>
      <c r="AF440" s="11">
        <f>-'OddsRatio_working_3-way'!U440/(3*'OddsRatio_working_3-way'!X440^(1/3))*COS(('OddsRatio_working_3-way'!Y440)/3)</f>
        <v>0.52643029167771871</v>
      </c>
      <c r="AG440" s="11">
        <f>-'OddsRatio_working_3-way'!U440/(3*'OddsRatio_working_3-way'!X440^(1/3))*COS(('OddsRatio_working_3-way'!Y440+2*PI())/3)</f>
        <v>-0.3328168794141535</v>
      </c>
      <c r="AH440" s="11">
        <f>-'OddsRatio_working_3-way'!U440/(3*'OddsRatio_working_3-way'!X440^(1/3))*COS(('OddsRatio_working_3-way'!Y440+4*PI())/3)</f>
        <v>-0.19361341226356546</v>
      </c>
      <c r="AI440" s="11">
        <f>'OddsRatio_working_3-way'!U440/(3*'OddsRatio_working_3-way'!X440^(1/3))*SIN(('OddsRatio_working_3-way'!Y440)/3)</f>
        <v>-8.0369159231521242E-2</v>
      </c>
      <c r="AJ440" s="11">
        <f>'OddsRatio_working_3-way'!U440/(3*'OddsRatio_working_3-way'!X440^(1/3))*SIN(('OddsRatio_working_3-way'!Y440+2*PI())/3)</f>
        <v>-0.41571742629879554</v>
      </c>
      <c r="AK440" s="11">
        <f>'OddsRatio_working_3-way'!U440/(3*'OddsRatio_working_3-way'!X440^(1/3))*SIN(('OddsRatio_working_3-way'!Y440+4*PI())/3)</f>
        <v>0.49608658553031681</v>
      </c>
      <c r="AL440" s="11">
        <f>'OddsRatio_working_3-way'!Z440+'OddsRatio_working_3-way'!AF440</f>
        <v>1.0528605833554376</v>
      </c>
      <c r="AM440" s="11">
        <f>'OddsRatio_working_3-way'!AA440+'OddsRatio_working_3-way'!AG440</f>
        <v>-0.665633758828307</v>
      </c>
      <c r="AN440" s="11">
        <f>'OddsRatio_working_3-way'!AB440+'OddsRatio_working_3-way'!AH440</f>
        <v>-0.38722682452713098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1.0528605833554376</v>
      </c>
      <c r="AS440" s="11">
        <f>IF(('OddsRatio_working_3-way'!X440=0),IF(Q440&gt;0,-Q440^(1/3),(-Q440)^(1/3)),'OddsRatio_working_3-way'!AM440-'OddsRatio_working_3-way'!R440/3)</f>
        <v>-0.665633758828307</v>
      </c>
      <c r="AT440" s="11">
        <f>IF(('OddsRatio_working_3-way'!X440=0),IF(Q440&gt;0,-Q440^(1/3),(-Q440)^(1/3)),'OddsRatio_working_3-way'!AN440-'OddsRatio_working_3-way'!R440/3)</f>
        <v>-0.38722682452713098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1.85</v>
      </c>
      <c r="B441" s="4">
        <f>IF('True_Odds_Calculator_3-way'!B442="","",'True_Odds_Calculator_3-way'!B442)</f>
        <v>3.9</v>
      </c>
      <c r="C441" s="4">
        <f>IF('True_Odds_Calculator_3-way'!C442="","",'True_Odds_Calculator_3-way'!C442)</f>
        <v>4.16</v>
      </c>
      <c r="D441" s="9">
        <f t="shared" si="91"/>
        <v>0.52546628153546793</v>
      </c>
      <c r="E441" s="9">
        <f t="shared" si="92"/>
        <v>0.24503389258587235</v>
      </c>
      <c r="F441" s="9">
        <f t="shared" si="93"/>
        <v>0.22949982587865977</v>
      </c>
      <c r="G441" s="9">
        <f t="shared" si="94"/>
        <v>1.0624372724128204</v>
      </c>
      <c r="H441" s="9">
        <f t="shared" si="95"/>
        <v>1.903071681550897</v>
      </c>
      <c r="I441" s="9">
        <f t="shared" si="96"/>
        <v>4.0810680899971787</v>
      </c>
      <c r="J441" s="9">
        <f t="shared" si="97"/>
        <v>4.3573017808245131</v>
      </c>
      <c r="K441" s="11">
        <f t="shared" si="98"/>
        <v>0.54054054054054046</v>
      </c>
      <c r="L441" s="11">
        <f t="shared" si="99"/>
        <v>0.25641025641025644</v>
      </c>
      <c r="M441" s="11">
        <f t="shared" si="100"/>
        <v>0.24038461538461536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-0.25952209606055754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0.23022282637667249</v>
      </c>
      <c r="Q441" s="11">
        <f>2*'OddsRatio_working_3-way'!K441*'OddsRatio_working_3-way'!L441*'OddsRatio_working_3-way'!M441</f>
        <v>6.6634682019297398E-2</v>
      </c>
      <c r="R441" s="11">
        <f t="shared" si="101"/>
        <v>0</v>
      </c>
      <c r="S441" s="11">
        <f t="shared" si="102"/>
        <v>-0.88710298610932814</v>
      </c>
      <c r="T441" s="11">
        <f t="shared" si="103"/>
        <v>-0.25675918555986343</v>
      </c>
      <c r="U441" s="11">
        <f>'OddsRatio_working_3-way'!S441-'OddsRatio_working_3-way'!R441^2/3</f>
        <v>-0.88710298610932814</v>
      </c>
      <c r="V441" s="11">
        <f>'OddsRatio_working_3-way'!S441*'OddsRatio_working_3-way'!R441/3-2*'OddsRatio_working_3-way'!R441^3/27-'OddsRatio_working_3-way'!T441</f>
        <v>0.25675918555986343</v>
      </c>
      <c r="W441" s="11">
        <f>'OddsRatio_working_3-way'!V441^2+4*'OddsRatio_working_3-way'!U441^3/27</f>
        <v>-3.7498011009713741E-2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0.16079745829698158</v>
      </c>
      <c r="Y441" s="11">
        <f>IF('OddsRatio_working_3-way'!W441&gt;=0,IF('OddsRatio_working_3-way'!V441+SQRT('OddsRatio_working_3-way'!W441)&gt;0,0,PI()),ACOS('OddsRatio_working_3-way'!V441/(2*'OddsRatio_working_3-way'!X441)))</f>
        <v>0.64617439433623169</v>
      </c>
      <c r="Z441" s="11">
        <f>'OddsRatio_working_3-way'!X441^(1/3)*COS('OddsRatio_working_3-way'!Y441/3)</f>
        <v>0.5312186362064103</v>
      </c>
      <c r="AA441" s="11">
        <f>'OddsRatio_working_3-way'!X441^(1/3)*COS(('OddsRatio_working_3-way'!Y441+2*PI())/3)</f>
        <v>-0.36626127753561361</v>
      </c>
      <c r="AB441" s="11">
        <f>'OddsRatio_working_3-way'!X441^(1/3)*COS(('OddsRatio_working_3-way'!Y441+4*PI())/3)</f>
        <v>-0.16495735867079681</v>
      </c>
      <c r="AC441" s="11">
        <f>'OddsRatio_working_3-way'!X441^(1/3)*SIN('OddsRatio_working_3-way'!Y441/3)</f>
        <v>0.1162228717455288</v>
      </c>
      <c r="AD441" s="11">
        <f>'OddsRatio_working_3-way'!X441^(1/3)*SIN(('OddsRatio_working_3-way'!Y441+2*PI())/3)</f>
        <v>0.40193739804571099</v>
      </c>
      <c r="AE441" s="11">
        <f>'OddsRatio_working_3-way'!X441^(1/3)*SIN(('OddsRatio_working_3-way'!Y441+4*PI())/3)</f>
        <v>-0.51816026979123953</v>
      </c>
      <c r="AF441" s="11">
        <f>-'OddsRatio_working_3-way'!U441/(3*'OddsRatio_working_3-way'!X441^(1/3))*COS(('OddsRatio_working_3-way'!Y441)/3)</f>
        <v>0.53121863620641019</v>
      </c>
      <c r="AG441" s="11">
        <f>-'OddsRatio_working_3-way'!U441/(3*'OddsRatio_working_3-way'!X441^(1/3))*COS(('OddsRatio_working_3-way'!Y441+2*PI())/3)</f>
        <v>-0.36626127753561355</v>
      </c>
      <c r="AH441" s="11">
        <f>-'OddsRatio_working_3-way'!U441/(3*'OddsRatio_working_3-way'!X441^(1/3))*COS(('OddsRatio_working_3-way'!Y441+4*PI())/3)</f>
        <v>-0.16495735867079678</v>
      </c>
      <c r="AI441" s="11">
        <f>'OddsRatio_working_3-way'!U441/(3*'OddsRatio_working_3-way'!X441^(1/3))*SIN(('OddsRatio_working_3-way'!Y441)/3)</f>
        <v>-0.11622287174552877</v>
      </c>
      <c r="AJ441" s="11">
        <f>'OddsRatio_working_3-way'!U441/(3*'OddsRatio_working_3-way'!X441^(1/3))*SIN(('OddsRatio_working_3-way'!Y441+2*PI())/3)</f>
        <v>-0.40193739804571088</v>
      </c>
      <c r="AK441" s="11">
        <f>'OddsRatio_working_3-way'!U441/(3*'OddsRatio_working_3-way'!X441^(1/3))*SIN(('OddsRatio_working_3-way'!Y441+4*PI())/3)</f>
        <v>0.51816026979123953</v>
      </c>
      <c r="AL441" s="11">
        <f>'OddsRatio_working_3-way'!Z441+'OddsRatio_working_3-way'!AF441</f>
        <v>1.0624372724128204</v>
      </c>
      <c r="AM441" s="11">
        <f>'OddsRatio_working_3-way'!AA441+'OddsRatio_working_3-way'!AG441</f>
        <v>-0.7325225550712271</v>
      </c>
      <c r="AN441" s="11">
        <f>'OddsRatio_working_3-way'!AB441+'OddsRatio_working_3-way'!AH441</f>
        <v>-0.32991471734159361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1.0624372724128204</v>
      </c>
      <c r="AS441" s="11">
        <f>IF(('OddsRatio_working_3-way'!X441=0),IF(Q441&gt;0,-Q441^(1/3),(-Q441)^(1/3)),'OddsRatio_working_3-way'!AM441-'OddsRatio_working_3-way'!R441/3)</f>
        <v>-0.7325225550712271</v>
      </c>
      <c r="AT441" s="11">
        <f>IF(('OddsRatio_working_3-way'!X441=0),IF(Q441&gt;0,-Q441^(1/3),(-Q441)^(1/3)),'OddsRatio_working_3-way'!AN441-'OddsRatio_working_3-way'!R441/3)</f>
        <v>-0.32991471734159361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4</v>
      </c>
      <c r="B442" s="4">
        <f>IF('True_Odds_Calculator_3-way'!B443="","",'True_Odds_Calculator_3-way'!B443)</f>
        <v>3.59</v>
      </c>
      <c r="C442" s="4">
        <f>IF('True_Odds_Calculator_3-way'!C443="","",'True_Odds_Calculator_3-way'!C443)</f>
        <v>2</v>
      </c>
      <c r="D442" s="9">
        <f t="shared" si="91"/>
        <v>0.24165523145151216</v>
      </c>
      <c r="E442" s="9">
        <f t="shared" si="92"/>
        <v>0.26959631535165152</v>
      </c>
      <c r="F442" s="9">
        <f t="shared" si="93"/>
        <v>0.48874845319683635</v>
      </c>
      <c r="G442" s="9">
        <f t="shared" si="94"/>
        <v>1.0460422809711982</v>
      </c>
      <c r="H442" s="9">
        <f t="shared" si="95"/>
        <v>4.1381268429135947</v>
      </c>
      <c r="I442" s="9">
        <f t="shared" si="96"/>
        <v>3.7092495077154033</v>
      </c>
      <c r="J442" s="9">
        <f t="shared" si="97"/>
        <v>2.0460422809711982</v>
      </c>
      <c r="K442" s="11">
        <f t="shared" si="98"/>
        <v>0.25</v>
      </c>
      <c r="L442" s="11">
        <f t="shared" si="99"/>
        <v>0.2785515320334262</v>
      </c>
      <c r="M442" s="11">
        <f t="shared" si="100"/>
        <v>0.5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-0.2705431754874652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0.22945682451253482</v>
      </c>
      <c r="Q442" s="11">
        <f>2*'OddsRatio_working_3-way'!K442*'OddsRatio_working_3-way'!L442*'OddsRatio_working_3-way'!M442</f>
        <v>6.9637883008356549E-2</v>
      </c>
      <c r="R442" s="11">
        <f t="shared" si="101"/>
        <v>0</v>
      </c>
      <c r="S442" s="11">
        <f t="shared" si="102"/>
        <v>-0.84813384813384807</v>
      </c>
      <c r="T442" s="11">
        <f t="shared" si="103"/>
        <v>-0.2574002574002574</v>
      </c>
      <c r="U442" s="11">
        <f>'OddsRatio_working_3-way'!S442-'OddsRatio_working_3-way'!R442^2/3</f>
        <v>-0.84813384813384807</v>
      </c>
      <c r="V442" s="11">
        <f>'OddsRatio_working_3-way'!S442*'OddsRatio_working_3-way'!R442/3-2*'OddsRatio_working_3-way'!R442^3/27-'OddsRatio_working_3-way'!T442</f>
        <v>0.2574002574002574</v>
      </c>
      <c r="W442" s="11">
        <f>'OddsRatio_working_3-way'!V442^2+4*'OddsRatio_working_3-way'!U442^3/27</f>
        <v>-2.4128661529437906E-2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0.1503192885487061</v>
      </c>
      <c r="Y442" s="11">
        <f>IF('OddsRatio_working_3-way'!W442&gt;=0,IF('OddsRatio_working_3-way'!V442+SQRT('OddsRatio_working_3-way'!W442)&gt;0,0,PI()),ACOS('OddsRatio_working_3-way'!V442/(2*'OddsRatio_working_3-way'!X442)))</f>
        <v>0.54296905532207673</v>
      </c>
      <c r="Z442" s="11">
        <f>'OddsRatio_working_3-way'!X442^(1/3)*COS('OddsRatio_working_3-way'!Y442/3)</f>
        <v>0.52302114048559911</v>
      </c>
      <c r="AA442" s="11">
        <f>'OddsRatio_working_3-way'!X442^(1/3)*COS(('OddsRatio_working_3-way'!Y442+2*PI())/3)</f>
        <v>-0.34439679942062745</v>
      </c>
      <c r="AB442" s="11">
        <f>'OddsRatio_working_3-way'!X442^(1/3)*COS(('OddsRatio_working_3-way'!Y442+4*PI())/3)</f>
        <v>-0.17862434106497158</v>
      </c>
      <c r="AC442" s="11">
        <f>'OddsRatio_working_3-way'!X442^(1/3)*SIN('OddsRatio_working_3-way'!Y442/3)</f>
        <v>9.5708773455863899E-2</v>
      </c>
      <c r="AD442" s="11">
        <f>'OddsRatio_working_3-way'!X442^(1/3)*SIN(('OddsRatio_working_3-way'!Y442+2*PI())/3)</f>
        <v>0.40509520764890666</v>
      </c>
      <c r="AE442" s="11">
        <f>'OddsRatio_working_3-way'!X442^(1/3)*SIN(('OddsRatio_working_3-way'!Y442+4*PI())/3)</f>
        <v>-0.50080398110477053</v>
      </c>
      <c r="AF442" s="11">
        <f>-'OddsRatio_working_3-way'!U442/(3*'OddsRatio_working_3-way'!X442^(1/3))*COS(('OddsRatio_working_3-way'!Y442)/3)</f>
        <v>0.52302114048559911</v>
      </c>
      <c r="AG442" s="11">
        <f>-'OddsRatio_working_3-way'!U442/(3*'OddsRatio_working_3-way'!X442^(1/3))*COS(('OddsRatio_working_3-way'!Y442+2*PI())/3)</f>
        <v>-0.34439679942062745</v>
      </c>
      <c r="AH442" s="11">
        <f>-'OddsRatio_working_3-way'!U442/(3*'OddsRatio_working_3-way'!X442^(1/3))*COS(('OddsRatio_working_3-way'!Y442+4*PI())/3)</f>
        <v>-0.17862434106497158</v>
      </c>
      <c r="AI442" s="11">
        <f>'OddsRatio_working_3-way'!U442/(3*'OddsRatio_working_3-way'!X442^(1/3))*SIN(('OddsRatio_working_3-way'!Y442)/3)</f>
        <v>-9.5708773455863899E-2</v>
      </c>
      <c r="AJ442" s="11">
        <f>'OddsRatio_working_3-way'!U442/(3*'OddsRatio_working_3-way'!X442^(1/3))*SIN(('OddsRatio_working_3-way'!Y442+2*PI())/3)</f>
        <v>-0.40509520764890666</v>
      </c>
      <c r="AK442" s="11">
        <f>'OddsRatio_working_3-way'!U442/(3*'OddsRatio_working_3-way'!X442^(1/3))*SIN(('OddsRatio_working_3-way'!Y442+4*PI())/3)</f>
        <v>0.50080398110477053</v>
      </c>
      <c r="AL442" s="11">
        <f>'OddsRatio_working_3-way'!Z442+'OddsRatio_working_3-way'!AF442</f>
        <v>1.0460422809711982</v>
      </c>
      <c r="AM442" s="11">
        <f>'OddsRatio_working_3-way'!AA442+'OddsRatio_working_3-way'!AG442</f>
        <v>-0.68879359884125491</v>
      </c>
      <c r="AN442" s="11">
        <f>'OddsRatio_working_3-way'!AB442+'OddsRatio_working_3-way'!AH442</f>
        <v>-0.35724868212994315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1.0460422809711982</v>
      </c>
      <c r="AS442" s="11">
        <f>IF(('OddsRatio_working_3-way'!X442=0),IF(Q442&gt;0,-Q442^(1/3),(-Q442)^(1/3)),'OddsRatio_working_3-way'!AM442-'OddsRatio_working_3-way'!R442/3)</f>
        <v>-0.68879359884125491</v>
      </c>
      <c r="AT442" s="11">
        <f>IF(('OddsRatio_working_3-way'!X442=0),IF(Q442&gt;0,-Q442^(1/3),(-Q442)^(1/3)),'OddsRatio_working_3-way'!AN442-'OddsRatio_working_3-way'!R442/3)</f>
        <v>-0.35724868212994315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1.94</v>
      </c>
      <c r="B443" s="4">
        <f>IF('True_Odds_Calculator_3-way'!B444="","",'True_Odds_Calculator_3-way'!B444)</f>
        <v>3.57</v>
      </c>
      <c r="C443" s="4">
        <f>IF('True_Odds_Calculator_3-way'!C444="","",'True_Odds_Calculator_3-way'!C444)</f>
        <v>4.3</v>
      </c>
      <c r="D443" s="9">
        <f t="shared" si="91"/>
        <v>0.50423057526021287</v>
      </c>
      <c r="E443" s="9">
        <f t="shared" si="92"/>
        <v>0.27113758491025725</v>
      </c>
      <c r="F443" s="9">
        <f t="shared" si="93"/>
        <v>0.22463183982953011</v>
      </c>
      <c r="G443" s="9">
        <f t="shared" si="94"/>
        <v>1.0459783827386797</v>
      </c>
      <c r="H443" s="9">
        <f t="shared" si="95"/>
        <v>1.9832196797743586</v>
      </c>
      <c r="I443" s="9">
        <f t="shared" si="96"/>
        <v>3.688164443638406</v>
      </c>
      <c r="J443" s="9">
        <f t="shared" si="97"/>
        <v>4.4517286630376427</v>
      </c>
      <c r="K443" s="11">
        <f t="shared" si="98"/>
        <v>0.51546391752577325</v>
      </c>
      <c r="L443" s="11">
        <f t="shared" si="99"/>
        <v>0.28011204481792717</v>
      </c>
      <c r="M443" s="11">
        <f t="shared" si="100"/>
        <v>0.23255813953488372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-0.26769269203725599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0.22866974648886162</v>
      </c>
      <c r="Q443" s="11">
        <f>2*'OddsRatio_working_3-way'!K443*'OddsRatio_working_3-way'!L443*'OddsRatio_working_3-way'!M443</f>
        <v>6.7157047426978464E-2</v>
      </c>
      <c r="R443" s="11">
        <f t="shared" si="101"/>
        <v>0</v>
      </c>
      <c r="S443" s="11">
        <f t="shared" si="102"/>
        <v>-0.85422483799832916</v>
      </c>
      <c r="T443" s="11">
        <f t="shared" si="103"/>
        <v>-0.25087366754723328</v>
      </c>
      <c r="U443" s="11">
        <f>'OddsRatio_working_3-way'!S443-'OddsRatio_working_3-way'!R443^2/3</f>
        <v>-0.85422483799832916</v>
      </c>
      <c r="V443" s="11">
        <f>'OddsRatio_working_3-way'!S443*'OddsRatio_working_3-way'!R443/3-2*'OddsRatio_working_3-way'!R443^3/27-'OddsRatio_working_3-way'!T443</f>
        <v>0.25087366754723328</v>
      </c>
      <c r="W443" s="11">
        <f>'OddsRatio_working_3-way'!V443^2+4*'OddsRatio_working_3-way'!U443^3/27</f>
        <v>-2.9407281060982476E-2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0.1519415003624604</v>
      </c>
      <c r="Y443" s="11">
        <f>IF('OddsRatio_working_3-way'!W443&gt;=0,IF('OddsRatio_working_3-way'!V443+SQRT('OddsRatio_working_3-way'!W443)&gt;0,0,PI()),ACOS('OddsRatio_working_3-way'!V443/(2*'OddsRatio_working_3-way'!X443)))</f>
        <v>0.59960238941920496</v>
      </c>
      <c r="Z443" s="11">
        <f>'OddsRatio_working_3-way'!X443^(1/3)*COS('OddsRatio_working_3-way'!Y443/3)</f>
        <v>0.52298919136933997</v>
      </c>
      <c r="AA443" s="11">
        <f>'OddsRatio_working_3-way'!X443^(1/3)*COS(('OddsRatio_working_3-way'!Y443+2*PI())/3)</f>
        <v>-0.3532439214735566</v>
      </c>
      <c r="AB443" s="11">
        <f>'OddsRatio_working_3-way'!X443^(1/3)*COS(('OddsRatio_working_3-way'!Y443+4*PI())/3)</f>
        <v>-0.16974526989578326</v>
      </c>
      <c r="AC443" s="11">
        <f>'OddsRatio_working_3-way'!X443^(1/3)*SIN('OddsRatio_working_3-way'!Y443/3)</f>
        <v>0.10594299588436071</v>
      </c>
      <c r="AD443" s="11">
        <f>'OddsRatio_working_3-way'!X443^(1/3)*SIN(('OddsRatio_working_3-way'!Y443+2*PI())/3)</f>
        <v>0.39995042768834932</v>
      </c>
      <c r="AE443" s="11">
        <f>'OddsRatio_working_3-way'!X443^(1/3)*SIN(('OddsRatio_working_3-way'!Y443+4*PI())/3)</f>
        <v>-0.50589342357271005</v>
      </c>
      <c r="AF443" s="11">
        <f>-'OddsRatio_working_3-way'!U443/(3*'OddsRatio_working_3-way'!X443^(1/3))*COS(('OddsRatio_working_3-way'!Y443)/3)</f>
        <v>0.52298919136933986</v>
      </c>
      <c r="AG443" s="11">
        <f>-'OddsRatio_working_3-way'!U443/(3*'OddsRatio_working_3-way'!X443^(1/3))*COS(('OddsRatio_working_3-way'!Y443+2*PI())/3)</f>
        <v>-0.35324392147355649</v>
      </c>
      <c r="AH443" s="11">
        <f>-'OddsRatio_working_3-way'!U443/(3*'OddsRatio_working_3-way'!X443^(1/3))*COS(('OddsRatio_working_3-way'!Y443+4*PI())/3)</f>
        <v>-0.16974526989578323</v>
      </c>
      <c r="AI443" s="11">
        <f>'OddsRatio_working_3-way'!U443/(3*'OddsRatio_working_3-way'!X443^(1/3))*SIN(('OddsRatio_working_3-way'!Y443)/3)</f>
        <v>-0.10594299588436069</v>
      </c>
      <c r="AJ443" s="11">
        <f>'OddsRatio_working_3-way'!U443/(3*'OddsRatio_working_3-way'!X443^(1/3))*SIN(('OddsRatio_working_3-way'!Y443+2*PI())/3)</f>
        <v>-0.39995042768834926</v>
      </c>
      <c r="AK443" s="11">
        <f>'OddsRatio_working_3-way'!U443/(3*'OddsRatio_working_3-way'!X443^(1/3))*SIN(('OddsRatio_working_3-way'!Y443+4*PI())/3)</f>
        <v>0.50589342357270994</v>
      </c>
      <c r="AL443" s="11">
        <f>'OddsRatio_working_3-way'!Z443+'OddsRatio_working_3-way'!AF443</f>
        <v>1.0459783827386797</v>
      </c>
      <c r="AM443" s="11">
        <f>'OddsRatio_working_3-way'!AA443+'OddsRatio_working_3-way'!AG443</f>
        <v>-0.70648784294711309</v>
      </c>
      <c r="AN443" s="11">
        <f>'OddsRatio_working_3-way'!AB443+'OddsRatio_working_3-way'!AH443</f>
        <v>-0.33949053979156651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1.0459783827386797</v>
      </c>
      <c r="AS443" s="11">
        <f>IF(('OddsRatio_working_3-way'!X443=0),IF(Q443&gt;0,-Q443^(1/3),(-Q443)^(1/3)),'OddsRatio_working_3-way'!AM443-'OddsRatio_working_3-way'!R443/3)</f>
        <v>-0.70648784294711309</v>
      </c>
      <c r="AT443" s="11">
        <f>IF(('OddsRatio_working_3-way'!X443=0),IF(Q443&gt;0,-Q443^(1/3),(-Q443)^(1/3)),'OddsRatio_working_3-way'!AN443-'OddsRatio_working_3-way'!R443/3)</f>
        <v>-0.33949053979156651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>
        <f>IF('True_Odds_Calculator_3-way'!A446="","",'True_Odds_Calculator_3-way'!A446)</f>
        <v>1.56</v>
      </c>
      <c r="B445" s="4">
        <f>IF('True_Odds_Calculator_3-way'!B446="","",'True_Odds_Calculator_3-way'!B446)</f>
        <v>3.97</v>
      </c>
      <c r="C445" s="4">
        <f>IF('True_Odds_Calculator_3-way'!C446="","",'True_Odds_Calculator_3-way'!C446)</f>
        <v>7.09</v>
      </c>
      <c r="D445" s="9">
        <f t="shared" si="91"/>
        <v>0.62632003485837739</v>
      </c>
      <c r="E445" s="9">
        <f t="shared" si="92"/>
        <v>0.24013880051007347</v>
      </c>
      <c r="F445" s="9">
        <f t="shared" si="93"/>
        <v>0.13354116463154914</v>
      </c>
      <c r="G445" s="9">
        <f t="shared" si="94"/>
        <v>1.0654068445846496</v>
      </c>
      <c r="H445" s="9">
        <f t="shared" si="95"/>
        <v>1.596627832967404</v>
      </c>
      <c r="I445" s="9">
        <f t="shared" si="96"/>
        <v>4.164258328416409</v>
      </c>
      <c r="J445" s="9">
        <f t="shared" si="97"/>
        <v>7.4883276835205148</v>
      </c>
      <c r="K445" s="11">
        <f t="shared" si="98"/>
        <v>0.64102564102564097</v>
      </c>
      <c r="L445" s="11">
        <f t="shared" si="99"/>
        <v>0.25188916876574308</v>
      </c>
      <c r="M445" s="11">
        <f t="shared" si="100"/>
        <v>0.14104372355430184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-0.23067494655178022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0.21908554876192976</v>
      </c>
      <c r="Q445" s="11">
        <f>2*'OddsRatio_working_3-way'!K445*'OddsRatio_working_3-way'!L445*'OddsRatio_working_3-way'!M445</f>
        <v>4.5547931135536332E-2</v>
      </c>
      <c r="R445" s="11">
        <f t="shared" si="101"/>
        <v>0</v>
      </c>
      <c r="S445" s="11">
        <f t="shared" si="102"/>
        <v>-0.949758749430342</v>
      </c>
      <c r="T445" s="11">
        <f t="shared" si="103"/>
        <v>-0.19745504146160955</v>
      </c>
      <c r="U445" s="11">
        <f>'OddsRatio_working_3-way'!S445-'OddsRatio_working_3-way'!R445^2/3</f>
        <v>-0.949758749430342</v>
      </c>
      <c r="V445" s="11">
        <f>'OddsRatio_working_3-way'!S445*'OddsRatio_working_3-way'!R445/3-2*'OddsRatio_working_3-way'!R445^3/27-'OddsRatio_working_3-way'!T445</f>
        <v>0.19745504146160955</v>
      </c>
      <c r="W445" s="11">
        <f>'OddsRatio_working_3-way'!V445^2+4*'OddsRatio_working_3-way'!U445^3/27</f>
        <v>-8.7933281407889807E-2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0.17813041206269056</v>
      </c>
      <c r="Y445" s="11">
        <f>IF('OddsRatio_working_3-way'!W445&gt;=0,IF('OddsRatio_working_3-way'!V445+SQRT('OddsRatio_working_3-way'!W445)&gt;0,0,PI()),ACOS('OddsRatio_working_3-way'!V445/(2*'OddsRatio_working_3-way'!X445)))</f>
        <v>0.98334319345797649</v>
      </c>
      <c r="Z445" s="11">
        <f>'OddsRatio_working_3-way'!X445^(1/3)*COS('OddsRatio_working_3-way'!Y445/3)</f>
        <v>0.53270342229232481</v>
      </c>
      <c r="AA445" s="11">
        <f>'OddsRatio_working_3-way'!X445^(1/3)*COS(('OddsRatio_working_3-way'!Y445+2*PI())/3)</f>
        <v>-0.42322741119597679</v>
      </c>
      <c r="AB445" s="11">
        <f>'OddsRatio_working_3-way'!X445^(1/3)*COS(('OddsRatio_working_3-way'!Y445+4*PI())/3)</f>
        <v>-0.10947601109634808</v>
      </c>
      <c r="AC445" s="11">
        <f>'OddsRatio_working_3-way'!X445^(1/3)*SIN('OddsRatio_working_3-way'!Y445/3)</f>
        <v>0.18114445530614268</v>
      </c>
      <c r="AD445" s="11">
        <f>'OddsRatio_working_3-way'!X445^(1/3)*SIN(('OddsRatio_working_3-way'!Y445+2*PI())/3)</f>
        <v>0.37076246873499158</v>
      </c>
      <c r="AE445" s="11">
        <f>'OddsRatio_working_3-way'!X445^(1/3)*SIN(('OddsRatio_working_3-way'!Y445+4*PI())/3)</f>
        <v>-0.55190692404113417</v>
      </c>
      <c r="AF445" s="11">
        <f>-'OddsRatio_working_3-way'!U445/(3*'OddsRatio_working_3-way'!X445^(1/3))*COS(('OddsRatio_working_3-way'!Y445)/3)</f>
        <v>0.5327034222923247</v>
      </c>
      <c r="AG445" s="11">
        <f>-'OddsRatio_working_3-way'!U445/(3*'OddsRatio_working_3-way'!X445^(1/3))*COS(('OddsRatio_working_3-way'!Y445+2*PI())/3)</f>
        <v>-0.42322741119597673</v>
      </c>
      <c r="AH445" s="11">
        <f>-'OddsRatio_working_3-way'!U445/(3*'OddsRatio_working_3-way'!X445^(1/3))*COS(('OddsRatio_working_3-way'!Y445+4*PI())/3)</f>
        <v>-0.10947601109634807</v>
      </c>
      <c r="AI445" s="11">
        <f>'OddsRatio_working_3-way'!U445/(3*'OddsRatio_working_3-way'!X445^(1/3))*SIN(('OddsRatio_working_3-way'!Y445)/3)</f>
        <v>-0.18114445530614265</v>
      </c>
      <c r="AJ445" s="11">
        <f>'OddsRatio_working_3-way'!U445/(3*'OddsRatio_working_3-way'!X445^(1/3))*SIN(('OddsRatio_working_3-way'!Y445+2*PI())/3)</f>
        <v>-0.37076246873499152</v>
      </c>
      <c r="AK445" s="11">
        <f>'OddsRatio_working_3-way'!U445/(3*'OddsRatio_working_3-way'!X445^(1/3))*SIN(('OddsRatio_working_3-way'!Y445+4*PI())/3)</f>
        <v>0.55190692404113406</v>
      </c>
      <c r="AL445" s="11">
        <f>'OddsRatio_working_3-way'!Z445+'OddsRatio_working_3-way'!AF445</f>
        <v>1.0654068445846496</v>
      </c>
      <c r="AM445" s="11">
        <f>'OddsRatio_working_3-way'!AA445+'OddsRatio_working_3-way'!AG445</f>
        <v>-0.84645482239195347</v>
      </c>
      <c r="AN445" s="11">
        <f>'OddsRatio_working_3-way'!AB445+'OddsRatio_working_3-way'!AH445</f>
        <v>-0.21895202219269616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1.0654068445846496</v>
      </c>
      <c r="AS445" s="11">
        <f>IF(('OddsRatio_working_3-way'!X445=0),IF(Q445&gt;0,-Q445^(1/3),(-Q445)^(1/3)),'OddsRatio_working_3-way'!AM445-'OddsRatio_working_3-way'!R445/3)</f>
        <v>-0.84645482239195347</v>
      </c>
      <c r="AT445" s="11">
        <f>IF(('OddsRatio_working_3-way'!X445=0),IF(Q445&gt;0,-Q445^(1/3),(-Q445)^(1/3)),'OddsRatio_working_3-way'!AN445-'OddsRatio_working_3-way'!R445/3)</f>
        <v>-0.21895202219269616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2.42</v>
      </c>
      <c r="B446" s="4">
        <f>IF('True_Odds_Calculator_3-way'!B447="","",'True_Odds_Calculator_3-way'!B447)</f>
        <v>3.06</v>
      </c>
      <c r="C446" s="4">
        <f>IF('True_Odds_Calculator_3-way'!C447="","",'True_Odds_Calculator_3-way'!C447)</f>
        <v>3.47</v>
      </c>
      <c r="D446" s="9">
        <f t="shared" si="91"/>
        <v>0.4029502942608279</v>
      </c>
      <c r="E446" s="9">
        <f t="shared" si="92"/>
        <v>0.31751049748636756</v>
      </c>
      <c r="F446" s="9">
        <f t="shared" si="93"/>
        <v>0.27953920825280459</v>
      </c>
      <c r="G446" s="9">
        <f t="shared" si="94"/>
        <v>1.0434476540691591</v>
      </c>
      <c r="H446" s="9">
        <f t="shared" si="95"/>
        <v>2.4816956687782055</v>
      </c>
      <c r="I446" s="9">
        <f t="shared" si="96"/>
        <v>3.149502167382467</v>
      </c>
      <c r="J446" s="9">
        <f t="shared" si="97"/>
        <v>3.5773157055508227</v>
      </c>
      <c r="K446" s="11">
        <f t="shared" si="98"/>
        <v>0.41322314049586778</v>
      </c>
      <c r="L446" s="11">
        <f t="shared" si="99"/>
        <v>0.32679738562091504</v>
      </c>
      <c r="M446" s="11">
        <f t="shared" si="100"/>
        <v>0.28818443804034583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-0.28118118104094147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0.23155315269541099</v>
      </c>
      <c r="Q446" s="11">
        <f>2*'OddsRatio_working_3-way'!K446*'OddsRatio_working_3-way'!L446*'OddsRatio_working_3-way'!M446</f>
        <v>7.7832992502659168E-2</v>
      </c>
      <c r="R446" s="11">
        <f t="shared" si="101"/>
        <v>0</v>
      </c>
      <c r="S446" s="11">
        <f t="shared" si="102"/>
        <v>-0.82350160077638912</v>
      </c>
      <c r="T446" s="11">
        <f t="shared" si="103"/>
        <v>-0.27680726076517287</v>
      </c>
      <c r="U446" s="11">
        <f>'OddsRatio_working_3-way'!S446-'OddsRatio_working_3-way'!R446^2/3</f>
        <v>-0.82350160077638912</v>
      </c>
      <c r="V446" s="11">
        <f>'OddsRatio_working_3-way'!S446*'OddsRatio_working_3-way'!R446/3-2*'OddsRatio_working_3-way'!R446^3/27-'OddsRatio_working_3-way'!T446</f>
        <v>0.27680726076517287</v>
      </c>
      <c r="W446" s="11">
        <f>'OddsRatio_working_3-way'!V446^2+4*'OddsRatio_working_3-way'!U446^3/27</f>
        <v>-6.1127973642239181E-3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0.14381851147934879</v>
      </c>
      <c r="Y446" s="11">
        <f>IF('OddsRatio_working_3-way'!W446&gt;=0,IF('OddsRatio_working_3-way'!V446+SQRT('OddsRatio_working_3-way'!W446)&gt;0,0,PI()),ACOS('OddsRatio_working_3-way'!V446/(2*'OddsRatio_working_3-way'!X446)))</f>
        <v>0.27527970714016026</v>
      </c>
      <c r="Z446" s="11">
        <f>'OddsRatio_working_3-way'!X446^(1/3)*COS('OddsRatio_working_3-way'!Y446/3)</f>
        <v>0.52172382703457953</v>
      </c>
      <c r="AA446" s="11">
        <f>'OddsRatio_working_3-way'!X446^(1/3)*COS(('OddsRatio_working_3-way'!Y446+2*PI())/3)</f>
        <v>-0.30243818586572663</v>
      </c>
      <c r="AB446" s="11">
        <f>'OddsRatio_working_3-way'!X446^(1/3)*COS(('OddsRatio_working_3-way'!Y446+4*PI())/3)</f>
        <v>-0.2192856411688528</v>
      </c>
      <c r="AC446" s="11">
        <f>'OddsRatio_working_3-way'!X446^(1/3)*SIN('OddsRatio_working_3-way'!Y446/3)</f>
        <v>4.800814406454252E-2</v>
      </c>
      <c r="AD446" s="11">
        <f>'OddsRatio_working_3-way'!X446^(1/3)*SIN(('OddsRatio_working_3-way'!Y446+2*PI())/3)</f>
        <v>0.42782201593931318</v>
      </c>
      <c r="AE446" s="11">
        <f>'OddsRatio_working_3-way'!X446^(1/3)*SIN(('OddsRatio_working_3-way'!Y446+4*PI())/3)</f>
        <v>-0.47583016000385564</v>
      </c>
      <c r="AF446" s="11">
        <f>-'OddsRatio_working_3-way'!U446/(3*'OddsRatio_working_3-way'!X446^(1/3))*COS(('OddsRatio_working_3-way'!Y446)/3)</f>
        <v>0.52172382703457953</v>
      </c>
      <c r="AG446" s="11">
        <f>-'OddsRatio_working_3-way'!U446/(3*'OddsRatio_working_3-way'!X446^(1/3))*COS(('OddsRatio_working_3-way'!Y446+2*PI())/3)</f>
        <v>-0.30243818586572663</v>
      </c>
      <c r="AH446" s="11">
        <f>-'OddsRatio_working_3-way'!U446/(3*'OddsRatio_working_3-way'!X446^(1/3))*COS(('OddsRatio_working_3-way'!Y446+4*PI())/3)</f>
        <v>-0.2192856411688528</v>
      </c>
      <c r="AI446" s="11">
        <f>'OddsRatio_working_3-way'!U446/(3*'OddsRatio_working_3-way'!X446^(1/3))*SIN(('OddsRatio_working_3-way'!Y446)/3)</f>
        <v>-4.800814406454252E-2</v>
      </c>
      <c r="AJ446" s="11">
        <f>'OddsRatio_working_3-way'!U446/(3*'OddsRatio_working_3-way'!X446^(1/3))*SIN(('OddsRatio_working_3-way'!Y446+2*PI())/3)</f>
        <v>-0.42782201593931318</v>
      </c>
      <c r="AK446" s="11">
        <f>'OddsRatio_working_3-way'!U446/(3*'OddsRatio_working_3-way'!X446^(1/3))*SIN(('OddsRatio_working_3-way'!Y446+4*PI())/3)</f>
        <v>0.47583016000385564</v>
      </c>
      <c r="AL446" s="11">
        <f>'OddsRatio_working_3-way'!Z446+'OddsRatio_working_3-way'!AF446</f>
        <v>1.0434476540691591</v>
      </c>
      <c r="AM446" s="11">
        <f>'OddsRatio_working_3-way'!AA446+'OddsRatio_working_3-way'!AG446</f>
        <v>-0.60487637173145326</v>
      </c>
      <c r="AN446" s="11">
        <f>'OddsRatio_working_3-way'!AB446+'OddsRatio_working_3-way'!AH446</f>
        <v>-0.43857128233770559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1.0434476540691591</v>
      </c>
      <c r="AS446" s="11">
        <f>IF(('OddsRatio_working_3-way'!X446=0),IF(Q446&gt;0,-Q446^(1/3),(-Q446)^(1/3)),'OddsRatio_working_3-way'!AM446-'OddsRatio_working_3-way'!R446/3)</f>
        <v>-0.60487637173145326</v>
      </c>
      <c r="AT446" s="11">
        <f>IF(('OddsRatio_working_3-way'!X446=0),IF(Q446&gt;0,-Q446^(1/3),(-Q446)^(1/3)),'OddsRatio_working_3-way'!AN446-'OddsRatio_working_3-way'!R446/3)</f>
        <v>-0.43857128233770559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2.59</v>
      </c>
      <c r="B447" s="4">
        <f>IF('True_Odds_Calculator_3-way'!B448="","",'True_Odds_Calculator_3-way'!B448)</f>
        <v>3.22</v>
      </c>
      <c r="C447" s="4">
        <f>IF('True_Odds_Calculator_3-way'!C448="","",'True_Odds_Calculator_3-way'!C448)</f>
        <v>3.03</v>
      </c>
      <c r="D447" s="9">
        <f t="shared" si="91"/>
        <v>0.37667309317477471</v>
      </c>
      <c r="E447" s="9">
        <f t="shared" si="92"/>
        <v>0.30206861407833874</v>
      </c>
      <c r="F447" s="9">
        <f t="shared" si="93"/>
        <v>0.32125829274688633</v>
      </c>
      <c r="G447" s="9">
        <f t="shared" si="94"/>
        <v>1.0407685291342017</v>
      </c>
      <c r="H447" s="9">
        <f t="shared" si="95"/>
        <v>2.654821961323381</v>
      </c>
      <c r="I447" s="9">
        <f t="shared" si="96"/>
        <v>3.3105061346779281</v>
      </c>
      <c r="J447" s="9">
        <f t="shared" si="97"/>
        <v>3.1127601141424299</v>
      </c>
      <c r="K447" s="11">
        <f t="shared" si="98"/>
        <v>0.38610038610038611</v>
      </c>
      <c r="L447" s="11">
        <f t="shared" si="99"/>
        <v>0.3105590062111801</v>
      </c>
      <c r="M447" s="11">
        <f t="shared" si="100"/>
        <v>0.33003300330033003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-0.28356189656232689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0.23110778906855409</v>
      </c>
      <c r="Q447" s="11">
        <f>2*'OddsRatio_working_3-way'!K447*'OddsRatio_working_3-way'!L447*'OddsRatio_working_3-way'!M447</f>
        <v>7.9146503105669203E-2</v>
      </c>
      <c r="R447" s="11">
        <f t="shared" si="101"/>
        <v>0</v>
      </c>
      <c r="S447" s="11">
        <f t="shared" si="102"/>
        <v>-0.81501708046926047</v>
      </c>
      <c r="T447" s="11">
        <f t="shared" si="103"/>
        <v>-0.27911543851686998</v>
      </c>
      <c r="U447" s="11">
        <f>'OddsRatio_working_3-way'!S447-'OddsRatio_working_3-way'!R447^2/3</f>
        <v>-0.81501708046926047</v>
      </c>
      <c r="V447" s="11">
        <f>'OddsRatio_working_3-way'!S447*'OddsRatio_working_3-way'!R447/3-2*'OddsRatio_working_3-way'!R447^3/27-'OddsRatio_working_3-way'!T447</f>
        <v>0.27911543851686998</v>
      </c>
      <c r="W447" s="11">
        <f>'OddsRatio_working_3-way'!V447^2+4*'OddsRatio_working_3-way'!U447^3/27</f>
        <v>-2.2986329500389036E-3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0.14160160748425804</v>
      </c>
      <c r="Y447" s="11">
        <f>IF('OddsRatio_working_3-way'!W447&gt;=0,IF('OddsRatio_working_3-way'!V447+SQRT('OddsRatio_working_3-way'!W447)&gt;0,0,PI()),ACOS('OddsRatio_working_3-way'!V447/(2*'OddsRatio_working_3-way'!X447)))</f>
        <v>0.17011133445356696</v>
      </c>
      <c r="Z447" s="11">
        <f>'OddsRatio_working_3-way'!X447^(1/3)*COS('OddsRatio_working_3-way'!Y447/3)</f>
        <v>0.52038426456710085</v>
      </c>
      <c r="AA447" s="11">
        <f>'OddsRatio_working_3-way'!X447^(1/3)*COS(('OddsRatio_working_3-way'!Y447+2*PI())/3)</f>
        <v>-0.28577402061364238</v>
      </c>
      <c r="AB447" s="11">
        <f>'OddsRatio_working_3-way'!X447^(1/3)*COS(('OddsRatio_working_3-way'!Y447+4*PI())/3)</f>
        <v>-0.23461024395345856</v>
      </c>
      <c r="AC447" s="11">
        <f>'OddsRatio_working_3-way'!X447^(1/3)*SIN('OddsRatio_working_3-way'!Y447/3)</f>
        <v>2.9539420227514969E-2</v>
      </c>
      <c r="AD447" s="11">
        <f>'OddsRatio_working_3-way'!X447^(1/3)*SIN(('OddsRatio_working_3-way'!Y447+2*PI())/3)</f>
        <v>0.43589628273103409</v>
      </c>
      <c r="AE447" s="11">
        <f>'OddsRatio_working_3-way'!X447^(1/3)*SIN(('OddsRatio_working_3-way'!Y447+4*PI())/3)</f>
        <v>-0.46543570295854914</v>
      </c>
      <c r="AF447" s="11">
        <f>-'OddsRatio_working_3-way'!U447/(3*'OddsRatio_working_3-way'!X447^(1/3))*COS(('OddsRatio_working_3-way'!Y447)/3)</f>
        <v>0.52038426456710096</v>
      </c>
      <c r="AG447" s="11">
        <f>-'OddsRatio_working_3-way'!U447/(3*'OddsRatio_working_3-way'!X447^(1/3))*COS(('OddsRatio_working_3-way'!Y447+2*PI())/3)</f>
        <v>-0.28577402061364243</v>
      </c>
      <c r="AH447" s="11">
        <f>-'OddsRatio_working_3-way'!U447/(3*'OddsRatio_working_3-way'!X447^(1/3))*COS(('OddsRatio_working_3-way'!Y447+4*PI())/3)</f>
        <v>-0.23461024395345861</v>
      </c>
      <c r="AI447" s="11">
        <f>'OddsRatio_working_3-way'!U447/(3*'OddsRatio_working_3-way'!X447^(1/3))*SIN(('OddsRatio_working_3-way'!Y447)/3)</f>
        <v>-2.9539420227514976E-2</v>
      </c>
      <c r="AJ447" s="11">
        <f>'OddsRatio_working_3-way'!U447/(3*'OddsRatio_working_3-way'!X447^(1/3))*SIN(('OddsRatio_working_3-way'!Y447+2*PI())/3)</f>
        <v>-0.4358962827310342</v>
      </c>
      <c r="AK447" s="11">
        <f>'OddsRatio_working_3-way'!U447/(3*'OddsRatio_working_3-way'!X447^(1/3))*SIN(('OddsRatio_working_3-way'!Y447+4*PI())/3)</f>
        <v>0.46543570295854925</v>
      </c>
      <c r="AL447" s="11">
        <f>'OddsRatio_working_3-way'!Z447+'OddsRatio_working_3-way'!AF447</f>
        <v>1.0407685291342017</v>
      </c>
      <c r="AM447" s="11">
        <f>'OddsRatio_working_3-way'!AA447+'OddsRatio_working_3-way'!AG447</f>
        <v>-0.57154804122728486</v>
      </c>
      <c r="AN447" s="11">
        <f>'OddsRatio_working_3-way'!AB447+'OddsRatio_working_3-way'!AH447</f>
        <v>-0.46922048790691717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1.0407685291342017</v>
      </c>
      <c r="AS447" s="11">
        <f>IF(('OddsRatio_working_3-way'!X447=0),IF(Q447&gt;0,-Q447^(1/3),(-Q447)^(1/3)),'OddsRatio_working_3-way'!AM447-'OddsRatio_working_3-way'!R447/3)</f>
        <v>-0.57154804122728486</v>
      </c>
      <c r="AT447" s="11">
        <f>IF(('OddsRatio_working_3-way'!X447=0),IF(Q447&gt;0,-Q447^(1/3),(-Q447)^(1/3)),'OddsRatio_working_3-way'!AN447-'OddsRatio_working_3-way'!R447/3)</f>
        <v>-0.46922048790691717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2.2000000000000002</v>
      </c>
      <c r="B448" s="4">
        <f>IF('True_Odds_Calculator_3-way'!B449="","",'True_Odds_Calculator_3-way'!B449)</f>
        <v>3.41</v>
      </c>
      <c r="C448" s="4">
        <f>IF('True_Odds_Calculator_3-way'!C449="","",'True_Odds_Calculator_3-way'!C449)</f>
        <v>3.57</v>
      </c>
      <c r="D448" s="9">
        <f t="shared" si="91"/>
        <v>0.44396257479608658</v>
      </c>
      <c r="E448" s="9">
        <f t="shared" si="92"/>
        <v>0.28446902310961125</v>
      </c>
      <c r="F448" s="9">
        <f t="shared" si="93"/>
        <v>0.27156840209430194</v>
      </c>
      <c r="G448" s="9">
        <f t="shared" si="94"/>
        <v>1.0437017607082892</v>
      </c>
      <c r="H448" s="9">
        <f t="shared" si="95"/>
        <v>2.2524421128499474</v>
      </c>
      <c r="I448" s="9">
        <f t="shared" si="96"/>
        <v>3.5153212433069778</v>
      </c>
      <c r="J448" s="9">
        <f t="shared" si="97"/>
        <v>3.682313525020303</v>
      </c>
      <c r="K448" s="11">
        <f t="shared" si="98"/>
        <v>0.45454545454545453</v>
      </c>
      <c r="L448" s="11">
        <f t="shared" si="99"/>
        <v>0.29325513196480935</v>
      </c>
      <c r="M448" s="11">
        <f t="shared" si="100"/>
        <v>0.28011204481792717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-0.27751479157378744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0.23075079138560245</v>
      </c>
      <c r="Q448" s="11">
        <f>2*'OddsRatio_working_3-way'!K448*'OddsRatio_working_3-way'!L448*'OddsRatio_working_3-way'!M448</f>
        <v>7.4676631516376213E-2</v>
      </c>
      <c r="R448" s="11">
        <f t="shared" si="101"/>
        <v>0</v>
      </c>
      <c r="S448" s="11">
        <f t="shared" si="102"/>
        <v>-0.83149006248284574</v>
      </c>
      <c r="T448" s="11">
        <f t="shared" si="103"/>
        <v>-0.26909063510771714</v>
      </c>
      <c r="U448" s="11">
        <f>'OddsRatio_working_3-way'!S448-'OddsRatio_working_3-way'!R448^2/3</f>
        <v>-0.83149006248284574</v>
      </c>
      <c r="V448" s="11">
        <f>'OddsRatio_working_3-way'!S448*'OddsRatio_working_3-way'!R448/3-2*'OddsRatio_working_3-way'!R448^3/27-'OddsRatio_working_3-way'!T448</f>
        <v>0.26909063510771714</v>
      </c>
      <c r="W448" s="11">
        <f>'OddsRatio_working_3-way'!V448^2+4*'OddsRatio_working_3-way'!U448^3/27</f>
        <v>-1.2756458831296905E-2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0.14591626771368868</v>
      </c>
      <c r="Y448" s="11">
        <f>IF('OddsRatio_working_3-way'!W448&gt;=0,IF('OddsRatio_working_3-way'!V448+SQRT('OddsRatio_working_3-way'!W448)&gt;0,0,PI()),ACOS('OddsRatio_working_3-way'!V448/(2*'OddsRatio_working_3-way'!X448)))</f>
        <v>0.39739555574904739</v>
      </c>
      <c r="Z448" s="11">
        <f>'OddsRatio_working_3-way'!X448^(1/3)*COS('OddsRatio_working_3-way'!Y448/3)</f>
        <v>0.52185088035414462</v>
      </c>
      <c r="AA448" s="11">
        <f>'OddsRatio_working_3-way'!X448^(1/3)*COS(('OddsRatio_working_3-way'!Y448+2*PI())/3)</f>
        <v>-0.32114387278632106</v>
      </c>
      <c r="AB448" s="11">
        <f>'OddsRatio_working_3-way'!X448^(1/3)*COS(('OddsRatio_working_3-way'!Y448+4*PI())/3)</f>
        <v>-0.20070700756782339</v>
      </c>
      <c r="AC448" s="11">
        <f>'OddsRatio_working_3-way'!X448^(1/3)*SIN('OddsRatio_working_3-way'!Y448/3)</f>
        <v>6.9534256554254339E-2</v>
      </c>
      <c r="AD448" s="11">
        <f>'OddsRatio_working_3-way'!X448^(1/3)*SIN(('OddsRatio_working_3-way'!Y448+2*PI())/3)</f>
        <v>0.41716899109683575</v>
      </c>
      <c r="AE448" s="11">
        <f>'OddsRatio_working_3-way'!X448^(1/3)*SIN(('OddsRatio_working_3-way'!Y448+4*PI())/3)</f>
        <v>-0.48670324765109002</v>
      </c>
      <c r="AF448" s="11">
        <f>-'OddsRatio_working_3-way'!U448/(3*'OddsRatio_working_3-way'!X448^(1/3))*COS(('OddsRatio_working_3-way'!Y448)/3)</f>
        <v>0.52185088035414462</v>
      </c>
      <c r="AG448" s="11">
        <f>-'OddsRatio_working_3-way'!U448/(3*'OddsRatio_working_3-way'!X448^(1/3))*COS(('OddsRatio_working_3-way'!Y448+2*PI())/3)</f>
        <v>-0.32114387278632106</v>
      </c>
      <c r="AH448" s="11">
        <f>-'OddsRatio_working_3-way'!U448/(3*'OddsRatio_working_3-way'!X448^(1/3))*COS(('OddsRatio_working_3-way'!Y448+4*PI())/3)</f>
        <v>-0.20070700756782339</v>
      </c>
      <c r="AI448" s="11">
        <f>'OddsRatio_working_3-way'!U448/(3*'OddsRatio_working_3-way'!X448^(1/3))*SIN(('OddsRatio_working_3-way'!Y448)/3)</f>
        <v>-6.9534256554254339E-2</v>
      </c>
      <c r="AJ448" s="11">
        <f>'OddsRatio_working_3-way'!U448/(3*'OddsRatio_working_3-way'!X448^(1/3))*SIN(('OddsRatio_working_3-way'!Y448+2*PI())/3)</f>
        <v>-0.41716899109683575</v>
      </c>
      <c r="AK448" s="11">
        <f>'OddsRatio_working_3-way'!U448/(3*'OddsRatio_working_3-way'!X448^(1/3))*SIN(('OddsRatio_working_3-way'!Y448+4*PI())/3)</f>
        <v>0.48670324765109002</v>
      </c>
      <c r="AL448" s="11">
        <f>'OddsRatio_working_3-way'!Z448+'OddsRatio_working_3-way'!AF448</f>
        <v>1.0437017607082892</v>
      </c>
      <c r="AM448" s="11">
        <f>'OddsRatio_working_3-way'!AA448+'OddsRatio_working_3-way'!AG448</f>
        <v>-0.64228774557264212</v>
      </c>
      <c r="AN448" s="11">
        <f>'OddsRatio_working_3-way'!AB448+'OddsRatio_working_3-way'!AH448</f>
        <v>-0.40141401513564678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1.0437017607082892</v>
      </c>
      <c r="AS448" s="11">
        <f>IF(('OddsRatio_working_3-way'!X448=0),IF(Q448&gt;0,-Q448^(1/3),(-Q448)^(1/3)),'OddsRatio_working_3-way'!AM448-'OddsRatio_working_3-way'!R448/3)</f>
        <v>-0.64228774557264212</v>
      </c>
      <c r="AT448" s="11">
        <f>IF(('OddsRatio_working_3-way'!X448=0),IF(Q448&gt;0,-Q448^(1/3),(-Q448)^(1/3)),'OddsRatio_working_3-way'!AN448-'OddsRatio_working_3-way'!R448/3)</f>
        <v>-0.40141401513564678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3.43</v>
      </c>
      <c r="B449" s="4">
        <f>IF('True_Odds_Calculator_3-way'!B450="","",'True_Odds_Calculator_3-way'!B450)</f>
        <v>3.35</v>
      </c>
      <c r="C449" s="4">
        <f>IF('True_Odds_Calculator_3-way'!C450="","",'True_Odds_Calculator_3-way'!C450)</f>
        <v>2.2799999999999998</v>
      </c>
      <c r="D449" s="9">
        <f t="shared" si="91"/>
        <v>0.28263095206835459</v>
      </c>
      <c r="E449" s="9">
        <f t="shared" si="92"/>
        <v>0.28946732741232495</v>
      </c>
      <c r="F449" s="9">
        <f t="shared" si="93"/>
        <v>0.42790172051932024</v>
      </c>
      <c r="G449" s="9">
        <f t="shared" si="94"/>
        <v>1.0445197095768646</v>
      </c>
      <c r="H449" s="9">
        <f t="shared" si="95"/>
        <v>3.5381828942717815</v>
      </c>
      <c r="I449" s="9">
        <f t="shared" si="96"/>
        <v>3.4546213175056315</v>
      </c>
      <c r="J449" s="9">
        <f t="shared" si="97"/>
        <v>2.3369852282583867</v>
      </c>
      <c r="K449" s="11">
        <f t="shared" si="98"/>
        <v>0.29154518950437314</v>
      </c>
      <c r="L449" s="11">
        <f t="shared" si="99"/>
        <v>0.29850746268656714</v>
      </c>
      <c r="M449" s="11">
        <f t="shared" si="100"/>
        <v>0.43859649122807021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-0.27900393689065783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0.23131236559262916</v>
      </c>
      <c r="Q449" s="11">
        <f>2*'OddsRatio_working_3-way'!K449*'OddsRatio_working_3-way'!L449*'OddsRatio_working_3-way'!M449</f>
        <v>7.6340714717039307E-2</v>
      </c>
      <c r="R449" s="11">
        <f t="shared" si="101"/>
        <v>0</v>
      </c>
      <c r="S449" s="11">
        <f t="shared" si="102"/>
        <v>-0.82906488048332061</v>
      </c>
      <c r="T449" s="11">
        <f t="shared" si="103"/>
        <v>-0.27361877243673938</v>
      </c>
      <c r="U449" s="11">
        <f>'OddsRatio_working_3-way'!S449-'OddsRatio_working_3-way'!R449^2/3</f>
        <v>-0.82906488048332061</v>
      </c>
      <c r="V449" s="11">
        <f>'OddsRatio_working_3-way'!S449*'OddsRatio_working_3-way'!R449/3-2*'OddsRatio_working_3-way'!R449^3/27-'OddsRatio_working_3-way'!T449</f>
        <v>0.27361877243673938</v>
      </c>
      <c r="W449" s="11">
        <f>'OddsRatio_working_3-way'!V449^2+4*'OddsRatio_working_3-way'!U449^3/27</f>
        <v>-9.5559621930201011E-3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0.14527834906035403</v>
      </c>
      <c r="Y449" s="11">
        <f>IF('OddsRatio_working_3-way'!W449&gt;=0,IF('OddsRatio_working_3-way'!V449+SQRT('OddsRatio_working_3-way'!W449)&gt;0,0,PI()),ACOS('OddsRatio_working_3-way'!V449/(2*'OddsRatio_working_3-way'!X449)))</f>
        <v>0.34313288160232314</v>
      </c>
      <c r="Z449" s="11">
        <f>'OddsRatio_working_3-way'!X449^(1/3)*COS('OddsRatio_working_3-way'!Y449/3)</f>
        <v>0.52225985478843229</v>
      </c>
      <c r="AA449" s="11">
        <f>'OddsRatio_working_3-way'!X449^(1/3)*COS(('OddsRatio_working_3-way'!Y449+2*PI())/3)</f>
        <v>-0.31308859537275852</v>
      </c>
      <c r="AB449" s="11">
        <f>'OddsRatio_working_3-way'!X449^(1/3)*COS(('OddsRatio_working_3-way'!Y449+4*PI())/3)</f>
        <v>-0.20917125941567402</v>
      </c>
      <c r="AC449" s="11">
        <f>'OddsRatio_working_3-way'!X449^(1/3)*SIN('OddsRatio_working_3-way'!Y449/3)</f>
        <v>5.9996701888291717E-2</v>
      </c>
      <c r="AD449" s="11">
        <f>'OddsRatio_working_3-way'!X449^(1/3)*SIN(('OddsRatio_working_3-way'!Y449+2*PI())/3)</f>
        <v>0.4222919506794085</v>
      </c>
      <c r="AE449" s="11">
        <f>'OddsRatio_working_3-way'!X449^(1/3)*SIN(('OddsRatio_working_3-way'!Y449+4*PI())/3)</f>
        <v>-0.48228865256770004</v>
      </c>
      <c r="AF449" s="11">
        <f>-'OddsRatio_working_3-way'!U449/(3*'OddsRatio_working_3-way'!X449^(1/3))*COS(('OddsRatio_working_3-way'!Y449)/3)</f>
        <v>0.52225985478843229</v>
      </c>
      <c r="AG449" s="11">
        <f>-'OddsRatio_working_3-way'!U449/(3*'OddsRatio_working_3-way'!X449^(1/3))*COS(('OddsRatio_working_3-way'!Y449+2*PI())/3)</f>
        <v>-0.31308859537275852</v>
      </c>
      <c r="AH449" s="11">
        <f>-'OddsRatio_working_3-way'!U449/(3*'OddsRatio_working_3-way'!X449^(1/3))*COS(('OddsRatio_working_3-way'!Y449+4*PI())/3)</f>
        <v>-0.20917125941567402</v>
      </c>
      <c r="AI449" s="11">
        <f>'OddsRatio_working_3-way'!U449/(3*'OddsRatio_working_3-way'!X449^(1/3))*SIN(('OddsRatio_working_3-way'!Y449)/3)</f>
        <v>-5.9996701888291717E-2</v>
      </c>
      <c r="AJ449" s="11">
        <f>'OddsRatio_working_3-way'!U449/(3*'OddsRatio_working_3-way'!X449^(1/3))*SIN(('OddsRatio_working_3-way'!Y449+2*PI())/3)</f>
        <v>-0.4222919506794085</v>
      </c>
      <c r="AK449" s="11">
        <f>'OddsRatio_working_3-way'!U449/(3*'OddsRatio_working_3-way'!X449^(1/3))*SIN(('OddsRatio_working_3-way'!Y449+4*PI())/3)</f>
        <v>0.48228865256770004</v>
      </c>
      <c r="AL449" s="11">
        <f>'OddsRatio_working_3-way'!Z449+'OddsRatio_working_3-way'!AF449</f>
        <v>1.0445197095768646</v>
      </c>
      <c r="AM449" s="11">
        <f>'OddsRatio_working_3-way'!AA449+'OddsRatio_working_3-way'!AG449</f>
        <v>-0.62617719074551703</v>
      </c>
      <c r="AN449" s="11">
        <f>'OddsRatio_working_3-way'!AB449+'OddsRatio_working_3-way'!AH449</f>
        <v>-0.41834251883134804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1.0445197095768646</v>
      </c>
      <c r="AS449" s="11">
        <f>IF(('OddsRatio_working_3-way'!X449=0),IF(Q449&gt;0,-Q449^(1/3),(-Q449)^(1/3)),'OddsRatio_working_3-way'!AM449-'OddsRatio_working_3-way'!R449/3)</f>
        <v>-0.62617719074551703</v>
      </c>
      <c r="AT449" s="11">
        <f>IF(('OddsRatio_working_3-way'!X449=0),IF(Q449&gt;0,-Q449^(1/3),(-Q449)^(1/3)),'OddsRatio_working_3-way'!AN449-'OddsRatio_working_3-way'!R449/3)</f>
        <v>-0.41834251883134804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1.95</v>
      </c>
      <c r="B450" s="4">
        <f>IF('True_Odds_Calculator_3-way'!B451="","",'True_Odds_Calculator_3-way'!B451)</f>
        <v>3.64</v>
      </c>
      <c r="C450" s="4">
        <f>IF('True_Odds_Calculator_3-way'!C451="","",'True_Odds_Calculator_3-way'!C451)</f>
        <v>4.13</v>
      </c>
      <c r="D450" s="9">
        <f t="shared" si="91"/>
        <v>0.50101542840364943</v>
      </c>
      <c r="E450" s="9">
        <f t="shared" si="92"/>
        <v>0.26541511362659825</v>
      </c>
      <c r="F450" s="9">
        <f t="shared" si="93"/>
        <v>0.23356945796975218</v>
      </c>
      <c r="G450" s="9">
        <f t="shared" si="94"/>
        <v>1.0483647562379474</v>
      </c>
      <c r="H450" s="9">
        <f t="shared" si="95"/>
        <v>1.9959465184260501</v>
      </c>
      <c r="I450" s="9">
        <f t="shared" si="96"/>
        <v>3.7676829564681813</v>
      </c>
      <c r="J450" s="9">
        <f t="shared" si="97"/>
        <v>4.2813816870247754</v>
      </c>
      <c r="K450" s="11">
        <f t="shared" si="98"/>
        <v>0.51282051282051289</v>
      </c>
      <c r="L450" s="11">
        <f t="shared" si="99"/>
        <v>0.27472527472527469</v>
      </c>
      <c r="M450" s="11">
        <f t="shared" si="100"/>
        <v>0.24213075060532688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-0.26778473900843047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0.22923621359084206</v>
      </c>
      <c r="Q450" s="11">
        <f>2*'OddsRatio_working_3-way'!K450*'OddsRatio_working_3-way'!L450*'OddsRatio_working_3-way'!M450</f>
        <v>6.822506356870299E-2</v>
      </c>
      <c r="R450" s="11">
        <f t="shared" si="101"/>
        <v>0</v>
      </c>
      <c r="S450" s="11">
        <f t="shared" si="102"/>
        <v>-0.85604659339315514</v>
      </c>
      <c r="T450" s="11">
        <f t="shared" si="103"/>
        <v>-0.25477577184320094</v>
      </c>
      <c r="U450" s="11">
        <f>'OddsRatio_working_3-way'!S450-'OddsRatio_working_3-way'!R450^2/3</f>
        <v>-0.85604659339315514</v>
      </c>
      <c r="V450" s="11">
        <f>'OddsRatio_working_3-way'!S450*'OddsRatio_working_3-way'!R450/3-2*'OddsRatio_working_3-way'!R450^3/27-'OddsRatio_working_3-way'!T450</f>
        <v>0.25477577184320094</v>
      </c>
      <c r="W450" s="11">
        <f>'OddsRatio_working_3-way'!V450^2+4*'OddsRatio_working_3-way'!U450^3/27</f>
        <v>-2.802626068091113E-2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0.1524278145543079</v>
      </c>
      <c r="Y450" s="11">
        <f>IF('OddsRatio_working_3-way'!W450&gt;=0,IF('OddsRatio_working_3-way'!V450+SQRT('OddsRatio_working_3-way'!W450)&gt;0,0,PI()),ACOS('OddsRatio_working_3-way'!V450/(2*'OddsRatio_working_3-way'!X450)))</f>
        <v>0.5813428390544334</v>
      </c>
      <c r="Z450" s="11">
        <f>'OddsRatio_working_3-way'!X450^(1/3)*COS('OddsRatio_working_3-way'!Y450/3)</f>
        <v>0.52418237811897372</v>
      </c>
      <c r="AA450" s="11">
        <f>'OddsRatio_working_3-way'!X450^(1/3)*COS(('OddsRatio_working_3-way'!Y450+2*PI())/3)</f>
        <v>-0.3511769578468848</v>
      </c>
      <c r="AB450" s="11">
        <f>'OddsRatio_working_3-way'!X450^(1/3)*COS(('OddsRatio_working_3-way'!Y450+4*PI())/3)</f>
        <v>-0.17300542027208887</v>
      </c>
      <c r="AC450" s="11">
        <f>'OddsRatio_working_3-way'!X450^(1/3)*SIN('OddsRatio_working_3-way'!Y450/3)</f>
        <v>0.10286738518073793</v>
      </c>
      <c r="AD450" s="11">
        <f>'OddsRatio_working_3-way'!X450^(1/3)*SIN(('OddsRatio_working_3-way'!Y450+2*PI())/3)</f>
        <v>0.40252156307680259</v>
      </c>
      <c r="AE450" s="11">
        <f>'OddsRatio_working_3-way'!X450^(1/3)*SIN(('OddsRatio_working_3-way'!Y450+4*PI())/3)</f>
        <v>-0.50538894825754055</v>
      </c>
      <c r="AF450" s="11">
        <f>-'OddsRatio_working_3-way'!U450/(3*'OddsRatio_working_3-way'!X450^(1/3))*COS(('OddsRatio_working_3-way'!Y450)/3)</f>
        <v>0.52418237811897372</v>
      </c>
      <c r="AG450" s="11">
        <f>-'OddsRatio_working_3-way'!U450/(3*'OddsRatio_working_3-way'!X450^(1/3))*COS(('OddsRatio_working_3-way'!Y450+2*PI())/3)</f>
        <v>-0.3511769578468848</v>
      </c>
      <c r="AH450" s="11">
        <f>-'OddsRatio_working_3-way'!U450/(3*'OddsRatio_working_3-way'!X450^(1/3))*COS(('OddsRatio_working_3-way'!Y450+4*PI())/3)</f>
        <v>-0.17300542027208887</v>
      </c>
      <c r="AI450" s="11">
        <f>'OddsRatio_working_3-way'!U450/(3*'OddsRatio_working_3-way'!X450^(1/3))*SIN(('OddsRatio_working_3-way'!Y450)/3)</f>
        <v>-0.10286738518073793</v>
      </c>
      <c r="AJ450" s="11">
        <f>'OddsRatio_working_3-way'!U450/(3*'OddsRatio_working_3-way'!X450^(1/3))*SIN(('OddsRatio_working_3-way'!Y450+2*PI())/3)</f>
        <v>-0.40252156307680259</v>
      </c>
      <c r="AK450" s="11">
        <f>'OddsRatio_working_3-way'!U450/(3*'OddsRatio_working_3-way'!X450^(1/3))*SIN(('OddsRatio_working_3-way'!Y450+4*PI())/3)</f>
        <v>0.50538894825754055</v>
      </c>
      <c r="AL450" s="11">
        <f>'OddsRatio_working_3-way'!Z450+'OddsRatio_working_3-way'!AF450</f>
        <v>1.0483647562379474</v>
      </c>
      <c r="AM450" s="11">
        <f>'OddsRatio_working_3-way'!AA450+'OddsRatio_working_3-way'!AG450</f>
        <v>-0.70235391569376959</v>
      </c>
      <c r="AN450" s="11">
        <f>'OddsRatio_working_3-way'!AB450+'OddsRatio_working_3-way'!AH450</f>
        <v>-0.34601084054417774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1.0483647562379474</v>
      </c>
      <c r="AS450" s="11">
        <f>IF(('OddsRatio_working_3-way'!X450=0),IF(Q450&gt;0,-Q450^(1/3),(-Q450)^(1/3)),'OddsRatio_working_3-way'!AM450-'OddsRatio_working_3-way'!R450/3)</f>
        <v>-0.70235391569376959</v>
      </c>
      <c r="AT450" s="11">
        <f>IF(('OddsRatio_working_3-way'!X450=0),IF(Q450&gt;0,-Q450^(1/3),(-Q450)^(1/3)),'OddsRatio_working_3-way'!AN450-'OddsRatio_working_3-way'!R450/3)</f>
        <v>-0.34601084054417774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>
        <f>IF('True_Odds_Calculator_3-way'!A455="","",'True_Odds_Calculator_3-way'!A455)</f>
        <v>1.91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4.1399999999999997</v>
      </c>
      <c r="D454" s="9">
        <f t="shared" si="104"/>
        <v>0.5094229254523932</v>
      </c>
      <c r="E454" s="9">
        <f t="shared" si="105"/>
        <v>0.25925077812435093</v>
      </c>
      <c r="F454" s="9">
        <f t="shared" si="106"/>
        <v>0.23132629642325578</v>
      </c>
      <c r="G454" s="9">
        <f t="shared" si="107"/>
        <v>1.0582477925140639</v>
      </c>
      <c r="H454" s="9">
        <f t="shared" si="108"/>
        <v>1.9630054911877977</v>
      </c>
      <c r="I454" s="9">
        <f t="shared" si="109"/>
        <v>3.857269039787973</v>
      </c>
      <c r="J454" s="9">
        <f t="shared" si="110"/>
        <v>4.32289806849416</v>
      </c>
      <c r="K454" s="11">
        <f t="shared" si="111"/>
        <v>0.52356020942408377</v>
      </c>
      <c r="L454" s="11">
        <f t="shared" si="112"/>
        <v>0.27027027027027023</v>
      </c>
      <c r="M454" s="11">
        <f t="shared" si="113"/>
        <v>0.24154589371980678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-0.26369346810958461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0.23071102060403217</v>
      </c>
      <c r="Q454" s="11">
        <f>2*'OddsRatio_working_3-way'!K454*'OddsRatio_working_3-way'!L454*'OddsRatio_working_3-way'!M454</f>
        <v>6.8358820919713237E-2</v>
      </c>
      <c r="R454" s="11">
        <f t="shared" si="114"/>
        <v>0</v>
      </c>
      <c r="S454" s="11">
        <f t="shared" si="115"/>
        <v>-0.87492125708686219</v>
      </c>
      <c r="T454" s="11">
        <f t="shared" si="116"/>
        <v>-0.25923592802573697</v>
      </c>
      <c r="U454" s="11">
        <f>'OddsRatio_working_3-way'!S454-'OddsRatio_working_3-way'!R454^2/3</f>
        <v>-0.87492125708686219</v>
      </c>
      <c r="V454" s="11">
        <f>'OddsRatio_working_3-way'!S454*'OddsRatio_working_3-way'!R454/3-2*'OddsRatio_working_3-way'!R454^3/27-'OddsRatio_working_3-way'!T454</f>
        <v>0.25923592802573697</v>
      </c>
      <c r="W454" s="11">
        <f>'OddsRatio_working_3-way'!V454^2+4*'OddsRatio_working_3-way'!U454^3/27</f>
        <v>-3.2017626753534187E-2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0.15749674054793902</v>
      </c>
      <c r="Y454" s="11">
        <f>IF('OddsRatio_working_3-way'!W454&gt;=0,IF('OddsRatio_working_3-way'!V454+SQRT('OddsRatio_working_3-way'!W454)&gt;0,0,PI()),ACOS('OddsRatio_working_3-way'!V454/(2*'OddsRatio_working_3-way'!X454)))</f>
        <v>0.6041447478163704</v>
      </c>
      <c r="Z454" s="11">
        <f>'OddsRatio_working_3-way'!X454^(1/3)*COS('OddsRatio_working_3-way'!Y454/3)</f>
        <v>0.52912389625703193</v>
      </c>
      <c r="AA454" s="11">
        <f>'OddsRatio_working_3-way'!X454^(1/3)*COS(('OddsRatio_working_3-way'!Y454+2*PI())/3)</f>
        <v>-0.35811001640920737</v>
      </c>
      <c r="AB454" s="11">
        <f>'OddsRatio_working_3-way'!X454^(1/3)*COS(('OddsRatio_working_3-way'!Y454+4*PI())/3)</f>
        <v>-0.17101387984782468</v>
      </c>
      <c r="AC454" s="11">
        <f>'OddsRatio_working_3-way'!X454^(1/3)*SIN('OddsRatio_working_3-way'!Y454/3)</f>
        <v>0.10802000480805345</v>
      </c>
      <c r="AD454" s="11">
        <f>'OddsRatio_working_3-way'!X454^(1/3)*SIN(('OddsRatio_working_3-way'!Y454+2*PI())/3)</f>
        <v>0.40422473350396482</v>
      </c>
      <c r="AE454" s="11">
        <f>'OddsRatio_working_3-way'!X454^(1/3)*SIN(('OddsRatio_working_3-way'!Y454+4*PI())/3)</f>
        <v>-0.51224473831201811</v>
      </c>
      <c r="AF454" s="11">
        <f>-'OddsRatio_working_3-way'!U454/(3*'OddsRatio_working_3-way'!X454^(1/3))*COS(('OddsRatio_working_3-way'!Y454)/3)</f>
        <v>0.52912389625703182</v>
      </c>
      <c r="AG454" s="11">
        <f>-'OddsRatio_working_3-way'!U454/(3*'OddsRatio_working_3-way'!X454^(1/3))*COS(('OddsRatio_working_3-way'!Y454+2*PI())/3)</f>
        <v>-0.35811001640920725</v>
      </c>
      <c r="AH454" s="11">
        <f>-'OddsRatio_working_3-way'!U454/(3*'OddsRatio_working_3-way'!X454^(1/3))*COS(('OddsRatio_working_3-way'!Y454+4*PI())/3)</f>
        <v>-0.17101387984782465</v>
      </c>
      <c r="AI454" s="11">
        <f>'OddsRatio_working_3-way'!U454/(3*'OddsRatio_working_3-way'!X454^(1/3))*SIN(('OddsRatio_working_3-way'!Y454)/3)</f>
        <v>-0.10802000480805343</v>
      </c>
      <c r="AJ454" s="11">
        <f>'OddsRatio_working_3-way'!U454/(3*'OddsRatio_working_3-way'!X454^(1/3))*SIN(('OddsRatio_working_3-way'!Y454+2*PI())/3)</f>
        <v>-0.40422473350396471</v>
      </c>
      <c r="AK454" s="11">
        <f>'OddsRatio_working_3-way'!U454/(3*'OddsRatio_working_3-way'!X454^(1/3))*SIN(('OddsRatio_working_3-way'!Y454+4*PI())/3)</f>
        <v>0.512244738312018</v>
      </c>
      <c r="AL454" s="11">
        <f>'OddsRatio_working_3-way'!Z454+'OddsRatio_working_3-way'!AF454</f>
        <v>1.0582477925140639</v>
      </c>
      <c r="AM454" s="11">
        <f>'OddsRatio_working_3-way'!AA454+'OddsRatio_working_3-way'!AG454</f>
        <v>-0.71622003281841462</v>
      </c>
      <c r="AN454" s="11">
        <f>'OddsRatio_working_3-way'!AB454+'OddsRatio_working_3-way'!AH454</f>
        <v>-0.34202775969564936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1.0582477925140639</v>
      </c>
      <c r="AS454" s="11">
        <f>IF(('OddsRatio_working_3-way'!X454=0),IF(Q454&gt;0,-Q454^(1/3),(-Q454)^(1/3)),'OddsRatio_working_3-way'!AM454-'OddsRatio_working_3-way'!R454/3)</f>
        <v>-0.71622003281841462</v>
      </c>
      <c r="AT454" s="11">
        <f>IF(('OddsRatio_working_3-way'!X454=0),IF(Q454&gt;0,-Q454^(1/3),(-Q454)^(1/3)),'OddsRatio_working_3-way'!AN454-'OddsRatio_working_3-way'!R454/3)</f>
        <v>-0.34202775969564936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1.73</v>
      </c>
      <c r="B455" s="4">
        <f>IF('True_Odds_Calculator_3-way'!B456="","",'True_Odds_Calculator_3-way'!B456)</f>
        <v>4.01</v>
      </c>
      <c r="C455" s="4">
        <f>IF('True_Odds_Calculator_3-way'!C456="","",'True_Odds_Calculator_3-way'!C456)</f>
        <v>4.7699999999999996</v>
      </c>
      <c r="D455" s="9">
        <f t="shared" si="104"/>
        <v>0.56269641438894269</v>
      </c>
      <c r="E455" s="9">
        <f t="shared" si="105"/>
        <v>0.23784364387136944</v>
      </c>
      <c r="F455" s="9">
        <f t="shared" si="106"/>
        <v>0.1994599417396879</v>
      </c>
      <c r="G455" s="9">
        <f t="shared" si="107"/>
        <v>1.0645989424633373</v>
      </c>
      <c r="H455" s="9">
        <f t="shared" si="108"/>
        <v>1.7771572279982357</v>
      </c>
      <c r="I455" s="9">
        <f t="shared" si="109"/>
        <v>4.2044428168146455</v>
      </c>
      <c r="J455" s="9">
        <f t="shared" si="110"/>
        <v>5.013538013086781</v>
      </c>
      <c r="K455" s="11">
        <f t="shared" si="111"/>
        <v>0.5780346820809249</v>
      </c>
      <c r="L455" s="11">
        <f t="shared" si="112"/>
        <v>0.24937655860349128</v>
      </c>
      <c r="M455" s="11">
        <f t="shared" si="113"/>
        <v>0.20964360587002098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-0.25033515990685185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0.2269504677733207</v>
      </c>
      <c r="Q455" s="11">
        <f>2*'OddsRatio_working_3-way'!K455*'OddsRatio_working_3-way'!L455*'OddsRatio_working_3-way'!M455</f>
        <v>6.0439538687968239E-2</v>
      </c>
      <c r="R455" s="11">
        <f t="shared" si="114"/>
        <v>0</v>
      </c>
      <c r="S455" s="11">
        <f t="shared" si="115"/>
        <v>-0.90658646535216048</v>
      </c>
      <c r="T455" s="11">
        <f t="shared" si="116"/>
        <v>-0.24143447812307875</v>
      </c>
      <c r="U455" s="11">
        <f>'OddsRatio_working_3-way'!S455-'OddsRatio_working_3-way'!R455^2/3</f>
        <v>-0.90658646535216048</v>
      </c>
      <c r="V455" s="11">
        <f>'OddsRatio_working_3-way'!S455*'OddsRatio_working_3-way'!R455/3-2*'OddsRatio_working_3-way'!R455^3/27-'OddsRatio_working_3-way'!T455</f>
        <v>0.24143447812307875</v>
      </c>
      <c r="W455" s="11">
        <f>'OddsRatio_working_3-way'!V455^2+4*'OddsRatio_working_3-way'!U455^3/27</f>
        <v>-5.2097915241054664E-2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0.16612384120560333</v>
      </c>
      <c r="Y455" s="11">
        <f>IF('OddsRatio_working_3-way'!W455&gt;=0,IF('OddsRatio_working_3-way'!V455+SQRT('OddsRatio_working_3-way'!W455)&gt;0,0,PI()),ACOS('OddsRatio_working_3-way'!V455/(2*'OddsRatio_working_3-way'!X455)))</f>
        <v>0.75733390168728942</v>
      </c>
      <c r="Z455" s="11">
        <f>'OddsRatio_working_3-way'!X455^(1/3)*COS('OddsRatio_working_3-way'!Y455/3)</f>
        <v>0.53229947123166865</v>
      </c>
      <c r="AA455" s="11">
        <f>'OddsRatio_working_3-way'!X455^(1/3)*COS(('OddsRatio_working_3-way'!Y455+2*PI())/3)</f>
        <v>-0.38505966385105206</v>
      </c>
      <c r="AB455" s="11">
        <f>'OddsRatio_working_3-way'!X455^(1/3)*COS(('OddsRatio_working_3-way'!Y455+4*PI())/3)</f>
        <v>-0.14723980738061671</v>
      </c>
      <c r="AC455" s="11">
        <f>'OddsRatio_working_3-way'!X455^(1/3)*SIN('OddsRatio_working_3-way'!Y455/3)</f>
        <v>0.13730535815184425</v>
      </c>
      <c r="AD455" s="11">
        <f>'OddsRatio_working_3-way'!X455^(1/3)*SIN(('OddsRatio_working_3-way'!Y455+2*PI())/3)</f>
        <v>0.39233218543172699</v>
      </c>
      <c r="AE455" s="11">
        <f>'OddsRatio_working_3-way'!X455^(1/3)*SIN(('OddsRatio_working_3-way'!Y455+4*PI())/3)</f>
        <v>-0.52963754358357107</v>
      </c>
      <c r="AF455" s="11">
        <f>-'OddsRatio_working_3-way'!U455/(3*'OddsRatio_working_3-way'!X455^(1/3))*COS(('OddsRatio_working_3-way'!Y455)/3)</f>
        <v>0.53229947123166854</v>
      </c>
      <c r="AG455" s="11">
        <f>-'OddsRatio_working_3-way'!U455/(3*'OddsRatio_working_3-way'!X455^(1/3))*COS(('OddsRatio_working_3-way'!Y455+2*PI())/3)</f>
        <v>-0.385059663851052</v>
      </c>
      <c r="AH455" s="11">
        <f>-'OddsRatio_working_3-way'!U455/(3*'OddsRatio_working_3-way'!X455^(1/3))*COS(('OddsRatio_working_3-way'!Y455+4*PI())/3)</f>
        <v>-0.14723980738061668</v>
      </c>
      <c r="AI455" s="11">
        <f>'OddsRatio_working_3-way'!U455/(3*'OddsRatio_working_3-way'!X455^(1/3))*SIN(('OddsRatio_working_3-way'!Y455)/3)</f>
        <v>-0.13730535815184422</v>
      </c>
      <c r="AJ455" s="11">
        <f>'OddsRatio_working_3-way'!U455/(3*'OddsRatio_working_3-way'!X455^(1/3))*SIN(('OddsRatio_working_3-way'!Y455+2*PI())/3)</f>
        <v>-0.39233218543172693</v>
      </c>
      <c r="AK455" s="11">
        <f>'OddsRatio_working_3-way'!U455/(3*'OddsRatio_working_3-way'!X455^(1/3))*SIN(('OddsRatio_working_3-way'!Y455+4*PI())/3)</f>
        <v>0.52963754358357096</v>
      </c>
      <c r="AL455" s="11">
        <f>'OddsRatio_working_3-way'!Z455+'OddsRatio_working_3-way'!AF455</f>
        <v>1.0645989424633373</v>
      </c>
      <c r="AM455" s="11">
        <f>'OddsRatio_working_3-way'!AA455+'OddsRatio_working_3-way'!AG455</f>
        <v>-0.77011932770210412</v>
      </c>
      <c r="AN455" s="11">
        <f>'OddsRatio_working_3-way'!AB455+'OddsRatio_working_3-way'!AH455</f>
        <v>-0.29447961476123341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1.0645989424633373</v>
      </c>
      <c r="AS455" s="11">
        <f>IF(('OddsRatio_working_3-way'!X455=0),IF(Q455&gt;0,-Q455^(1/3),(-Q455)^(1/3)),'OddsRatio_working_3-way'!AM455-'OddsRatio_working_3-way'!R455/3)</f>
        <v>-0.77011932770210412</v>
      </c>
      <c r="AT455" s="11">
        <f>IF(('OddsRatio_working_3-way'!X455=0),IF(Q455&gt;0,-Q455^(1/3),(-Q455)^(1/3)),'OddsRatio_working_3-way'!AN455-'OddsRatio_working_3-way'!R455/3)</f>
        <v>-0.29447961476123341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9.6300000000000008</v>
      </c>
      <c r="B456" s="4">
        <f>IF('True_Odds_Calculator_3-way'!B457="","",'True_Odds_Calculator_3-way'!B457)</f>
        <v>6.61</v>
      </c>
      <c r="C456" s="4">
        <f>IF('True_Odds_Calculator_3-way'!C457="","",'True_Odds_Calculator_3-way'!C457)</f>
        <v>1.28</v>
      </c>
      <c r="D456" s="9">
        <f t="shared" si="104"/>
        <v>9.5462851733444529E-2</v>
      </c>
      <c r="E456" s="9">
        <f t="shared" si="105"/>
        <v>0.1396749429556953</v>
      </c>
      <c r="F456" s="9">
        <f t="shared" si="106"/>
        <v>0.76486220531086024</v>
      </c>
      <c r="G456" s="9">
        <f t="shared" si="107"/>
        <v>1.0979465743560852</v>
      </c>
      <c r="H456" s="9">
        <f t="shared" si="108"/>
        <v>10.475278936693018</v>
      </c>
      <c r="I456" s="9">
        <f t="shared" si="109"/>
        <v>7.1594802821376389</v>
      </c>
      <c r="J456" s="9">
        <f t="shared" si="110"/>
        <v>1.3074250408197037</v>
      </c>
      <c r="K456" s="11">
        <f t="shared" si="111"/>
        <v>0.10384215991692626</v>
      </c>
      <c r="L456" s="11">
        <f t="shared" si="112"/>
        <v>0.15128593040847199</v>
      </c>
      <c r="M456" s="11">
        <f t="shared" si="113"/>
        <v>0.78125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-0.16637726163040045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0.17820869917664633</v>
      </c>
      <c r="Q456" s="11">
        <f>2*'OddsRatio_working_3-way'!K456*'OddsRatio_working_3-way'!L456*'OddsRatio_working_3-way'!M456</f>
        <v>2.4546652779152384E-2</v>
      </c>
      <c r="R456" s="11">
        <f t="shared" si="114"/>
        <v>0</v>
      </c>
      <c r="S456" s="11">
        <f t="shared" si="115"/>
        <v>-1.071112106488018</v>
      </c>
      <c r="T456" s="11">
        <f t="shared" si="116"/>
        <v>-0.14753610282204102</v>
      </c>
      <c r="U456" s="11">
        <f>'OddsRatio_working_3-way'!S456-'OddsRatio_working_3-way'!R456^2/3</f>
        <v>-1.071112106488018</v>
      </c>
      <c r="V456" s="11">
        <f>'OddsRatio_working_3-way'!S456*'OddsRatio_working_3-way'!R456/3-2*'OddsRatio_working_3-way'!R456^3/27-'OddsRatio_working_3-way'!T456</f>
        <v>0.14753610282204102</v>
      </c>
      <c r="W456" s="11">
        <f>'OddsRatio_working_3-way'!V456^2+4*'OddsRatio_working_3-way'!U456^3/27</f>
        <v>-0.1602874277857621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0.21333912523355741</v>
      </c>
      <c r="Y456" s="11">
        <f>IF('OddsRatio_working_3-way'!W456&gt;=0,IF('OddsRatio_working_3-way'!V456+SQRT('OddsRatio_working_3-way'!W456)&gt;0,0,PI()),ACOS('OddsRatio_working_3-way'!V456/(2*'OddsRatio_working_3-way'!X456)))</f>
        <v>1.2177281470749906</v>
      </c>
      <c r="Z456" s="11">
        <f>'OddsRatio_working_3-way'!X456^(1/3)*COS('OddsRatio_working_3-way'!Y456/3)</f>
        <v>0.54897328717804261</v>
      </c>
      <c r="AA456" s="11">
        <f>'OddsRatio_working_3-way'!X456^(1/3)*COS(('OddsRatio_working_3-way'!Y456+2*PI())/3)</f>
        <v>-0.47881303467863384</v>
      </c>
      <c r="AB456" s="11">
        <f>'OddsRatio_working_3-way'!X456^(1/3)*COS(('OddsRatio_working_3-way'!Y456+4*PI())/3)</f>
        <v>-7.0160252499408896E-2</v>
      </c>
      <c r="AC456" s="11">
        <f>'OddsRatio_working_3-way'!X456^(1/3)*SIN('OddsRatio_working_3-way'!Y456/3)</f>
        <v>0.23593579379626523</v>
      </c>
      <c r="AD456" s="11">
        <f>'OddsRatio_working_3-way'!X456^(1/3)*SIN(('OddsRatio_working_3-way'!Y456+2*PI())/3)</f>
        <v>0.35745691579710237</v>
      </c>
      <c r="AE456" s="11">
        <f>'OddsRatio_working_3-way'!X456^(1/3)*SIN(('OddsRatio_working_3-way'!Y456+4*PI())/3)</f>
        <v>-0.59339270959336743</v>
      </c>
      <c r="AF456" s="11">
        <f>-'OddsRatio_working_3-way'!U456/(3*'OddsRatio_working_3-way'!X456^(1/3))*COS(('OddsRatio_working_3-way'!Y456)/3)</f>
        <v>0.5489732871780425</v>
      </c>
      <c r="AG456" s="11">
        <f>-'OddsRatio_working_3-way'!U456/(3*'OddsRatio_working_3-way'!X456^(1/3))*COS(('OddsRatio_working_3-way'!Y456+2*PI())/3)</f>
        <v>-0.47881303467863379</v>
      </c>
      <c r="AH456" s="11">
        <f>-'OddsRatio_working_3-way'!U456/(3*'OddsRatio_working_3-way'!X456^(1/3))*COS(('OddsRatio_working_3-way'!Y456+4*PI())/3)</f>
        <v>-7.0160252499408882E-2</v>
      </c>
      <c r="AI456" s="11">
        <f>'OddsRatio_working_3-way'!U456/(3*'OddsRatio_working_3-way'!X456^(1/3))*SIN(('OddsRatio_working_3-way'!Y456)/3)</f>
        <v>-0.23593579379626517</v>
      </c>
      <c r="AJ456" s="11">
        <f>'OddsRatio_working_3-way'!U456/(3*'OddsRatio_working_3-way'!X456^(1/3))*SIN(('OddsRatio_working_3-way'!Y456+2*PI())/3)</f>
        <v>-0.35745691579710231</v>
      </c>
      <c r="AK456" s="11">
        <f>'OddsRatio_working_3-way'!U456/(3*'OddsRatio_working_3-way'!X456^(1/3))*SIN(('OddsRatio_working_3-way'!Y456+4*PI())/3)</f>
        <v>0.59339270959336732</v>
      </c>
      <c r="AL456" s="11">
        <f>'OddsRatio_working_3-way'!Z456+'OddsRatio_working_3-way'!AF456</f>
        <v>1.0979465743560852</v>
      </c>
      <c r="AM456" s="11">
        <f>'OddsRatio_working_3-way'!AA456+'OddsRatio_working_3-way'!AG456</f>
        <v>-0.95762606935726757</v>
      </c>
      <c r="AN456" s="11">
        <f>'OddsRatio_working_3-way'!AB456+'OddsRatio_working_3-way'!AH456</f>
        <v>-0.14032050499881776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1.0979465743560852</v>
      </c>
      <c r="AS456" s="11">
        <f>IF(('OddsRatio_working_3-way'!X456=0),IF(Q456&gt;0,-Q456^(1/3),(-Q456)^(1/3)),'OddsRatio_working_3-way'!AM456-'OddsRatio_working_3-way'!R456/3)</f>
        <v>-0.95762606935726757</v>
      </c>
      <c r="AT456" s="11">
        <f>IF(('OddsRatio_working_3-way'!X456=0),IF(Q456&gt;0,-Q456^(1/3),(-Q456)^(1/3)),'OddsRatio_working_3-way'!AN456-'OddsRatio_working_3-way'!R456/3)</f>
        <v>-0.14032050499881776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3.57</v>
      </c>
      <c r="B457" s="4">
        <f>IF('True_Odds_Calculator_3-way'!B458="","",'True_Odds_Calculator_3-way'!B458)</f>
        <v>3.39</v>
      </c>
      <c r="C457" s="4">
        <f>IF('True_Odds_Calculator_3-way'!C458="","",'True_Odds_Calculator_3-way'!C458)</f>
        <v>2.1800000000000002</v>
      </c>
      <c r="D457" s="9">
        <f t="shared" si="104"/>
        <v>0.26978691250488102</v>
      </c>
      <c r="E457" s="9">
        <f t="shared" si="105"/>
        <v>0.28432841415847848</v>
      </c>
      <c r="F457" s="9">
        <f t="shared" si="106"/>
        <v>0.44588467333664061</v>
      </c>
      <c r="G457" s="9">
        <f t="shared" si="107"/>
        <v>1.0531630440898008</v>
      </c>
      <c r="H457" s="9">
        <f t="shared" si="108"/>
        <v>3.7066290233107875</v>
      </c>
      <c r="I457" s="9">
        <f t="shared" si="109"/>
        <v>3.5170596753746239</v>
      </c>
      <c r="J457" s="9">
        <f t="shared" si="110"/>
        <v>2.2427323920259647</v>
      </c>
      <c r="K457" s="11">
        <f t="shared" si="111"/>
        <v>0.28011204481792717</v>
      </c>
      <c r="L457" s="11">
        <f t="shared" si="112"/>
        <v>0.29498525073746312</v>
      </c>
      <c r="M457" s="11">
        <f t="shared" si="113"/>
        <v>0.4587155963302752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-0.27471895364191523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0.23272549527510389</v>
      </c>
      <c r="Q457" s="11">
        <f>2*'OddsRatio_working_3-way'!K457*'OddsRatio_working_3-way'!L457*'OddsRatio_working_3-way'!M457</f>
        <v>7.580635025247684E-2</v>
      </c>
      <c r="R457" s="11">
        <f t="shared" si="114"/>
        <v>0</v>
      </c>
      <c r="S457" s="11">
        <f t="shared" si="115"/>
        <v>-0.84714029443506078</v>
      </c>
      <c r="T457" s="11">
        <f t="shared" si="116"/>
        <v>-0.27594146398536185</v>
      </c>
      <c r="U457" s="11">
        <f>'OddsRatio_working_3-way'!S457-'OddsRatio_working_3-way'!R457^2/3</f>
        <v>-0.84714029443506078</v>
      </c>
      <c r="V457" s="11">
        <f>'OddsRatio_working_3-way'!S457*'OddsRatio_working_3-way'!R457/3-2*'OddsRatio_working_3-way'!R457^3/27-'OddsRatio_working_3-way'!T457</f>
        <v>0.27594146398536185</v>
      </c>
      <c r="W457" s="11">
        <f>'OddsRatio_working_3-way'!V457^2+4*'OddsRatio_working_3-way'!U457^3/27</f>
        <v>-1.392259267393435E-2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0.15005522668364396</v>
      </c>
      <c r="Y457" s="11">
        <f>IF('OddsRatio_working_3-way'!W457&gt;=0,IF('OddsRatio_working_3-way'!V457+SQRT('OddsRatio_working_3-way'!W457)&gt;0,0,PI()),ACOS('OddsRatio_working_3-way'!V457/(2*'OddsRatio_working_3-way'!X457)))</f>
        <v>0.40407530138483438</v>
      </c>
      <c r="Z457" s="11">
        <f>'OddsRatio_working_3-way'!X457^(1/3)*COS('OddsRatio_working_3-way'!Y457/3)</f>
        <v>0.5265815220449005</v>
      </c>
      <c r="AA457" s="11">
        <f>'OddsRatio_working_3-way'!X457^(1/3)*COS(('OddsRatio_working_3-way'!Y457+2*PI())/3)</f>
        <v>-0.32508881187700572</v>
      </c>
      <c r="AB457" s="11">
        <f>'OddsRatio_working_3-way'!X457^(1/3)*COS(('OddsRatio_working_3-way'!Y457+4*PI())/3)</f>
        <v>-0.20149271016789491</v>
      </c>
      <c r="AC457" s="11">
        <f>'OddsRatio_working_3-way'!X457^(1/3)*SIN('OddsRatio_working_3-way'!Y457/3)</f>
        <v>7.1358242592543544E-2</v>
      </c>
      <c r="AD457" s="11">
        <f>'OddsRatio_working_3-way'!X457^(1/3)*SIN(('OddsRatio_working_3-way'!Y457+2*PI())/3)</f>
        <v>0.42035385395808739</v>
      </c>
      <c r="AE457" s="11">
        <f>'OddsRatio_working_3-way'!X457^(1/3)*SIN(('OddsRatio_working_3-way'!Y457+4*PI())/3)</f>
        <v>-0.49171209655063092</v>
      </c>
      <c r="AF457" s="11">
        <f>-'OddsRatio_working_3-way'!U457/(3*'OddsRatio_working_3-way'!X457^(1/3))*COS(('OddsRatio_working_3-way'!Y457)/3)</f>
        <v>0.52658152204490039</v>
      </c>
      <c r="AG457" s="11">
        <f>-'OddsRatio_working_3-way'!U457/(3*'OddsRatio_working_3-way'!X457^(1/3))*COS(('OddsRatio_working_3-way'!Y457+2*PI())/3)</f>
        <v>-0.32508881187700561</v>
      </c>
      <c r="AH457" s="11">
        <f>-'OddsRatio_working_3-way'!U457/(3*'OddsRatio_working_3-way'!X457^(1/3))*COS(('OddsRatio_working_3-way'!Y457+4*PI())/3)</f>
        <v>-0.20149271016789486</v>
      </c>
      <c r="AI457" s="11">
        <f>'OddsRatio_working_3-way'!U457/(3*'OddsRatio_working_3-way'!X457^(1/3))*SIN(('OddsRatio_working_3-way'!Y457)/3)</f>
        <v>-7.135824259254353E-2</v>
      </c>
      <c r="AJ457" s="11">
        <f>'OddsRatio_working_3-way'!U457/(3*'OddsRatio_working_3-way'!X457^(1/3))*SIN(('OddsRatio_working_3-way'!Y457+2*PI())/3)</f>
        <v>-0.42035385395808733</v>
      </c>
      <c r="AK457" s="11">
        <f>'OddsRatio_working_3-way'!U457/(3*'OddsRatio_working_3-way'!X457^(1/3))*SIN(('OddsRatio_working_3-way'!Y457+4*PI())/3)</f>
        <v>0.49171209655063081</v>
      </c>
      <c r="AL457" s="11">
        <f>'OddsRatio_working_3-way'!Z457+'OddsRatio_working_3-way'!AF457</f>
        <v>1.0531630440898008</v>
      </c>
      <c r="AM457" s="11">
        <f>'OddsRatio_working_3-way'!AA457+'OddsRatio_working_3-way'!AG457</f>
        <v>-0.65017762375401134</v>
      </c>
      <c r="AN457" s="11">
        <f>'OddsRatio_working_3-way'!AB457+'OddsRatio_working_3-way'!AH457</f>
        <v>-0.40298542033578977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1.0531630440898008</v>
      </c>
      <c r="AS457" s="11">
        <f>IF(('OddsRatio_working_3-way'!X457=0),IF(Q457&gt;0,-Q457^(1/3),(-Q457)^(1/3)),'OddsRatio_working_3-way'!AM457-'OddsRatio_working_3-way'!R457/3)</f>
        <v>-0.65017762375401134</v>
      </c>
      <c r="AT457" s="11">
        <f>IF(('OddsRatio_working_3-way'!X457=0),IF(Q457&gt;0,-Q457^(1/3),(-Q457)^(1/3)),'OddsRatio_working_3-way'!AN457-'OddsRatio_working_3-way'!R457/3)</f>
        <v>-0.40298542033578977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4.78</v>
      </c>
      <c r="B458" s="4">
        <f>IF('True_Odds_Calculator_3-way'!B459="","",'True_Odds_Calculator_3-way'!B459)</f>
        <v>4.1900000000000004</v>
      </c>
      <c r="C458" s="4">
        <f>IF('True_Odds_Calculator_3-way'!C459="","",'True_Odds_Calculator_3-way'!C459)</f>
        <v>1.68</v>
      </c>
      <c r="D458" s="9">
        <f t="shared" si="104"/>
        <v>0.19722712738006418</v>
      </c>
      <c r="E458" s="9">
        <f t="shared" si="105"/>
        <v>0.22547987467032232</v>
      </c>
      <c r="F458" s="9">
        <f t="shared" si="106"/>
        <v>0.57729299794961364</v>
      </c>
      <c r="G458" s="9">
        <f t="shared" si="107"/>
        <v>1.0767979975499389</v>
      </c>
      <c r="H458" s="9">
        <f t="shared" si="108"/>
        <v>5.070296430738769</v>
      </c>
      <c r="I458" s="9">
        <f t="shared" si="109"/>
        <v>4.4349856121843061</v>
      </c>
      <c r="J458" s="9">
        <f t="shared" si="110"/>
        <v>1.7322226383339581</v>
      </c>
      <c r="K458" s="11">
        <f t="shared" si="111"/>
        <v>0.20920502092050208</v>
      </c>
      <c r="L458" s="11">
        <f t="shared" si="112"/>
        <v>0.2386634844868735</v>
      </c>
      <c r="M458" s="11">
        <f t="shared" si="113"/>
        <v>0.59523809523809523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-0.24369139513286275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0.22735799665329032</v>
      </c>
      <c r="Q458" s="11">
        <f>2*'OddsRatio_working_3-way'!K458*'OddsRatio_working_3-way'!L458*'OddsRatio_working_3-way'!M458</f>
        <v>5.9439999125043212E-2</v>
      </c>
      <c r="R458" s="11">
        <f t="shared" si="114"/>
        <v>0</v>
      </c>
      <c r="S458" s="11">
        <f t="shared" si="115"/>
        <v>-0.93297507090610521</v>
      </c>
      <c r="T458" s="11">
        <f t="shared" si="116"/>
        <v>-0.24391505121728235</v>
      </c>
      <c r="U458" s="11">
        <f>'OddsRatio_working_3-way'!S458-'OddsRatio_working_3-way'!R458^2/3</f>
        <v>-0.93297507090610521</v>
      </c>
      <c r="V458" s="11">
        <f>'OddsRatio_working_3-way'!S458*'OddsRatio_working_3-way'!R458/3-2*'OddsRatio_working_3-way'!R458^3/27-'OddsRatio_working_3-way'!T458</f>
        <v>0.24391505121728235</v>
      </c>
      <c r="W458" s="11">
        <f>'OddsRatio_working_3-way'!V458^2+4*'OddsRatio_working_3-way'!U458^3/27</f>
        <v>-6.081672737980446E-2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0.17342958195628994</v>
      </c>
      <c r="Y458" s="11">
        <f>IF('OddsRatio_working_3-way'!W458&gt;=0,IF('OddsRatio_working_3-way'!V458+SQRT('OddsRatio_working_3-way'!W458)&gt;0,0,PI()),ACOS('OddsRatio_working_3-way'!V458/(2*'OddsRatio_working_3-way'!X458)))</f>
        <v>0.79089308369499012</v>
      </c>
      <c r="Z458" s="11">
        <f>'OddsRatio_working_3-way'!X458^(1/3)*COS('OddsRatio_working_3-way'!Y458/3)</f>
        <v>0.53839899877496944</v>
      </c>
      <c r="AA458" s="11">
        <f>'OddsRatio_working_3-way'!X458^(1/3)*COS(('OddsRatio_working_3-way'!Y458+2*PI())/3)</f>
        <v>-0.39505122291604472</v>
      </c>
      <c r="AB458" s="11">
        <f>'OddsRatio_working_3-way'!X458^(1/3)*COS(('OddsRatio_working_3-way'!Y458+4*PI())/3)</f>
        <v>-0.14334777585892486</v>
      </c>
      <c r="AC458" s="11">
        <f>'OddsRatio_working_3-way'!X458^(1/3)*SIN('OddsRatio_working_3-way'!Y458/3)</f>
        <v>0.14532105291438505</v>
      </c>
      <c r="AD458" s="11">
        <f>'OddsRatio_working_3-way'!X458^(1/3)*SIN(('OddsRatio_working_3-way'!Y458+2*PI())/3)</f>
        <v>0.39360668385403796</v>
      </c>
      <c r="AE458" s="11">
        <f>'OddsRatio_working_3-way'!X458^(1/3)*SIN(('OddsRatio_working_3-way'!Y458+4*PI())/3)</f>
        <v>-0.53892773676842287</v>
      </c>
      <c r="AF458" s="11">
        <f>-'OddsRatio_working_3-way'!U458/(3*'OddsRatio_working_3-way'!X458^(1/3))*COS(('OddsRatio_working_3-way'!Y458)/3)</f>
        <v>0.53839899877496944</v>
      </c>
      <c r="AG458" s="11">
        <f>-'OddsRatio_working_3-way'!U458/(3*'OddsRatio_working_3-way'!X458^(1/3))*COS(('OddsRatio_working_3-way'!Y458+2*PI())/3)</f>
        <v>-0.39505122291604472</v>
      </c>
      <c r="AH458" s="11">
        <f>-'OddsRatio_working_3-way'!U458/(3*'OddsRatio_working_3-way'!X458^(1/3))*COS(('OddsRatio_working_3-way'!Y458+4*PI())/3)</f>
        <v>-0.14334777585892486</v>
      </c>
      <c r="AI458" s="11">
        <f>'OddsRatio_working_3-way'!U458/(3*'OddsRatio_working_3-way'!X458^(1/3))*SIN(('OddsRatio_working_3-way'!Y458)/3)</f>
        <v>-0.14532105291438505</v>
      </c>
      <c r="AJ458" s="11">
        <f>'OddsRatio_working_3-way'!U458/(3*'OddsRatio_working_3-way'!X458^(1/3))*SIN(('OddsRatio_working_3-way'!Y458+2*PI())/3)</f>
        <v>-0.39360668385403796</v>
      </c>
      <c r="AK458" s="11">
        <f>'OddsRatio_working_3-way'!U458/(3*'OddsRatio_working_3-way'!X458^(1/3))*SIN(('OddsRatio_working_3-way'!Y458+4*PI())/3)</f>
        <v>0.53892773676842287</v>
      </c>
      <c r="AL458" s="11">
        <f>'OddsRatio_working_3-way'!Z458+'OddsRatio_working_3-way'!AF458</f>
        <v>1.0767979975499389</v>
      </c>
      <c r="AM458" s="11">
        <f>'OddsRatio_working_3-way'!AA458+'OddsRatio_working_3-way'!AG458</f>
        <v>-0.79010244583208944</v>
      </c>
      <c r="AN458" s="11">
        <f>'OddsRatio_working_3-way'!AB458+'OddsRatio_working_3-way'!AH458</f>
        <v>-0.28669555171784972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1.0767979975499389</v>
      </c>
      <c r="AS458" s="11">
        <f>IF(('OddsRatio_working_3-way'!X458=0),IF(Q458&gt;0,-Q458^(1/3),(-Q458)^(1/3)),'OddsRatio_working_3-way'!AM458-'OddsRatio_working_3-way'!R458/3)</f>
        <v>-0.79010244583208944</v>
      </c>
      <c r="AT458" s="11">
        <f>IF(('OddsRatio_working_3-way'!X458=0),IF(Q458&gt;0,-Q458^(1/3),(-Q458)^(1/3)),'OddsRatio_working_3-way'!AN458-'OddsRatio_working_3-way'!R458/3)</f>
        <v>-0.28669555171784972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2.88</v>
      </c>
      <c r="B459" s="4">
        <f>IF('True_Odds_Calculator_3-way'!B460="","",'True_Odds_Calculator_3-way'!B460)</f>
        <v>3.32</v>
      </c>
      <c r="C459" s="4">
        <f>IF('True_Odds_Calculator_3-way'!C460="","",'True_Odds_Calculator_3-way'!C460)</f>
        <v>2.64</v>
      </c>
      <c r="D459" s="9">
        <f t="shared" si="104"/>
        <v>0.33804776955007654</v>
      </c>
      <c r="E459" s="9">
        <f t="shared" si="105"/>
        <v>0.29270106062840917</v>
      </c>
      <c r="F459" s="9">
        <f t="shared" si="106"/>
        <v>0.36925116982151418</v>
      </c>
      <c r="G459" s="9">
        <f t="shared" si="107"/>
        <v>1.0415754279578597</v>
      </c>
      <c r="H459" s="9">
        <f t="shared" si="108"/>
        <v>2.9581618045607767</v>
      </c>
      <c r="I459" s="9">
        <f t="shared" si="109"/>
        <v>3.4164549928622341</v>
      </c>
      <c r="J459" s="9">
        <f t="shared" si="110"/>
        <v>2.7081837018508903</v>
      </c>
      <c r="K459" s="11">
        <f t="shared" si="111"/>
        <v>0.34722222222222221</v>
      </c>
      <c r="L459" s="11">
        <f t="shared" si="112"/>
        <v>0.30120481927710846</v>
      </c>
      <c r="M459" s="11">
        <f t="shared" si="113"/>
        <v>0.37878787878787878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-0.28337085716603783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0.23135471177639855</v>
      </c>
      <c r="Q459" s="11">
        <f>2*'OddsRatio_working_3-way'!K459*'OddsRatio_working_3-way'!L459*'OddsRatio_working_3-way'!M459</f>
        <v>7.9231065676848816E-2</v>
      </c>
      <c r="R459" s="11">
        <f t="shared" si="114"/>
        <v>0</v>
      </c>
      <c r="S459" s="11">
        <f t="shared" si="115"/>
        <v>-0.81643791492940632</v>
      </c>
      <c r="T459" s="11">
        <f t="shared" si="116"/>
        <v>-0.27960202566075559</v>
      </c>
      <c r="U459" s="11">
        <f>'OddsRatio_working_3-way'!S459-'OddsRatio_working_3-way'!R459^2/3</f>
        <v>-0.81643791492940632</v>
      </c>
      <c r="V459" s="11">
        <f>'OddsRatio_working_3-way'!S459*'OddsRatio_working_3-way'!R459/3-2*'OddsRatio_working_3-way'!R459^3/27-'OddsRatio_working_3-way'!T459</f>
        <v>0.27960202566075559</v>
      </c>
      <c r="W459" s="11">
        <f>'OddsRatio_working_3-way'!V459^2+4*'OddsRatio_working_3-way'!U459^3/27</f>
        <v>-2.4469635997922956E-3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0.14197205389916542</v>
      </c>
      <c r="Y459" s="11">
        <f>IF('OddsRatio_working_3-way'!W459&gt;=0,IF('OddsRatio_working_3-way'!V459+SQRT('OddsRatio_working_3-way'!W459)&gt;0,0,PI()),ACOS('OddsRatio_working_3-way'!V459/(2*'OddsRatio_working_3-way'!X459)))</f>
        <v>0.17510662594147242</v>
      </c>
      <c r="Z459" s="11">
        <f>'OddsRatio_working_3-way'!X459^(1/3)*COS('OddsRatio_working_3-way'!Y459/3)</f>
        <v>0.52078771397892998</v>
      </c>
      <c r="AA459" s="11">
        <f>'OddsRatio_working_3-way'!X459^(1/3)*COS(('OddsRatio_working_3-way'!Y459+2*PI())/3)</f>
        <v>-0.28674905493601477</v>
      </c>
      <c r="AB459" s="11">
        <f>'OddsRatio_working_3-way'!X459^(1/3)*COS(('OddsRatio_working_3-way'!Y459+4*PI())/3)</f>
        <v>-0.2340386590429151</v>
      </c>
      <c r="AC459" s="11">
        <f>'OddsRatio_working_3-way'!X459^(1/3)*SIN('OddsRatio_working_3-way'!Y459/3)</f>
        <v>3.0432361257972825E-2</v>
      </c>
      <c r="AD459" s="11">
        <f>'OddsRatio_working_3-way'!X459^(1/3)*SIN(('OddsRatio_working_3-way'!Y459+2*PI())/3)</f>
        <v>0.43579920965559116</v>
      </c>
      <c r="AE459" s="11">
        <f>'OddsRatio_working_3-way'!X459^(1/3)*SIN(('OddsRatio_working_3-way'!Y459+4*PI())/3)</f>
        <v>-0.46623157091356399</v>
      </c>
      <c r="AF459" s="11">
        <f>-'OddsRatio_working_3-way'!U459/(3*'OddsRatio_working_3-way'!X459^(1/3))*COS(('OddsRatio_working_3-way'!Y459)/3)</f>
        <v>0.52078771397892987</v>
      </c>
      <c r="AG459" s="11">
        <f>-'OddsRatio_working_3-way'!U459/(3*'OddsRatio_working_3-way'!X459^(1/3))*COS(('OddsRatio_working_3-way'!Y459+2*PI())/3)</f>
        <v>-0.28674905493601471</v>
      </c>
      <c r="AH459" s="11">
        <f>-'OddsRatio_working_3-way'!U459/(3*'OddsRatio_working_3-way'!X459^(1/3))*COS(('OddsRatio_working_3-way'!Y459+4*PI())/3)</f>
        <v>-0.23403865904291504</v>
      </c>
      <c r="AI459" s="11">
        <f>'OddsRatio_working_3-way'!U459/(3*'OddsRatio_working_3-way'!X459^(1/3))*SIN(('OddsRatio_working_3-way'!Y459)/3)</f>
        <v>-3.0432361257972818E-2</v>
      </c>
      <c r="AJ459" s="11">
        <f>'OddsRatio_working_3-way'!U459/(3*'OddsRatio_working_3-way'!X459^(1/3))*SIN(('OddsRatio_working_3-way'!Y459+2*PI())/3)</f>
        <v>-0.43579920965559105</v>
      </c>
      <c r="AK459" s="11">
        <f>'OddsRatio_working_3-way'!U459/(3*'OddsRatio_working_3-way'!X459^(1/3))*SIN(('OddsRatio_working_3-way'!Y459+4*PI())/3)</f>
        <v>0.46623157091356388</v>
      </c>
      <c r="AL459" s="11">
        <f>'OddsRatio_working_3-way'!Z459+'OddsRatio_working_3-way'!AF459</f>
        <v>1.0415754279578597</v>
      </c>
      <c r="AM459" s="11">
        <f>'OddsRatio_working_3-way'!AA459+'OddsRatio_working_3-way'!AG459</f>
        <v>-0.57349810987202954</v>
      </c>
      <c r="AN459" s="11">
        <f>'OddsRatio_working_3-way'!AB459+'OddsRatio_working_3-way'!AH459</f>
        <v>-0.46807731808583014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1.0415754279578597</v>
      </c>
      <c r="AS459" s="11">
        <f>IF(('OddsRatio_working_3-way'!X459=0),IF(Q459&gt;0,-Q459^(1/3),(-Q459)^(1/3)),'OddsRatio_working_3-way'!AM459-'OddsRatio_working_3-way'!R459/3)</f>
        <v>-0.57349810987202954</v>
      </c>
      <c r="AT459" s="11">
        <f>IF(('OddsRatio_working_3-way'!X459=0),IF(Q459&gt;0,-Q459^(1/3),(-Q459)^(1/3)),'OddsRatio_working_3-way'!AN459-'OddsRatio_working_3-way'!R459/3)</f>
        <v>-0.46807731808583014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2.98</v>
      </c>
      <c r="B460" s="4">
        <f>IF('True_Odds_Calculator_3-way'!B461="","",'True_Odds_Calculator_3-way'!B461)</f>
        <v>3.3</v>
      </c>
      <c r="C460" s="4">
        <f>IF('True_Odds_Calculator_3-way'!C461="","",'True_Odds_Calculator_3-way'!C461)</f>
        <v>2.57</v>
      </c>
      <c r="D460" s="9">
        <f t="shared" si="104"/>
        <v>0.32637946791818923</v>
      </c>
      <c r="E460" s="9">
        <f t="shared" si="105"/>
        <v>0.29433573543868996</v>
      </c>
      <c r="F460" s="9">
        <f t="shared" si="106"/>
        <v>0.37928479664312104</v>
      </c>
      <c r="G460" s="9">
        <f t="shared" si="107"/>
        <v>1.0423829418877131</v>
      </c>
      <c r="H460" s="9">
        <f t="shared" si="108"/>
        <v>3.0639182249376713</v>
      </c>
      <c r="I460" s="9">
        <f t="shared" si="109"/>
        <v>3.3974807663417401</v>
      </c>
      <c r="J460" s="9">
        <f t="shared" si="110"/>
        <v>2.6365412187637092</v>
      </c>
      <c r="K460" s="11">
        <f t="shared" si="111"/>
        <v>0.33557046979865773</v>
      </c>
      <c r="L460" s="11">
        <f t="shared" si="112"/>
        <v>0.30303030303030304</v>
      </c>
      <c r="M460" s="11">
        <f t="shared" si="113"/>
        <v>0.38910505836575876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-0.28289765753531981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0.23146884191983819</v>
      </c>
      <c r="Q460" s="11">
        <f>2*'OddsRatio_working_3-way'!K460*'OddsRatio_working_3-way'!L460*'OddsRatio_working_3-way'!M460</f>
        <v>7.913464681020109E-2</v>
      </c>
      <c r="R460" s="11">
        <f t="shared" si="114"/>
        <v>0</v>
      </c>
      <c r="S460" s="11">
        <f t="shared" si="115"/>
        <v>-0.81820699378162676</v>
      </c>
      <c r="T460" s="11">
        <f t="shared" si="116"/>
        <v>-0.27972888676294932</v>
      </c>
      <c r="U460" s="11">
        <f>'OddsRatio_working_3-way'!S460-'OddsRatio_working_3-way'!R460^2/3</f>
        <v>-0.81820699378162676</v>
      </c>
      <c r="V460" s="11">
        <f>'OddsRatio_working_3-way'!S460*'OddsRatio_working_3-way'!R460/3-2*'OddsRatio_working_3-way'!R460^3/27-'OddsRatio_working_3-way'!T460</f>
        <v>0.27972888676294932</v>
      </c>
      <c r="W460" s="11">
        <f>'OddsRatio_working_3-way'!V460^2+4*'OddsRatio_working_3-way'!U460^3/27</f>
        <v>-2.9012388993105848E-3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0.14243374686933352</v>
      </c>
      <c r="Y460" s="11">
        <f>IF('OddsRatio_working_3-way'!W460&gt;=0,IF('OddsRatio_working_3-way'!V460+SQRT('OddsRatio_working_3-way'!W460)&gt;0,0,PI()),ACOS('OddsRatio_working_3-way'!V460/(2*'OddsRatio_working_3-way'!X460)))</f>
        <v>0.19022660609178721</v>
      </c>
      <c r="Z460" s="11">
        <f>'OddsRatio_working_3-way'!X460^(1/3)*COS('OddsRatio_working_3-way'!Y460/3)</f>
        <v>0.52119147094385665</v>
      </c>
      <c r="AA460" s="11">
        <f>'OddsRatio_working_3-way'!X460^(1/3)*COS(('OddsRatio_working_3-way'!Y460+2*PI())/3)</f>
        <v>-0.28925470277608956</v>
      </c>
      <c r="AB460" s="11">
        <f>'OddsRatio_working_3-way'!X460^(1/3)*COS(('OddsRatio_working_3-way'!Y460+4*PI())/3)</f>
        <v>-0.23193676816776723</v>
      </c>
      <c r="AC460" s="11">
        <f>'OddsRatio_working_3-way'!X460^(1/3)*SIN('OddsRatio_working_3-way'!Y460/3)</f>
        <v>3.3092524975508394E-2</v>
      </c>
      <c r="AD460" s="11">
        <f>'OddsRatio_working_3-way'!X460^(1/3)*SIN(('OddsRatio_working_3-way'!Y460+2*PI())/3)</f>
        <v>0.43481879158540482</v>
      </c>
      <c r="AE460" s="11">
        <f>'OddsRatio_working_3-way'!X460^(1/3)*SIN(('OddsRatio_working_3-way'!Y460+4*PI())/3)</f>
        <v>-0.46791131656091312</v>
      </c>
      <c r="AF460" s="11">
        <f>-'OddsRatio_working_3-way'!U460/(3*'OddsRatio_working_3-way'!X460^(1/3))*COS(('OddsRatio_working_3-way'!Y460)/3)</f>
        <v>0.52119147094385654</v>
      </c>
      <c r="AG460" s="11">
        <f>-'OddsRatio_working_3-way'!U460/(3*'OddsRatio_working_3-way'!X460^(1/3))*COS(('OddsRatio_working_3-way'!Y460+2*PI())/3)</f>
        <v>-0.2892547027760895</v>
      </c>
      <c r="AH460" s="11">
        <f>-'OddsRatio_working_3-way'!U460/(3*'OddsRatio_working_3-way'!X460^(1/3))*COS(('OddsRatio_working_3-way'!Y460+4*PI())/3)</f>
        <v>-0.23193676816776718</v>
      </c>
      <c r="AI460" s="11">
        <f>'OddsRatio_working_3-way'!U460/(3*'OddsRatio_working_3-way'!X460^(1/3))*SIN(('OddsRatio_working_3-way'!Y460)/3)</f>
        <v>-3.3092524975508388E-2</v>
      </c>
      <c r="AJ460" s="11">
        <f>'OddsRatio_working_3-way'!U460/(3*'OddsRatio_working_3-way'!X460^(1/3))*SIN(('OddsRatio_working_3-way'!Y460+2*PI())/3)</f>
        <v>-0.43481879158540476</v>
      </c>
      <c r="AK460" s="11">
        <f>'OddsRatio_working_3-way'!U460/(3*'OddsRatio_working_3-way'!X460^(1/3))*SIN(('OddsRatio_working_3-way'!Y460+4*PI())/3)</f>
        <v>0.467911316560913</v>
      </c>
      <c r="AL460" s="11">
        <f>'OddsRatio_working_3-way'!Z460+'OddsRatio_working_3-way'!AF460</f>
        <v>1.0423829418877131</v>
      </c>
      <c r="AM460" s="11">
        <f>'OddsRatio_working_3-way'!AA460+'OddsRatio_working_3-way'!AG460</f>
        <v>-0.57850940555217911</v>
      </c>
      <c r="AN460" s="11">
        <f>'OddsRatio_working_3-way'!AB460+'OddsRatio_working_3-way'!AH460</f>
        <v>-0.46387353633553441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1.0423829418877131</v>
      </c>
      <c r="AS460" s="11">
        <f>IF(('OddsRatio_working_3-way'!X460=0),IF(Q460&gt;0,-Q460^(1/3),(-Q460)^(1/3)),'OddsRatio_working_3-way'!AM460-'OddsRatio_working_3-way'!R460/3)</f>
        <v>-0.57850940555217911</v>
      </c>
      <c r="AT460" s="11">
        <f>IF(('OddsRatio_working_3-way'!X460=0),IF(Q460&gt;0,-Q460^(1/3),(-Q460)^(1/3)),'OddsRatio_working_3-way'!AN460-'OddsRatio_working_3-way'!R460/3)</f>
        <v>-0.46387353633553441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1.57</v>
      </c>
      <c r="B461" s="4">
        <f>IF('True_Odds_Calculator_3-way'!B462="","",'True_Odds_Calculator_3-way'!B462)</f>
        <v>4.21</v>
      </c>
      <c r="C461" s="4">
        <f>IF('True_Odds_Calculator_3-way'!C462="","",'True_Odds_Calculator_3-way'!C462)</f>
        <v>6.36</v>
      </c>
      <c r="D461" s="9">
        <f t="shared" si="104"/>
        <v>0.62329076191326016</v>
      </c>
      <c r="E461" s="9">
        <f t="shared" si="105"/>
        <v>0.22708400194904096</v>
      </c>
      <c r="F461" s="9">
        <f t="shared" si="106"/>
        <v>0.14962523613769912</v>
      </c>
      <c r="G461" s="9">
        <f t="shared" si="107"/>
        <v>1.0603292083513152</v>
      </c>
      <c r="H461" s="9">
        <f t="shared" si="108"/>
        <v>1.6043876487602495</v>
      </c>
      <c r="I461" s="9">
        <f t="shared" si="109"/>
        <v>4.4036567588077213</v>
      </c>
      <c r="J461" s="9">
        <f t="shared" si="110"/>
        <v>6.6833645567630491</v>
      </c>
      <c r="K461" s="11">
        <f t="shared" si="111"/>
        <v>0.63694267515923564</v>
      </c>
      <c r="L461" s="11">
        <f t="shared" si="112"/>
        <v>0.23752969121140144</v>
      </c>
      <c r="M461" s="11">
        <f t="shared" si="113"/>
        <v>0.15723270440251572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-0.23329520564544803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0.2174239251764821</v>
      </c>
      <c r="Q461" s="11">
        <f>2*'OddsRatio_working_3-way'!K461*'OddsRatio_working_3-way'!L461*'OddsRatio_working_3-way'!M461</f>
        <v>4.757635124211862E-2</v>
      </c>
      <c r="R461" s="11">
        <f t="shared" si="114"/>
        <v>0</v>
      </c>
      <c r="S461" s="11">
        <f t="shared" si="115"/>
        <v>-0.9319691100164037</v>
      </c>
      <c r="T461" s="11">
        <f t="shared" si="116"/>
        <v>-0.20393197155719994</v>
      </c>
      <c r="U461" s="11">
        <f>'OddsRatio_working_3-way'!S461-'OddsRatio_working_3-way'!R461^2/3</f>
        <v>-0.9319691100164037</v>
      </c>
      <c r="V461" s="11">
        <f>'OddsRatio_working_3-way'!S461*'OddsRatio_working_3-way'!R461/3-2*'OddsRatio_working_3-way'!R461^3/27-'OddsRatio_working_3-way'!T461</f>
        <v>0.20393197155719994</v>
      </c>
      <c r="W461" s="11">
        <f>'OddsRatio_working_3-way'!V461^2+4*'OddsRatio_working_3-way'!U461^3/27</f>
        <v>-7.8334280654505234E-2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0.17314916234110969</v>
      </c>
      <c r="Y461" s="11">
        <f>IF('OddsRatio_working_3-way'!W461&gt;=0,IF('OddsRatio_working_3-way'!V461+SQRT('OddsRatio_working_3-way'!W461)&gt;0,0,PI()),ACOS('OddsRatio_working_3-way'!V461/(2*'OddsRatio_working_3-way'!X461)))</f>
        <v>0.94111031973998083</v>
      </c>
      <c r="Z461" s="11">
        <f>'OddsRatio_working_3-way'!X461^(1/3)*COS('OddsRatio_working_3-way'!Y461/3)</f>
        <v>0.53016460417565769</v>
      </c>
      <c r="AA461" s="11">
        <f>'OddsRatio_working_3-way'!X461^(1/3)*COS(('OddsRatio_working_3-way'!Y461+2*PI())/3)</f>
        <v>-0.41403329021329283</v>
      </c>
      <c r="AB461" s="11">
        <f>'OddsRatio_working_3-way'!X461^(1/3)*COS(('OddsRatio_working_3-way'!Y461+4*PI())/3)</f>
        <v>-0.1161313139623648</v>
      </c>
      <c r="AC461" s="11">
        <f>'OddsRatio_working_3-way'!X461^(1/3)*SIN('OddsRatio_working_3-way'!Y461/3)</f>
        <v>0.17199378618059483</v>
      </c>
      <c r="AD461" s="11">
        <f>'OddsRatio_working_3-way'!X461^(1/3)*SIN(('OddsRatio_working_3-way'!Y461+2*PI())/3)</f>
        <v>0.37313912231314372</v>
      </c>
      <c r="AE461" s="11">
        <f>'OddsRatio_working_3-way'!X461^(1/3)*SIN(('OddsRatio_working_3-way'!Y461+4*PI())/3)</f>
        <v>-0.54513290849373841</v>
      </c>
      <c r="AF461" s="11">
        <f>-'OddsRatio_working_3-way'!U461/(3*'OddsRatio_working_3-way'!X461^(1/3))*COS(('OddsRatio_working_3-way'!Y461)/3)</f>
        <v>0.53016460417565758</v>
      </c>
      <c r="AG461" s="11">
        <f>-'OddsRatio_working_3-way'!U461/(3*'OddsRatio_working_3-way'!X461^(1/3))*COS(('OddsRatio_working_3-way'!Y461+2*PI())/3)</f>
        <v>-0.41403329021329272</v>
      </c>
      <c r="AH461" s="11">
        <f>-'OddsRatio_working_3-way'!U461/(3*'OddsRatio_working_3-way'!X461^(1/3))*COS(('OddsRatio_working_3-way'!Y461+4*PI())/3)</f>
        <v>-0.11613131396236477</v>
      </c>
      <c r="AI461" s="11">
        <f>'OddsRatio_working_3-way'!U461/(3*'OddsRatio_working_3-way'!X461^(1/3))*SIN(('OddsRatio_working_3-way'!Y461)/3)</f>
        <v>-0.1719937861805948</v>
      </c>
      <c r="AJ461" s="11">
        <f>'OddsRatio_working_3-way'!U461/(3*'OddsRatio_working_3-way'!X461^(1/3))*SIN(('OddsRatio_working_3-way'!Y461+2*PI())/3)</f>
        <v>-0.37313912231314367</v>
      </c>
      <c r="AK461" s="11">
        <f>'OddsRatio_working_3-way'!U461/(3*'OddsRatio_working_3-way'!X461^(1/3))*SIN(('OddsRatio_working_3-way'!Y461+4*PI())/3)</f>
        <v>0.5451329084937383</v>
      </c>
      <c r="AL461" s="11">
        <f>'OddsRatio_working_3-way'!Z461+'OddsRatio_working_3-way'!AF461</f>
        <v>1.0603292083513152</v>
      </c>
      <c r="AM461" s="11">
        <f>'OddsRatio_working_3-way'!AA461+'OddsRatio_working_3-way'!AG461</f>
        <v>-0.82806658042658554</v>
      </c>
      <c r="AN461" s="11">
        <f>'OddsRatio_working_3-way'!AB461+'OddsRatio_working_3-way'!AH461</f>
        <v>-0.23226262792472957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1.0603292083513152</v>
      </c>
      <c r="AS461" s="11">
        <f>IF(('OddsRatio_working_3-way'!X461=0),IF(Q461&gt;0,-Q461^(1/3),(-Q461)^(1/3)),'OddsRatio_working_3-way'!AM461-'OddsRatio_working_3-way'!R461/3)</f>
        <v>-0.82806658042658554</v>
      </c>
      <c r="AT461" s="11">
        <f>IF(('OddsRatio_working_3-way'!X461=0),IF(Q461&gt;0,-Q461^(1/3),(-Q461)^(1/3)),'OddsRatio_working_3-way'!AN461-'OddsRatio_working_3-way'!R461/3)</f>
        <v>-0.23226262792472957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3.48</v>
      </c>
      <c r="C462" s="4">
        <f>IF('True_Odds_Calculator_3-way'!C463="","",'True_Odds_Calculator_3-way'!C463)</f>
        <v>3.66</v>
      </c>
      <c r="D462" s="9">
        <f t="shared" si="104"/>
        <v>0.45660111147958637</v>
      </c>
      <c r="E462" s="9">
        <f t="shared" si="105"/>
        <v>0.2786307364451962</v>
      </c>
      <c r="F462" s="9">
        <f t="shared" si="106"/>
        <v>0.2647681520752172</v>
      </c>
      <c r="G462" s="9">
        <f t="shared" si="107"/>
        <v>1.0439433450785278</v>
      </c>
      <c r="H462" s="9">
        <f t="shared" si="108"/>
        <v>2.1900954133895221</v>
      </c>
      <c r="I462" s="9">
        <f t="shared" si="109"/>
        <v>3.5889794957947494</v>
      </c>
      <c r="J462" s="9">
        <f t="shared" si="110"/>
        <v>3.7768892979088853</v>
      </c>
      <c r="K462" s="11">
        <f t="shared" si="111"/>
        <v>0.46728971962616822</v>
      </c>
      <c r="L462" s="11">
        <f t="shared" si="112"/>
        <v>0.28735632183908044</v>
      </c>
      <c r="M462" s="11">
        <f t="shared" si="113"/>
        <v>0.27322404371584696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-0.27590785578560495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0.23040162672353623</v>
      </c>
      <c r="Q462" s="11">
        <f>2*'OddsRatio_working_3-way'!K462*'OddsRatio_working_3-way'!L462*'OddsRatio_working_3-way'!M462</f>
        <v>7.3376314243164403E-2</v>
      </c>
      <c r="R462" s="11">
        <f t="shared" si="114"/>
        <v>0</v>
      </c>
      <c r="S462" s="11">
        <f t="shared" si="115"/>
        <v>-0.83506729472237473</v>
      </c>
      <c r="T462" s="11">
        <f t="shared" si="116"/>
        <v>-0.26594499831922763</v>
      </c>
      <c r="U462" s="11">
        <f>'OddsRatio_working_3-way'!S462-'OddsRatio_working_3-way'!R462^2/3</f>
        <v>-0.83506729472237473</v>
      </c>
      <c r="V462" s="11">
        <f>'OddsRatio_working_3-way'!S462*'OddsRatio_working_3-way'!R462/3-2*'OddsRatio_working_3-way'!R462^3/27-'OddsRatio_working_3-way'!T462</f>
        <v>0.26594499831922763</v>
      </c>
      <c r="W462" s="11">
        <f>'OddsRatio_working_3-way'!V462^2+4*'OddsRatio_working_3-way'!U462^3/27</f>
        <v>-1.5543427503477855E-2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0.14685892008530826</v>
      </c>
      <c r="Y462" s="11">
        <f>IF('OddsRatio_working_3-way'!W462&gt;=0,IF('OddsRatio_working_3-way'!V462+SQRT('OddsRatio_working_3-way'!W462)&gt;0,0,PI()),ACOS('OddsRatio_working_3-way'!V462/(2*'OddsRatio_working_3-way'!X462)))</f>
        <v>0.43837221210603761</v>
      </c>
      <c r="Z462" s="11">
        <f>'OddsRatio_working_3-way'!X462^(1/3)*COS('OddsRatio_working_3-way'!Y462/3)</f>
        <v>0.52197167253926391</v>
      </c>
      <c r="AA462" s="11">
        <f>'OddsRatio_working_3-way'!X462^(1/3)*COS(('OddsRatio_working_3-way'!Y462+2*PI())/3)</f>
        <v>-0.32751405194175309</v>
      </c>
      <c r="AB462" s="11">
        <f>'OddsRatio_working_3-way'!X462^(1/3)*COS(('OddsRatio_working_3-way'!Y462+4*PI())/3)</f>
        <v>-0.19445762059751096</v>
      </c>
      <c r="AC462" s="11">
        <f>'OddsRatio_working_3-way'!X462^(1/3)*SIN('OddsRatio_working_3-way'!Y462/3)</f>
        <v>7.6820166454009298E-2</v>
      </c>
      <c r="AD462" s="11">
        <f>'OddsRatio_working_3-way'!X462^(1/3)*SIN(('OddsRatio_working_3-way'!Y462+2*PI())/3)</f>
        <v>0.4136306452478502</v>
      </c>
      <c r="AE462" s="11">
        <f>'OddsRatio_working_3-way'!X462^(1/3)*SIN(('OddsRatio_working_3-way'!Y462+4*PI())/3)</f>
        <v>-0.49045081170185933</v>
      </c>
      <c r="AF462" s="11">
        <f>-'OddsRatio_working_3-way'!U462/(3*'OddsRatio_working_3-way'!X462^(1/3))*COS(('OddsRatio_working_3-way'!Y462)/3)</f>
        <v>0.52197167253926391</v>
      </c>
      <c r="AG462" s="11">
        <f>-'OddsRatio_working_3-way'!U462/(3*'OddsRatio_working_3-way'!X462^(1/3))*COS(('OddsRatio_working_3-way'!Y462+2*PI())/3)</f>
        <v>-0.32751405194175309</v>
      </c>
      <c r="AH462" s="11">
        <f>-'OddsRatio_working_3-way'!U462/(3*'OddsRatio_working_3-way'!X462^(1/3))*COS(('OddsRatio_working_3-way'!Y462+4*PI())/3)</f>
        <v>-0.19445762059751096</v>
      </c>
      <c r="AI462" s="11">
        <f>'OddsRatio_working_3-way'!U462/(3*'OddsRatio_working_3-way'!X462^(1/3))*SIN(('OddsRatio_working_3-way'!Y462)/3)</f>
        <v>-7.6820166454009298E-2</v>
      </c>
      <c r="AJ462" s="11">
        <f>'OddsRatio_working_3-way'!U462/(3*'OddsRatio_working_3-way'!X462^(1/3))*SIN(('OddsRatio_working_3-way'!Y462+2*PI())/3)</f>
        <v>-0.4136306452478502</v>
      </c>
      <c r="AK462" s="11">
        <f>'OddsRatio_working_3-way'!U462/(3*'OddsRatio_working_3-way'!X462^(1/3))*SIN(('OddsRatio_working_3-way'!Y462+4*PI())/3)</f>
        <v>0.49045081170185933</v>
      </c>
      <c r="AL462" s="11">
        <f>'OddsRatio_working_3-way'!Z462+'OddsRatio_working_3-way'!AF462</f>
        <v>1.0439433450785278</v>
      </c>
      <c r="AM462" s="11">
        <f>'OddsRatio_working_3-way'!AA462+'OddsRatio_working_3-way'!AG462</f>
        <v>-0.65502810388350619</v>
      </c>
      <c r="AN462" s="11">
        <f>'OddsRatio_working_3-way'!AB462+'OddsRatio_working_3-way'!AH462</f>
        <v>-0.38891524119502191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1.0439433450785278</v>
      </c>
      <c r="AS462" s="11">
        <f>IF(('OddsRatio_working_3-way'!X462=0),IF(Q462&gt;0,-Q462^(1/3),(-Q462)^(1/3)),'OddsRatio_working_3-way'!AM462-'OddsRatio_working_3-way'!R462/3)</f>
        <v>-0.65502810388350619</v>
      </c>
      <c r="AT462" s="11">
        <f>IF(('OddsRatio_working_3-way'!X462=0),IF(Q462&gt;0,-Q462^(1/3),(-Q462)^(1/3)),'OddsRatio_working_3-way'!AN462-'OddsRatio_working_3-way'!R462/3)</f>
        <v>-0.38891524119502191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2.21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3.76</v>
      </c>
      <c r="D463" s="9">
        <f t="shared" si="104"/>
        <v>0.43741405795428295</v>
      </c>
      <c r="E463" s="9">
        <f t="shared" si="105"/>
        <v>0.30837416346620444</v>
      </c>
      <c r="F463" s="9">
        <f t="shared" si="106"/>
        <v>0.2542117785795126</v>
      </c>
      <c r="G463" s="9">
        <f t="shared" si="107"/>
        <v>1.062944939896078</v>
      </c>
      <c r="H463" s="9">
        <f t="shared" si="108"/>
        <v>2.2861633772742547</v>
      </c>
      <c r="I463" s="9">
        <f t="shared" si="109"/>
        <v>3.242813823180724</v>
      </c>
      <c r="J463" s="9">
        <f t="shared" si="110"/>
        <v>3.9337280341131757</v>
      </c>
      <c r="K463" s="11">
        <f t="shared" si="111"/>
        <v>0.45248868778280543</v>
      </c>
      <c r="L463" s="11">
        <f t="shared" si="112"/>
        <v>0.32154340836012862</v>
      </c>
      <c r="M463" s="11">
        <f t="shared" si="113"/>
        <v>0.26595744680851063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-0.27266939845967486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0.23526811432915928</v>
      </c>
      <c r="Q463" s="11">
        <f>2*'OddsRatio_working_3-way'!K463*'OddsRatio_working_3-way'!L463*'OddsRatio_working_3-way'!M463</f>
        <v>7.7390827081960281E-2</v>
      </c>
      <c r="R463" s="11">
        <f t="shared" si="114"/>
        <v>0</v>
      </c>
      <c r="S463" s="11">
        <f t="shared" si="115"/>
        <v>-0.86283285054429437</v>
      </c>
      <c r="T463" s="11">
        <f t="shared" si="116"/>
        <v>-0.28382659557378098</v>
      </c>
      <c r="U463" s="11">
        <f>'OddsRatio_working_3-way'!S463-'OddsRatio_working_3-way'!R463^2/3</f>
        <v>-0.86283285054429437</v>
      </c>
      <c r="V463" s="11">
        <f>'OddsRatio_working_3-way'!S463*'OddsRatio_working_3-way'!R463/3-2*'OddsRatio_working_3-way'!R463^3/27-'OddsRatio_working_3-way'!T463</f>
        <v>0.28382659557378098</v>
      </c>
      <c r="W463" s="11">
        <f>'OddsRatio_working_3-way'!V463^2+4*'OddsRatio_working_3-way'!U463^3/27</f>
        <v>-1.4607242330970382E-2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0.15424394533171554</v>
      </c>
      <c r="Y463" s="11">
        <f>IF('OddsRatio_working_3-way'!W463&gt;=0,IF('OddsRatio_working_3-way'!V463+SQRT('OddsRatio_working_3-way'!W463)&gt;0,0,PI()),ACOS('OddsRatio_working_3-way'!V463/(2*'OddsRatio_working_3-way'!X463)))</f>
        <v>0.4025691177180406</v>
      </c>
      <c r="Z463" s="11">
        <f>'OddsRatio_working_3-way'!X463^(1/3)*COS('OddsRatio_working_3-way'!Y463/3)</f>
        <v>0.53147246994803898</v>
      </c>
      <c r="AA463" s="11">
        <f>'OddsRatio_working_3-way'!X463^(1/3)*COS(('OddsRatio_working_3-way'!Y463+2*PI())/3)</f>
        <v>-0.32787296245118608</v>
      </c>
      <c r="AB463" s="11">
        <f>'OddsRatio_working_3-way'!X463^(1/3)*COS(('OddsRatio_working_3-way'!Y463+4*PI())/3)</f>
        <v>-0.20359950749685304</v>
      </c>
      <c r="AC463" s="11">
        <f>'OddsRatio_working_3-way'!X463^(1/3)*SIN('OddsRatio_working_3-way'!Y463/3)</f>
        <v>7.1749312671009077E-2</v>
      </c>
      <c r="AD463" s="11">
        <f>'OddsRatio_working_3-way'!X463^(1/3)*SIN(('OddsRatio_working_3-way'!Y463+2*PI())/3)</f>
        <v>0.42439400405155892</v>
      </c>
      <c r="AE463" s="11">
        <f>'OddsRatio_working_3-way'!X463^(1/3)*SIN(('OddsRatio_working_3-way'!Y463+4*PI())/3)</f>
        <v>-0.4961433167225679</v>
      </c>
      <c r="AF463" s="11">
        <f>-'OddsRatio_working_3-way'!U463/(3*'OddsRatio_working_3-way'!X463^(1/3))*COS(('OddsRatio_working_3-way'!Y463)/3)</f>
        <v>0.53147246994803898</v>
      </c>
      <c r="AG463" s="11">
        <f>-'OddsRatio_working_3-way'!U463/(3*'OddsRatio_working_3-way'!X463^(1/3))*COS(('OddsRatio_working_3-way'!Y463+2*PI())/3)</f>
        <v>-0.32787296245118608</v>
      </c>
      <c r="AH463" s="11">
        <f>-'OddsRatio_working_3-way'!U463/(3*'OddsRatio_working_3-way'!X463^(1/3))*COS(('OddsRatio_working_3-way'!Y463+4*PI())/3)</f>
        <v>-0.20359950749685304</v>
      </c>
      <c r="AI463" s="11">
        <f>'OddsRatio_working_3-way'!U463/(3*'OddsRatio_working_3-way'!X463^(1/3))*SIN(('OddsRatio_working_3-way'!Y463)/3)</f>
        <v>-7.1749312671009077E-2</v>
      </c>
      <c r="AJ463" s="11">
        <f>'OddsRatio_working_3-way'!U463/(3*'OddsRatio_working_3-way'!X463^(1/3))*SIN(('OddsRatio_working_3-way'!Y463+2*PI())/3)</f>
        <v>-0.42439400405155892</v>
      </c>
      <c r="AK463" s="11">
        <f>'OddsRatio_working_3-way'!U463/(3*'OddsRatio_working_3-way'!X463^(1/3))*SIN(('OddsRatio_working_3-way'!Y463+4*PI())/3)</f>
        <v>0.4961433167225679</v>
      </c>
      <c r="AL463" s="11">
        <f>'OddsRatio_working_3-way'!Z463+'OddsRatio_working_3-way'!AF463</f>
        <v>1.062944939896078</v>
      </c>
      <c r="AM463" s="11">
        <f>'OddsRatio_working_3-way'!AA463+'OddsRatio_working_3-way'!AG463</f>
        <v>-0.65574592490237216</v>
      </c>
      <c r="AN463" s="11">
        <f>'OddsRatio_working_3-way'!AB463+'OddsRatio_working_3-way'!AH463</f>
        <v>-0.40719901499370609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1.062944939896078</v>
      </c>
      <c r="AS463" s="11">
        <f>IF(('OddsRatio_working_3-way'!X463=0),IF(Q463&gt;0,-Q463^(1/3),(-Q463)^(1/3)),'OddsRatio_working_3-way'!AM463-'OddsRatio_working_3-way'!R463/3)</f>
        <v>-0.65574592490237216</v>
      </c>
      <c r="AT463" s="11">
        <f>IF(('OddsRatio_working_3-way'!X463=0),IF(Q463&gt;0,-Q463^(1/3),(-Q463)^(1/3)),'OddsRatio_working_3-way'!AN463-'OddsRatio_working_3-way'!R463/3)</f>
        <v>-0.40719901499370609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2.4500000000000002</v>
      </c>
      <c r="B464" s="4">
        <f>IF('True_Odds_Calculator_3-way'!B465="","",'True_Odds_Calculator_3-way'!B465)</f>
        <v>3.33</v>
      </c>
      <c r="C464" s="4">
        <f>IF('True_Odds_Calculator_3-way'!C465="","",'True_Odds_Calculator_3-way'!C465)</f>
        <v>3.02</v>
      </c>
      <c r="D464" s="9">
        <f t="shared" si="104"/>
        <v>0.39390724692151957</v>
      </c>
      <c r="E464" s="9">
        <f t="shared" si="105"/>
        <v>0.28797850149790216</v>
      </c>
      <c r="F464" s="9">
        <f t="shared" si="106"/>
        <v>0.31811425158057854</v>
      </c>
      <c r="G464" s="9">
        <f t="shared" si="107"/>
        <v>1.0611508302774877</v>
      </c>
      <c r="H464" s="9">
        <f t="shared" si="108"/>
        <v>2.5386687039023577</v>
      </c>
      <c r="I464" s="9">
        <f t="shared" si="109"/>
        <v>3.472481434546546</v>
      </c>
      <c r="J464" s="9">
        <f t="shared" si="110"/>
        <v>3.1435246771605243</v>
      </c>
      <c r="K464" s="11">
        <f t="shared" si="111"/>
        <v>0.4081632653061224</v>
      </c>
      <c r="L464" s="11">
        <f t="shared" si="112"/>
        <v>0.3003003003003003</v>
      </c>
      <c r="M464" s="11">
        <f t="shared" si="113"/>
        <v>0.33112582781456956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-0.27698613602114097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0.235402316764663</v>
      </c>
      <c r="Q464" s="11">
        <f>2*'OddsRatio_working_3-way'!K464*'OddsRatio_working_3-way'!L464*'OddsRatio_working_3-way'!M464</f>
        <v>8.1173212677470005E-2</v>
      </c>
      <c r="R464" s="11">
        <f t="shared" si="114"/>
        <v>0</v>
      </c>
      <c r="S464" s="11">
        <f t="shared" si="115"/>
        <v>-0.84987039476479764</v>
      </c>
      <c r="T464" s="11">
        <f t="shared" si="116"/>
        <v>-0.29305875681544746</v>
      </c>
      <c r="U464" s="11">
        <f>'OddsRatio_working_3-way'!S464-'OddsRatio_working_3-way'!R464^2/3</f>
        <v>-0.84987039476479764</v>
      </c>
      <c r="V464" s="11">
        <f>'OddsRatio_working_3-way'!S464*'OddsRatio_working_3-way'!R464/3-2*'OddsRatio_working_3-way'!R464^3/27-'OddsRatio_working_3-way'!T464</f>
        <v>0.29305875681544746</v>
      </c>
      <c r="W464" s="11">
        <f>'OddsRatio_working_3-way'!V464^2+4*'OddsRatio_working_3-way'!U464^3/27</f>
        <v>-5.05643519959037E-3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0.15078119092397263</v>
      </c>
      <c r="Y464" s="11">
        <f>IF('OddsRatio_working_3-way'!W464&gt;=0,IF('OddsRatio_working_3-way'!V464+SQRT('OddsRatio_working_3-way'!W464)&gt;0,0,PI()),ACOS('OddsRatio_working_3-way'!V464/(2*'OddsRatio_working_3-way'!X464)))</f>
        <v>0.23804240176443225</v>
      </c>
      <c r="Z464" s="11">
        <f>'OddsRatio_working_3-way'!X464^(1/3)*COS('OddsRatio_working_3-way'!Y464/3)</f>
        <v>0.53057541513874384</v>
      </c>
      <c r="AA464" s="11">
        <f>'OddsRatio_working_3-way'!X464^(1/3)*COS(('OddsRatio_working_3-way'!Y464+2*PI())/3)</f>
        <v>-0.30182392698191707</v>
      </c>
      <c r="AB464" s="11">
        <f>'OddsRatio_working_3-way'!X464^(1/3)*COS(('OddsRatio_working_3-way'!Y464+4*PI())/3)</f>
        <v>-0.22875148815682694</v>
      </c>
      <c r="AC464" s="11">
        <f>'OddsRatio_working_3-way'!X464^(1/3)*SIN('OddsRatio_working_3-way'!Y464/3)</f>
        <v>4.2188392226008245E-2</v>
      </c>
      <c r="AD464" s="11">
        <f>'OddsRatio_working_3-way'!X464^(1/3)*SIN(('OddsRatio_working_3-way'!Y464+2*PI())/3)</f>
        <v>0.43839759202062267</v>
      </c>
      <c r="AE464" s="11">
        <f>'OddsRatio_working_3-way'!X464^(1/3)*SIN(('OddsRatio_working_3-way'!Y464+4*PI())/3)</f>
        <v>-0.4805859842466309</v>
      </c>
      <c r="AF464" s="11">
        <f>-'OddsRatio_working_3-way'!U464/(3*'OddsRatio_working_3-way'!X464^(1/3))*COS(('OddsRatio_working_3-way'!Y464)/3)</f>
        <v>0.53057541513874373</v>
      </c>
      <c r="AG464" s="11">
        <f>-'OddsRatio_working_3-way'!U464/(3*'OddsRatio_working_3-way'!X464^(1/3))*COS(('OddsRatio_working_3-way'!Y464+2*PI())/3)</f>
        <v>-0.30182392698191701</v>
      </c>
      <c r="AH464" s="11">
        <f>-'OddsRatio_working_3-way'!U464/(3*'OddsRatio_working_3-way'!X464^(1/3))*COS(('OddsRatio_working_3-way'!Y464+4*PI())/3)</f>
        <v>-0.22875148815682689</v>
      </c>
      <c r="AI464" s="11">
        <f>'OddsRatio_working_3-way'!U464/(3*'OddsRatio_working_3-way'!X464^(1/3))*SIN(('OddsRatio_working_3-way'!Y464)/3)</f>
        <v>-4.2188392226008231E-2</v>
      </c>
      <c r="AJ464" s="11">
        <f>'OddsRatio_working_3-way'!U464/(3*'OddsRatio_working_3-way'!X464^(1/3))*SIN(('OddsRatio_working_3-way'!Y464+2*PI())/3)</f>
        <v>-0.43839759202062262</v>
      </c>
      <c r="AK464" s="11">
        <f>'OddsRatio_working_3-way'!U464/(3*'OddsRatio_working_3-way'!X464^(1/3))*SIN(('OddsRatio_working_3-way'!Y464+4*PI())/3)</f>
        <v>0.48058598424663085</v>
      </c>
      <c r="AL464" s="11">
        <f>'OddsRatio_working_3-way'!Z464+'OddsRatio_working_3-way'!AF464</f>
        <v>1.0611508302774877</v>
      </c>
      <c r="AM464" s="11">
        <f>'OddsRatio_working_3-way'!AA464+'OddsRatio_working_3-way'!AG464</f>
        <v>-0.60364785396383414</v>
      </c>
      <c r="AN464" s="11">
        <f>'OddsRatio_working_3-way'!AB464+'OddsRatio_working_3-way'!AH464</f>
        <v>-0.45750297631365383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1.0611508302774877</v>
      </c>
      <c r="AS464" s="11">
        <f>IF(('OddsRatio_working_3-way'!X464=0),IF(Q464&gt;0,-Q464^(1/3),(-Q464)^(1/3)),'OddsRatio_working_3-way'!AM464-'OddsRatio_working_3-way'!R464/3)</f>
        <v>-0.60364785396383414</v>
      </c>
      <c r="AT464" s="11">
        <f>IF(('OddsRatio_working_3-way'!X464=0),IF(Q464&gt;0,-Q464^(1/3),(-Q464)^(1/3)),'OddsRatio_working_3-way'!AN464-'OddsRatio_working_3-way'!R464/3)</f>
        <v>-0.45750297631365383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2.2200000000000002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3.84</v>
      </c>
      <c r="D465" s="9">
        <f t="shared" si="104"/>
        <v>0.43545094968504194</v>
      </c>
      <c r="E465" s="9">
        <f t="shared" si="105"/>
        <v>0.31566974786307828</v>
      </c>
      <c r="F465" s="9">
        <f t="shared" si="106"/>
        <v>0.24887930245187978</v>
      </c>
      <c r="G465" s="9">
        <f t="shared" si="107"/>
        <v>1.0626802480134252</v>
      </c>
      <c r="H465" s="9">
        <f t="shared" si="108"/>
        <v>2.2964699025763791</v>
      </c>
      <c r="I465" s="9">
        <f t="shared" si="109"/>
        <v>3.1678677059473874</v>
      </c>
      <c r="J465" s="9">
        <f t="shared" si="110"/>
        <v>4.0180119043581284</v>
      </c>
      <c r="K465" s="11">
        <f t="shared" si="111"/>
        <v>0.4504504504504504</v>
      </c>
      <c r="L465" s="11">
        <f t="shared" si="112"/>
        <v>0.32894736842105265</v>
      </c>
      <c r="M465" s="11">
        <f t="shared" si="113"/>
        <v>0.26041666666666669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-0.27274107989568519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0.23538135174648331</v>
      </c>
      <c r="Q465" s="11">
        <f>2*'OddsRatio_working_3-way'!K465*'OddsRatio_working_3-way'!L465*'OddsRatio_working_3-way'!M465</f>
        <v>7.7174213687371582E-2</v>
      </c>
      <c r="R465" s="11">
        <f t="shared" si="114"/>
        <v>0</v>
      </c>
      <c r="S465" s="11">
        <f t="shared" si="115"/>
        <v>-0.86302126484396557</v>
      </c>
      <c r="T465" s="11">
        <f t="shared" si="116"/>
        <v>-0.28295779175211988</v>
      </c>
      <c r="U465" s="11">
        <f>'OddsRatio_working_3-way'!S465-'OddsRatio_working_3-way'!R465^2/3</f>
        <v>-0.86302126484396557</v>
      </c>
      <c r="V465" s="11">
        <f>'OddsRatio_working_3-way'!S465*'OddsRatio_working_3-way'!R465/3-2*'OddsRatio_working_3-way'!R465^3/27-'OddsRatio_working_3-way'!T465</f>
        <v>0.28295779175211988</v>
      </c>
      <c r="W465" s="11">
        <f>'OddsRatio_working_3-way'!V465^2+4*'OddsRatio_working_3-way'!U465^3/27</f>
        <v>-1.5162022954981008E-2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0.15429447079222983</v>
      </c>
      <c r="Y465" s="11">
        <f>IF('OddsRatio_working_3-way'!W465&gt;=0,IF('OddsRatio_working_3-way'!V465+SQRT('OddsRatio_working_3-way'!W465)&gt;0,0,PI()),ACOS('OddsRatio_working_3-way'!V465/(2*'OddsRatio_working_3-way'!X465)))</f>
        <v>0.41045138644851109</v>
      </c>
      <c r="Z465" s="11">
        <f>'OddsRatio_working_3-way'!X465^(1/3)*COS('OddsRatio_working_3-way'!Y465/3)</f>
        <v>0.5313401240067126</v>
      </c>
      <c r="AA465" s="11">
        <f>'OddsRatio_working_3-way'!X465^(1/3)*COS(('OddsRatio_working_3-way'!Y465+2*PI())/3)</f>
        <v>-0.32902280998156025</v>
      </c>
      <c r="AB465" s="11">
        <f>'OddsRatio_working_3-way'!X465^(1/3)*COS(('OddsRatio_working_3-way'!Y465+4*PI())/3)</f>
        <v>-0.2023173140251523</v>
      </c>
      <c r="AC465" s="11">
        <f>'OddsRatio_working_3-way'!X465^(1/3)*SIN('OddsRatio_working_3-way'!Y465/3)</f>
        <v>7.3153452198237198E-2</v>
      </c>
      <c r="AD465" s="11">
        <f>'OddsRatio_working_3-way'!X465^(1/3)*SIN(('OddsRatio_working_3-way'!Y465+2*PI())/3)</f>
        <v>0.42357731934066845</v>
      </c>
      <c r="AE465" s="11">
        <f>'OddsRatio_working_3-way'!X465^(1/3)*SIN(('OddsRatio_working_3-way'!Y465+4*PI())/3)</f>
        <v>-0.4967307715389056</v>
      </c>
      <c r="AF465" s="11">
        <f>-'OddsRatio_working_3-way'!U465/(3*'OddsRatio_working_3-way'!X465^(1/3))*COS(('OddsRatio_working_3-way'!Y465)/3)</f>
        <v>0.5313401240067126</v>
      </c>
      <c r="AG465" s="11">
        <f>-'OddsRatio_working_3-way'!U465/(3*'OddsRatio_working_3-way'!X465^(1/3))*COS(('OddsRatio_working_3-way'!Y465+2*PI())/3)</f>
        <v>-0.32902280998156025</v>
      </c>
      <c r="AH465" s="11">
        <f>-'OddsRatio_working_3-way'!U465/(3*'OddsRatio_working_3-way'!X465^(1/3))*COS(('OddsRatio_working_3-way'!Y465+4*PI())/3)</f>
        <v>-0.2023173140251523</v>
      </c>
      <c r="AI465" s="11">
        <f>'OddsRatio_working_3-way'!U465/(3*'OddsRatio_working_3-way'!X465^(1/3))*SIN(('OddsRatio_working_3-way'!Y465)/3)</f>
        <v>-7.3153452198237198E-2</v>
      </c>
      <c r="AJ465" s="11">
        <f>'OddsRatio_working_3-way'!U465/(3*'OddsRatio_working_3-way'!X465^(1/3))*SIN(('OddsRatio_working_3-way'!Y465+2*PI())/3)</f>
        <v>-0.42357731934066845</v>
      </c>
      <c r="AK465" s="11">
        <f>'OddsRatio_working_3-way'!U465/(3*'OddsRatio_working_3-way'!X465^(1/3))*SIN(('OddsRatio_working_3-way'!Y465+4*PI())/3)</f>
        <v>0.4967307715389056</v>
      </c>
      <c r="AL465" s="11">
        <f>'OddsRatio_working_3-way'!Z465+'OddsRatio_working_3-way'!AF465</f>
        <v>1.0626802480134252</v>
      </c>
      <c r="AM465" s="11">
        <f>'OddsRatio_working_3-way'!AA465+'OddsRatio_working_3-way'!AG465</f>
        <v>-0.6580456199631205</v>
      </c>
      <c r="AN465" s="11">
        <f>'OddsRatio_working_3-way'!AB465+'OddsRatio_working_3-way'!AH465</f>
        <v>-0.40463462805030459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1.0626802480134252</v>
      </c>
      <c r="AS465" s="11">
        <f>IF(('OddsRatio_working_3-way'!X465=0),IF(Q465&gt;0,-Q465^(1/3),(-Q465)^(1/3)),'OddsRatio_working_3-way'!AM465-'OddsRatio_working_3-way'!R465/3)</f>
        <v>-0.6580456199631205</v>
      </c>
      <c r="AT465" s="11">
        <f>IF(('OddsRatio_working_3-way'!X465=0),IF(Q465&gt;0,-Q465^(1/3),(-Q465)^(1/3)),'OddsRatio_working_3-way'!AN465-'OddsRatio_working_3-way'!R465/3)</f>
        <v>-0.40463462805030459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2.97</v>
      </c>
      <c r="B466" s="4">
        <f>IF('True_Odds_Calculator_3-way'!B467="","",'True_Odds_Calculator_3-way'!B467)</f>
        <v>2.94</v>
      </c>
      <c r="C466" s="4">
        <f>IF('True_Odds_Calculator_3-way'!C467="","",'True_Odds_Calculator_3-way'!C467)</f>
        <v>2.76</v>
      </c>
      <c r="D466" s="9">
        <f t="shared" si="104"/>
        <v>0.32382551913531832</v>
      </c>
      <c r="E466" s="9">
        <f t="shared" si="105"/>
        <v>0.32719466660486002</v>
      </c>
      <c r="F466" s="9">
        <f t="shared" si="106"/>
        <v>0.34897981425982172</v>
      </c>
      <c r="G466" s="9">
        <f t="shared" si="107"/>
        <v>1.059940482779683</v>
      </c>
      <c r="H466" s="9">
        <f t="shared" si="108"/>
        <v>3.0880827510759765</v>
      </c>
      <c r="I466" s="9">
        <f t="shared" si="109"/>
        <v>3.0562845365925853</v>
      </c>
      <c r="J466" s="9">
        <f t="shared" si="110"/>
        <v>2.8654952496922417</v>
      </c>
      <c r="K466" s="11">
        <f t="shared" si="111"/>
        <v>0.33670033670033667</v>
      </c>
      <c r="L466" s="11">
        <f t="shared" si="112"/>
        <v>0.3401360544217687</v>
      </c>
      <c r="M466" s="11">
        <f t="shared" si="113"/>
        <v>0.3623188405797102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-0.27910509345982082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0.23527197440240918</v>
      </c>
      <c r="Q466" s="11">
        <f>2*'OddsRatio_working_3-way'!K466*'OddsRatio_working_3-way'!L466*'OddsRatio_working_3-way'!M466</f>
        <v>8.2988350759227225E-2</v>
      </c>
      <c r="R466" s="11">
        <f t="shared" si="114"/>
        <v>0</v>
      </c>
      <c r="S466" s="11">
        <f t="shared" si="115"/>
        <v>-0.84295120338346052</v>
      </c>
      <c r="T466" s="11">
        <f t="shared" si="116"/>
        <v>-0.29733728514407781</v>
      </c>
      <c r="U466" s="11">
        <f>'OddsRatio_working_3-way'!S466-'OddsRatio_working_3-way'!R466^2/3</f>
        <v>-0.84295120338346052</v>
      </c>
      <c r="V466" s="11">
        <f>'OddsRatio_working_3-way'!S466*'OddsRatio_working_3-way'!R466/3-2*'OddsRatio_working_3-way'!R466^3/27-'OddsRatio_working_3-way'!T466</f>
        <v>0.29733728514407781</v>
      </c>
      <c r="W466" s="11">
        <f>'OddsRatio_working_3-way'!V466^2+4*'OddsRatio_working_3-way'!U466^3/27</f>
        <v>-3.272916367003248E-4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0.14894357385730927</v>
      </c>
      <c r="Y466" s="11">
        <f>IF('OddsRatio_working_3-way'!W466&gt;=0,IF('OddsRatio_working_3-way'!V466+SQRT('OddsRatio_working_3-way'!W466)&gt;0,0,PI()),ACOS('OddsRatio_working_3-way'!V466/(2*'OddsRatio_working_3-way'!X466)))</f>
        <v>6.0769130288494733E-2</v>
      </c>
      <c r="Z466" s="11">
        <f>'OddsRatio_working_3-way'!X466^(1/3)*COS('OddsRatio_working_3-way'!Y466/3)</f>
        <v>0.52997024138984161</v>
      </c>
      <c r="AA466" s="11">
        <f>'OddsRatio_working_3-way'!X466^(1/3)*COS(('OddsRatio_working_3-way'!Y466+2*PI())/3)</f>
        <v>-0.27428341498795578</v>
      </c>
      <c r="AB466" s="11">
        <f>'OddsRatio_working_3-way'!X466^(1/3)*COS(('OddsRatio_working_3-way'!Y466+4*PI())/3)</f>
        <v>-0.25568682640188578</v>
      </c>
      <c r="AC466" s="11">
        <f>'OddsRatio_working_3-way'!X466^(1/3)*SIN('OddsRatio_working_3-way'!Y466/3)</f>
        <v>1.0736745426176137E-2</v>
      </c>
      <c r="AD466" s="11">
        <f>'OddsRatio_working_3-way'!X466^(1/3)*SIN(('OddsRatio_working_3-way'!Y466+2*PI())/3)</f>
        <v>0.45359931958028593</v>
      </c>
      <c r="AE466" s="11">
        <f>'OddsRatio_working_3-way'!X466^(1/3)*SIN(('OddsRatio_working_3-way'!Y466+4*PI())/3)</f>
        <v>-0.46433606500646213</v>
      </c>
      <c r="AF466" s="11">
        <f>-'OddsRatio_working_3-way'!U466/(3*'OddsRatio_working_3-way'!X466^(1/3))*COS(('OddsRatio_working_3-way'!Y466)/3)</f>
        <v>0.5299702413898415</v>
      </c>
      <c r="AG466" s="11">
        <f>-'OddsRatio_working_3-way'!U466/(3*'OddsRatio_working_3-way'!X466^(1/3))*COS(('OddsRatio_working_3-way'!Y466+2*PI())/3)</f>
        <v>-0.27428341498795572</v>
      </c>
      <c r="AH466" s="11">
        <f>-'OddsRatio_working_3-way'!U466/(3*'OddsRatio_working_3-way'!X466^(1/3))*COS(('OddsRatio_working_3-way'!Y466+4*PI())/3)</f>
        <v>-0.25568682640188573</v>
      </c>
      <c r="AI466" s="11">
        <f>'OddsRatio_working_3-way'!U466/(3*'OddsRatio_working_3-way'!X466^(1/3))*SIN(('OddsRatio_working_3-way'!Y466)/3)</f>
        <v>-1.0736745426176133E-2</v>
      </c>
      <c r="AJ466" s="11">
        <f>'OddsRatio_working_3-way'!U466/(3*'OddsRatio_working_3-way'!X466^(1/3))*SIN(('OddsRatio_working_3-way'!Y466+2*PI())/3)</f>
        <v>-0.45359931958028582</v>
      </c>
      <c r="AK466" s="11">
        <f>'OddsRatio_working_3-way'!U466/(3*'OddsRatio_working_3-way'!X466^(1/3))*SIN(('OddsRatio_working_3-way'!Y466+4*PI())/3)</f>
        <v>0.46433606500646207</v>
      </c>
      <c r="AL466" s="11">
        <f>'OddsRatio_working_3-way'!Z466+'OddsRatio_working_3-way'!AF466</f>
        <v>1.059940482779683</v>
      </c>
      <c r="AM466" s="11">
        <f>'OddsRatio_working_3-way'!AA466+'OddsRatio_working_3-way'!AG466</f>
        <v>-0.54856682997591144</v>
      </c>
      <c r="AN466" s="11">
        <f>'OddsRatio_working_3-way'!AB466+'OddsRatio_working_3-way'!AH466</f>
        <v>-0.51137365280377156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1.059940482779683</v>
      </c>
      <c r="AS466" s="11">
        <f>IF(('OddsRatio_working_3-way'!X466=0),IF(Q466&gt;0,-Q466^(1/3),(-Q466)^(1/3)),'OddsRatio_working_3-way'!AM466-'OddsRatio_working_3-way'!R466/3)</f>
        <v>-0.54856682997591144</v>
      </c>
      <c r="AT466" s="11">
        <f>IF(('OddsRatio_working_3-way'!X466=0),IF(Q466&gt;0,-Q466^(1/3),(-Q466)^(1/3)),'OddsRatio_working_3-way'!AN466-'OddsRatio_working_3-way'!R466/3)</f>
        <v>-0.51137365280377156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1.81</v>
      </c>
      <c r="B467" s="4">
        <f>IF('True_Odds_Calculator_3-way'!B468="","",'True_Odds_Calculator_3-way'!B468)</f>
        <v>3.4</v>
      </c>
      <c r="C467" s="4">
        <f>IF('True_Odds_Calculator_3-way'!C468="","",'True_Odds_Calculator_3-way'!C468)</f>
        <v>5.18</v>
      </c>
      <c r="D467" s="9">
        <f t="shared" si="104"/>
        <v>0.53624267193959119</v>
      </c>
      <c r="E467" s="9">
        <f t="shared" si="105"/>
        <v>0.28070558359620695</v>
      </c>
      <c r="F467" s="9">
        <f t="shared" si="106"/>
        <v>0.18305174446420178</v>
      </c>
      <c r="G467" s="9">
        <f t="shared" si="107"/>
        <v>1.0676880844167278</v>
      </c>
      <c r="H467" s="9">
        <f t="shared" si="108"/>
        <v>1.8648273483775495</v>
      </c>
      <c r="I467" s="9">
        <f t="shared" si="109"/>
        <v>3.5624514026001459</v>
      </c>
      <c r="J467" s="9">
        <f t="shared" si="110"/>
        <v>5.4629361928619229</v>
      </c>
      <c r="K467" s="11">
        <f t="shared" si="111"/>
        <v>0.5524861878453039</v>
      </c>
      <c r="L467" s="11">
        <f t="shared" si="112"/>
        <v>0.29411764705882354</v>
      </c>
      <c r="M467" s="11">
        <f t="shared" si="113"/>
        <v>0.19305019305019305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-0.2549090712886618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0.23182335499527573</v>
      </c>
      <c r="Q467" s="11">
        <f>2*'OddsRatio_working_3-way'!K467*'OddsRatio_working_3-way'!L467*'OddsRatio_working_3-way'!M467</f>
        <v>6.273974424770655E-2</v>
      </c>
      <c r="R467" s="11">
        <f t="shared" si="114"/>
        <v>0</v>
      </c>
      <c r="S467" s="11">
        <f t="shared" si="115"/>
        <v>-0.90943548545887742</v>
      </c>
      <c r="T467" s="11">
        <f t="shared" si="116"/>
        <v>-0.24612597712012918</v>
      </c>
      <c r="U467" s="11">
        <f>'OddsRatio_working_3-way'!S467-'OddsRatio_working_3-way'!R467^2/3</f>
        <v>-0.90943548545887742</v>
      </c>
      <c r="V467" s="11">
        <f>'OddsRatio_working_3-way'!S467*'OddsRatio_working_3-way'!R467/3-2*'OddsRatio_working_3-way'!R467^3/27-'OddsRatio_working_3-way'!T467</f>
        <v>0.24612597712012918</v>
      </c>
      <c r="W467" s="11">
        <f>'OddsRatio_working_3-way'!V467^2+4*'OddsRatio_working_3-way'!U467^3/27</f>
        <v>-5.0854513954497617E-2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0.1669075421961482</v>
      </c>
      <c r="Y467" s="11">
        <f>IF('OddsRatio_working_3-way'!W467&gt;=0,IF('OddsRatio_working_3-way'!V467+SQRT('OddsRatio_working_3-way'!W467)&gt;0,0,PI()),ACOS('OddsRatio_working_3-way'!V467/(2*'OddsRatio_working_3-way'!X467)))</f>
        <v>0.74171313656545246</v>
      </c>
      <c r="Z467" s="11">
        <f>'OddsRatio_working_3-way'!X467^(1/3)*COS('OddsRatio_working_3-way'!Y467/3)</f>
        <v>0.5338440422083639</v>
      </c>
      <c r="AA467" s="11">
        <f>'OddsRatio_working_3-way'!X467^(1/3)*COS(('OddsRatio_working_3-way'!Y467+2*PI())/3)</f>
        <v>-0.38361296039980741</v>
      </c>
      <c r="AB467" s="11">
        <f>'OddsRatio_working_3-way'!X467^(1/3)*COS(('OddsRatio_working_3-way'!Y467+4*PI())/3)</f>
        <v>-0.1502310818085566</v>
      </c>
      <c r="AC467" s="11">
        <f>'OddsRatio_working_3-way'!X467^(1/3)*SIN('OddsRatio_working_3-way'!Y467/3)</f>
        <v>0.1347430904286393</v>
      </c>
      <c r="AD467" s="11">
        <f>'OddsRatio_working_3-way'!X467^(1/3)*SIN(('OddsRatio_working_3-way'!Y467+2*PI())/3)</f>
        <v>0.39495095699709565</v>
      </c>
      <c r="AE467" s="11">
        <f>'OddsRatio_working_3-way'!X467^(1/3)*SIN(('OddsRatio_working_3-way'!Y467+4*PI())/3)</f>
        <v>-0.52969404742573489</v>
      </c>
      <c r="AF467" s="11">
        <f>-'OddsRatio_working_3-way'!U467/(3*'OddsRatio_working_3-way'!X467^(1/3))*COS(('OddsRatio_working_3-way'!Y467)/3)</f>
        <v>0.53384404220836379</v>
      </c>
      <c r="AG467" s="11">
        <f>-'OddsRatio_working_3-way'!U467/(3*'OddsRatio_working_3-way'!X467^(1/3))*COS(('OddsRatio_working_3-way'!Y467+2*PI())/3)</f>
        <v>-0.38361296039980736</v>
      </c>
      <c r="AH467" s="11">
        <f>-'OddsRatio_working_3-way'!U467/(3*'OddsRatio_working_3-way'!X467^(1/3))*COS(('OddsRatio_working_3-way'!Y467+4*PI())/3)</f>
        <v>-0.15023108180855657</v>
      </c>
      <c r="AI467" s="11">
        <f>'OddsRatio_working_3-way'!U467/(3*'OddsRatio_working_3-way'!X467^(1/3))*SIN(('OddsRatio_working_3-way'!Y467)/3)</f>
        <v>-0.13474309042863927</v>
      </c>
      <c r="AJ467" s="11">
        <f>'OddsRatio_working_3-way'!U467/(3*'OddsRatio_working_3-way'!X467^(1/3))*SIN(('OddsRatio_working_3-way'!Y467+2*PI())/3)</f>
        <v>-0.39495095699709554</v>
      </c>
      <c r="AK467" s="11">
        <f>'OddsRatio_working_3-way'!U467/(3*'OddsRatio_working_3-way'!X467^(1/3))*SIN(('OddsRatio_working_3-way'!Y467+4*PI())/3)</f>
        <v>0.52969404742573478</v>
      </c>
      <c r="AL467" s="11">
        <f>'OddsRatio_working_3-way'!Z467+'OddsRatio_working_3-way'!AF467</f>
        <v>1.0676880844167278</v>
      </c>
      <c r="AM467" s="11">
        <f>'OddsRatio_working_3-way'!AA467+'OddsRatio_working_3-way'!AG467</f>
        <v>-0.76722592079961482</v>
      </c>
      <c r="AN467" s="11">
        <f>'OddsRatio_working_3-way'!AB467+'OddsRatio_working_3-way'!AH467</f>
        <v>-0.3004621636171132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1.0676880844167278</v>
      </c>
      <c r="AS467" s="11">
        <f>IF(('OddsRatio_working_3-way'!X467=0),IF(Q467&gt;0,-Q467^(1/3),(-Q467)^(1/3)),'OddsRatio_working_3-way'!AM467-'OddsRatio_working_3-way'!R467/3)</f>
        <v>-0.76722592079961482</v>
      </c>
      <c r="AT467" s="11">
        <f>IF(('OddsRatio_working_3-way'!X467=0),IF(Q467&gt;0,-Q467^(1/3),(-Q467)^(1/3)),'OddsRatio_working_3-way'!AN467-'OddsRatio_working_3-way'!R467/3)</f>
        <v>-0.3004621636171132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2.56</v>
      </c>
      <c r="B468" s="4">
        <f>IF('True_Odds_Calculator_3-way'!B469="","",'True_Odds_Calculator_3-way'!B469)</f>
        <v>3.29</v>
      </c>
      <c r="C468" s="4">
        <f>IF('True_Odds_Calculator_3-way'!C469="","",'True_Odds_Calculator_3-way'!C469)</f>
        <v>2.9</v>
      </c>
      <c r="D468" s="9">
        <f t="shared" si="104"/>
        <v>0.37670564481398916</v>
      </c>
      <c r="E468" s="9">
        <f t="shared" si="105"/>
        <v>0.29164237364929735</v>
      </c>
      <c r="F468" s="9">
        <f t="shared" si="106"/>
        <v>0.33165198153671344</v>
      </c>
      <c r="G468" s="9">
        <f t="shared" si="107"/>
        <v>1.0606362529504065</v>
      </c>
      <c r="H468" s="9">
        <f t="shared" si="108"/>
        <v>2.6545925546026341</v>
      </c>
      <c r="I468" s="9">
        <f t="shared" si="109"/>
        <v>3.4288570192564309</v>
      </c>
      <c r="J468" s="9">
        <f t="shared" si="110"/>
        <v>3.0152088806057722</v>
      </c>
      <c r="K468" s="11">
        <f t="shared" si="111"/>
        <v>0.390625</v>
      </c>
      <c r="L468" s="11">
        <f t="shared" si="112"/>
        <v>0.303951367781155</v>
      </c>
      <c r="M468" s="11">
        <f t="shared" si="113"/>
        <v>0.34482758620689657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-0.27789441620375221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0.23541491981972534</v>
      </c>
      <c r="Q468" s="11">
        <f>2*'OddsRatio_working_3-way'!K468*'OddsRatio_working_3-way'!L468*'OddsRatio_working_3-way'!M468</f>
        <v>8.1883450372078406E-2</v>
      </c>
      <c r="R468" s="11">
        <f t="shared" si="114"/>
        <v>0</v>
      </c>
      <c r="S468" s="11">
        <f t="shared" si="115"/>
        <v>-0.84713799951676283</v>
      </c>
      <c r="T468" s="11">
        <f t="shared" si="116"/>
        <v>-0.29465669548409151</v>
      </c>
      <c r="U468" s="11">
        <f>'OddsRatio_working_3-way'!S468-'OddsRatio_working_3-way'!R468^2/3</f>
        <v>-0.84713799951676283</v>
      </c>
      <c r="V468" s="11">
        <f>'OddsRatio_working_3-way'!S468*'OddsRatio_working_3-way'!R468/3-2*'OddsRatio_working_3-way'!R468^3/27-'OddsRatio_working_3-way'!T468</f>
        <v>0.29465669548409151</v>
      </c>
      <c r="W468" s="11">
        <f>'OddsRatio_working_3-way'!V468^2+4*'OddsRatio_working_3-way'!U468^3/27</f>
        <v>-3.2429840551445599E-3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0.15005461693059396</v>
      </c>
      <c r="Y468" s="11">
        <f>IF('OddsRatio_working_3-way'!W468&gt;=0,IF('OddsRatio_working_3-way'!V468+SQRT('OddsRatio_working_3-way'!W468)&gt;0,0,PI()),ACOS('OddsRatio_working_3-way'!V468/(2*'OddsRatio_working_3-way'!X468)))</f>
        <v>0.19091252686606253</v>
      </c>
      <c r="Z468" s="11">
        <f>'OddsRatio_working_3-way'!X468^(1/3)*COS('OddsRatio_working_3-way'!Y468/3)</f>
        <v>0.53031812647520327</v>
      </c>
      <c r="AA468" s="11">
        <f>'OddsRatio_working_3-way'!X468^(1/3)*COS(('OddsRatio_working_3-way'!Y468+2*PI())/3)</f>
        <v>-0.2944253139039153</v>
      </c>
      <c r="AB468" s="11">
        <f>'OddsRatio_working_3-way'!X468^(1/3)*COS(('OddsRatio_working_3-way'!Y468+4*PI())/3)</f>
        <v>-0.23589281257128802</v>
      </c>
      <c r="AC468" s="11">
        <f>'OddsRatio_working_3-way'!X468^(1/3)*SIN('OddsRatio_working_3-way'!Y468/3)</f>
        <v>3.3793755400734669E-2</v>
      </c>
      <c r="AD468" s="11">
        <f>'OddsRatio_working_3-way'!X468^(1/3)*SIN(('OddsRatio_working_3-way'!Y468+2*PI())/3)</f>
        <v>0.44237209191452759</v>
      </c>
      <c r="AE468" s="11">
        <f>'OddsRatio_working_3-way'!X468^(1/3)*SIN(('OddsRatio_working_3-way'!Y468+4*PI())/3)</f>
        <v>-0.47616584731526213</v>
      </c>
      <c r="AF468" s="11">
        <f>-'OddsRatio_working_3-way'!U468/(3*'OddsRatio_working_3-way'!X468^(1/3))*COS(('OddsRatio_working_3-way'!Y468)/3)</f>
        <v>0.53031812647520316</v>
      </c>
      <c r="AG468" s="11">
        <f>-'OddsRatio_working_3-way'!U468/(3*'OddsRatio_working_3-way'!X468^(1/3))*COS(('OddsRatio_working_3-way'!Y468+2*PI())/3)</f>
        <v>-0.29442531390391524</v>
      </c>
      <c r="AH468" s="11">
        <f>-'OddsRatio_working_3-way'!U468/(3*'OddsRatio_working_3-way'!X468^(1/3))*COS(('OddsRatio_working_3-way'!Y468+4*PI())/3)</f>
        <v>-0.23589281257128797</v>
      </c>
      <c r="AI468" s="11">
        <f>'OddsRatio_working_3-way'!U468/(3*'OddsRatio_working_3-way'!X468^(1/3))*SIN(('OddsRatio_working_3-way'!Y468)/3)</f>
        <v>-3.3793755400734662E-2</v>
      </c>
      <c r="AJ468" s="11">
        <f>'OddsRatio_working_3-way'!U468/(3*'OddsRatio_working_3-way'!X468^(1/3))*SIN(('OddsRatio_working_3-way'!Y468+2*PI())/3)</f>
        <v>-0.44237209191452748</v>
      </c>
      <c r="AK468" s="11">
        <f>'OddsRatio_working_3-way'!U468/(3*'OddsRatio_working_3-way'!X468^(1/3))*SIN(('OddsRatio_working_3-way'!Y468+4*PI())/3)</f>
        <v>0.47616584731526201</v>
      </c>
      <c r="AL468" s="11">
        <f>'OddsRatio_working_3-way'!Z468+'OddsRatio_working_3-way'!AF468</f>
        <v>1.0606362529504065</v>
      </c>
      <c r="AM468" s="11">
        <f>'OddsRatio_working_3-way'!AA468+'OddsRatio_working_3-way'!AG468</f>
        <v>-0.58885062780783048</v>
      </c>
      <c r="AN468" s="11">
        <f>'OddsRatio_working_3-way'!AB468+'OddsRatio_working_3-way'!AH468</f>
        <v>-0.47178562514257599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1.0606362529504065</v>
      </c>
      <c r="AS468" s="11">
        <f>IF(('OddsRatio_working_3-way'!X468=0),IF(Q468&gt;0,-Q468^(1/3),(-Q468)^(1/3)),'OddsRatio_working_3-way'!AM468-'OddsRatio_working_3-way'!R468/3)</f>
        <v>-0.58885062780783048</v>
      </c>
      <c r="AT468" s="11">
        <f>IF(('OddsRatio_working_3-way'!X468=0),IF(Q468&gt;0,-Q468^(1/3),(-Q468)^(1/3)),'OddsRatio_working_3-way'!AN468-'OddsRatio_working_3-way'!R468/3)</f>
        <v>-0.47178562514257599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2.73</v>
      </c>
      <c r="B469" s="4">
        <f>IF('True_Odds_Calculator_3-way'!B470="","",'True_Odds_Calculator_3-way'!B470)</f>
        <v>3.57</v>
      </c>
      <c r="C469" s="4">
        <f>IF('True_Odds_Calculator_3-way'!C470="","",'True_Odds_Calculator_3-way'!C470)</f>
        <v>2.54</v>
      </c>
      <c r="D469" s="9">
        <f t="shared" si="104"/>
        <v>0.35244089039139076</v>
      </c>
      <c r="E469" s="9">
        <f t="shared" si="105"/>
        <v>0.26813379083469985</v>
      </c>
      <c r="F469" s="9">
        <f t="shared" si="106"/>
        <v>0.37942531877390934</v>
      </c>
      <c r="G469" s="9">
        <f t="shared" si="107"/>
        <v>1.062055040309144</v>
      </c>
      <c r="H469" s="9">
        <f t="shared" si="108"/>
        <v>2.8373552197348197</v>
      </c>
      <c r="I469" s="9">
        <f t="shared" si="109"/>
        <v>3.7294814535945</v>
      </c>
      <c r="J469" s="9">
        <f t="shared" si="110"/>
        <v>2.6355647620760823</v>
      </c>
      <c r="K469" s="11">
        <f t="shared" si="111"/>
        <v>0.36630036630036628</v>
      </c>
      <c r="L469" s="11">
        <f t="shared" si="112"/>
        <v>0.28011204481792717</v>
      </c>
      <c r="M469" s="11">
        <f t="shared" si="113"/>
        <v>0.39370078740157477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-0.27658929511639108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0.23591104117802986</v>
      </c>
      <c r="Q469" s="11">
        <f>2*'OddsRatio_working_3-way'!K469*'OddsRatio_working_3-way'!L469*'OddsRatio_working_3-way'!M469</f>
        <v>8.0791452458229385E-2</v>
      </c>
      <c r="R469" s="11">
        <f t="shared" si="114"/>
        <v>0</v>
      </c>
      <c r="S469" s="11">
        <f t="shared" si="115"/>
        <v>-0.85292903718040325</v>
      </c>
      <c r="T469" s="11">
        <f t="shared" si="116"/>
        <v>-0.29209898533575446</v>
      </c>
      <c r="U469" s="11">
        <f>'OddsRatio_working_3-way'!S469-'OddsRatio_working_3-way'!R469^2/3</f>
        <v>-0.85292903718040325</v>
      </c>
      <c r="V469" s="11">
        <f>'OddsRatio_working_3-way'!S469*'OddsRatio_working_3-way'!R469/3-2*'OddsRatio_working_3-way'!R469^3/27-'OddsRatio_working_3-way'!T469</f>
        <v>0.29209898533575446</v>
      </c>
      <c r="W469" s="11">
        <f>'OddsRatio_working_3-way'!V469^2+4*'OddsRatio_working_3-way'!U469^3/27</f>
        <v>-6.6034554069253348E-3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0.15159590416721574</v>
      </c>
      <c r="Y469" s="11">
        <f>IF('OddsRatio_working_3-way'!W469&gt;=0,IF('OddsRatio_working_3-way'!V469+SQRT('OddsRatio_working_3-way'!W469)&gt;0,0,PI()),ACOS('OddsRatio_working_3-way'!V469/(2*'OddsRatio_working_3-way'!X469)))</f>
        <v>0.2713378635521666</v>
      </c>
      <c r="Z469" s="11">
        <f>'OddsRatio_working_3-way'!X469^(1/3)*COS('OddsRatio_working_3-way'!Y469/3)</f>
        <v>0.531027520154572</v>
      </c>
      <c r="AA469" s="11">
        <f>'OddsRatio_working_3-way'!X469^(1/3)*COS(('OddsRatio_working_3-way'!Y469+2*PI())/3)</f>
        <v>-0.30722213961863321</v>
      </c>
      <c r="AB469" s="11">
        <f>'OddsRatio_working_3-way'!X469^(1/3)*COS(('OddsRatio_working_3-way'!Y469+4*PI())/3)</f>
        <v>-0.22380538053593907</v>
      </c>
      <c r="AC469" s="11">
        <f>'OddsRatio_working_3-way'!X469^(1/3)*SIN('OddsRatio_working_3-way'!Y469/3)</f>
        <v>4.8160688311319845E-2</v>
      </c>
      <c r="AD469" s="11">
        <f>'OddsRatio_working_3-way'!X469^(1/3)*SIN(('OddsRatio_working_3-way'!Y469+2*PI())/3)</f>
        <v>0.43580297840685239</v>
      </c>
      <c r="AE469" s="11">
        <f>'OddsRatio_working_3-way'!X469^(1/3)*SIN(('OddsRatio_working_3-way'!Y469+4*PI())/3)</f>
        <v>-0.48396366671817204</v>
      </c>
      <c r="AF469" s="11">
        <f>-'OddsRatio_working_3-way'!U469/(3*'OddsRatio_working_3-way'!X469^(1/3))*COS(('OddsRatio_working_3-way'!Y469)/3)</f>
        <v>0.531027520154572</v>
      </c>
      <c r="AG469" s="11">
        <f>-'OddsRatio_working_3-way'!U469/(3*'OddsRatio_working_3-way'!X469^(1/3))*COS(('OddsRatio_working_3-way'!Y469+2*PI())/3)</f>
        <v>-0.30722213961863321</v>
      </c>
      <c r="AH469" s="11">
        <f>-'OddsRatio_working_3-way'!U469/(3*'OddsRatio_working_3-way'!X469^(1/3))*COS(('OddsRatio_working_3-way'!Y469+4*PI())/3)</f>
        <v>-0.22380538053593907</v>
      </c>
      <c r="AI469" s="11">
        <f>'OddsRatio_working_3-way'!U469/(3*'OddsRatio_working_3-way'!X469^(1/3))*SIN(('OddsRatio_working_3-way'!Y469)/3)</f>
        <v>-4.8160688311319845E-2</v>
      </c>
      <c r="AJ469" s="11">
        <f>'OddsRatio_working_3-way'!U469/(3*'OddsRatio_working_3-way'!X469^(1/3))*SIN(('OddsRatio_working_3-way'!Y469+2*PI())/3)</f>
        <v>-0.43580297840685239</v>
      </c>
      <c r="AK469" s="11">
        <f>'OddsRatio_working_3-way'!U469/(3*'OddsRatio_working_3-way'!X469^(1/3))*SIN(('OddsRatio_working_3-way'!Y469+4*PI())/3)</f>
        <v>0.48396366671817204</v>
      </c>
      <c r="AL469" s="11">
        <f>'OddsRatio_working_3-way'!Z469+'OddsRatio_working_3-way'!AF469</f>
        <v>1.062055040309144</v>
      </c>
      <c r="AM469" s="11">
        <f>'OddsRatio_working_3-way'!AA469+'OddsRatio_working_3-way'!AG469</f>
        <v>-0.61444427923726641</v>
      </c>
      <c r="AN469" s="11">
        <f>'OddsRatio_working_3-way'!AB469+'OddsRatio_working_3-way'!AH469</f>
        <v>-0.44761076107187814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1.062055040309144</v>
      </c>
      <c r="AS469" s="11">
        <f>IF(('OddsRatio_working_3-way'!X469=0),IF(Q469&gt;0,-Q469^(1/3),(-Q469)^(1/3)),'OddsRatio_working_3-way'!AM469-'OddsRatio_working_3-way'!R469/3)</f>
        <v>-0.61444427923726641</v>
      </c>
      <c r="AT469" s="11">
        <f>IF(('OddsRatio_working_3-way'!X469=0),IF(Q469&gt;0,-Q469^(1/3),(-Q469)^(1/3)),'OddsRatio_working_3-way'!AN469-'OddsRatio_working_3-way'!R469/3)</f>
        <v>-0.44761076107187814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2.2400000000000002</v>
      </c>
      <c r="B470" s="4">
        <f>IF('True_Odds_Calculator_3-way'!B471="","",'True_Odds_Calculator_3-way'!B471)</f>
        <v>3.37</v>
      </c>
      <c r="C470" s="4">
        <f>IF('True_Odds_Calculator_3-way'!C471="","",'True_Odds_Calculator_3-way'!C471)</f>
        <v>3.37</v>
      </c>
      <c r="D470" s="9">
        <f t="shared" si="104"/>
        <v>0.43150544327027013</v>
      </c>
      <c r="E470" s="9">
        <f t="shared" si="105"/>
        <v>0.28424727836486485</v>
      </c>
      <c r="F470" s="9">
        <f t="shared" si="106"/>
        <v>0.28424727836486485</v>
      </c>
      <c r="G470" s="9">
        <f t="shared" si="107"/>
        <v>1.0624740877584711</v>
      </c>
      <c r="H470" s="9">
        <f t="shared" si="108"/>
        <v>2.3174678688205046</v>
      </c>
      <c r="I470" s="9">
        <f t="shared" si="109"/>
        <v>3.518063587987577</v>
      </c>
      <c r="J470" s="9">
        <f t="shared" si="110"/>
        <v>3.518063587987577</v>
      </c>
      <c r="K470" s="11">
        <f t="shared" si="111"/>
        <v>0.4464285714285714</v>
      </c>
      <c r="L470" s="11">
        <f t="shared" si="112"/>
        <v>0.29673590504451036</v>
      </c>
      <c r="M470" s="11">
        <f t="shared" si="113"/>
        <v>0.29673590504451036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-0.27378557151536564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0.23506791969136442</v>
      </c>
      <c r="Q470" s="11">
        <f>2*'OddsRatio_working_3-way'!K470*'OddsRatio_working_3-way'!L470*'OddsRatio_working_3-way'!M470</f>
        <v>7.8618033341593438E-2</v>
      </c>
      <c r="R470" s="11">
        <f t="shared" si="114"/>
        <v>0</v>
      </c>
      <c r="S470" s="11">
        <f t="shared" si="115"/>
        <v>-0.85858403125590466</v>
      </c>
      <c r="T470" s="11">
        <f t="shared" si="116"/>
        <v>-0.28715184991836273</v>
      </c>
      <c r="U470" s="11">
        <f>'OddsRatio_working_3-way'!S470-'OddsRatio_working_3-way'!R470^2/3</f>
        <v>-0.85858403125590466</v>
      </c>
      <c r="V470" s="11">
        <f>'OddsRatio_working_3-way'!S470*'OddsRatio_working_3-way'!R470/3-2*'OddsRatio_working_3-way'!R470^3/27-'OddsRatio_working_3-way'!T470</f>
        <v>0.28715184991836273</v>
      </c>
      <c r="W470" s="11">
        <f>'OddsRatio_working_3-way'!V470^2+4*'OddsRatio_working_3-way'!U470^3/27</f>
        <v>-1.1309654870349392E-2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0.15310604150546062</v>
      </c>
      <c r="Y470" s="11">
        <f>IF('OddsRatio_working_3-way'!W470&gt;=0,IF('OddsRatio_working_3-way'!V470+SQRT('OddsRatio_working_3-way'!W470)&gt;0,0,PI()),ACOS('OddsRatio_working_3-way'!V470/(2*'OddsRatio_working_3-way'!X470)))</f>
        <v>0.35468827008871595</v>
      </c>
      <c r="Z470" s="11">
        <f>'OddsRatio_working_3-way'!X470^(1/3)*COS('OddsRatio_working_3-way'!Y470/3)</f>
        <v>0.53123704387923554</v>
      </c>
      <c r="AA470" s="11">
        <f>'OddsRatio_working_3-way'!X470^(1/3)*COS(('OddsRatio_working_3-way'!Y470+2*PI())/3)</f>
        <v>-0.32026657974421452</v>
      </c>
      <c r="AB470" s="11">
        <f>'OddsRatio_working_3-way'!X470^(1/3)*COS(('OddsRatio_working_3-way'!Y470+4*PI())/3)</f>
        <v>-0.21097046413502138</v>
      </c>
      <c r="AC470" s="11">
        <f>'OddsRatio_working_3-way'!X470^(1/3)*SIN('OddsRatio_working_3-way'!Y470/3)</f>
        <v>6.3102141768348302E-2</v>
      </c>
      <c r="AD470" s="11">
        <f>'OddsRatio_working_3-way'!X470^(1/3)*SIN(('OddsRatio_working_3-way'!Y470+2*PI())/3)</f>
        <v>0.42851370454659238</v>
      </c>
      <c r="AE470" s="11">
        <f>'OddsRatio_working_3-way'!X470^(1/3)*SIN(('OddsRatio_working_3-way'!Y470+4*PI())/3)</f>
        <v>-0.49161584631494054</v>
      </c>
      <c r="AF470" s="11">
        <f>-'OddsRatio_working_3-way'!U470/(3*'OddsRatio_working_3-way'!X470^(1/3))*COS(('OddsRatio_working_3-way'!Y470)/3)</f>
        <v>0.53123704387923554</v>
      </c>
      <c r="AG470" s="11">
        <f>-'OddsRatio_working_3-way'!U470/(3*'OddsRatio_working_3-way'!X470^(1/3))*COS(('OddsRatio_working_3-way'!Y470+2*PI())/3)</f>
        <v>-0.32026657974421452</v>
      </c>
      <c r="AH470" s="11">
        <f>-'OddsRatio_working_3-way'!U470/(3*'OddsRatio_working_3-way'!X470^(1/3))*COS(('OddsRatio_working_3-way'!Y470+4*PI())/3)</f>
        <v>-0.21097046413502138</v>
      </c>
      <c r="AI470" s="11">
        <f>'OddsRatio_working_3-way'!U470/(3*'OddsRatio_working_3-way'!X470^(1/3))*SIN(('OddsRatio_working_3-way'!Y470)/3)</f>
        <v>-6.3102141768348302E-2</v>
      </c>
      <c r="AJ470" s="11">
        <f>'OddsRatio_working_3-way'!U470/(3*'OddsRatio_working_3-way'!X470^(1/3))*SIN(('OddsRatio_working_3-way'!Y470+2*PI())/3)</f>
        <v>-0.42851370454659238</v>
      </c>
      <c r="AK470" s="11">
        <f>'OddsRatio_working_3-way'!U470/(3*'OddsRatio_working_3-way'!X470^(1/3))*SIN(('OddsRatio_working_3-way'!Y470+4*PI())/3)</f>
        <v>0.49161584631494054</v>
      </c>
      <c r="AL470" s="11">
        <f>'OddsRatio_working_3-way'!Z470+'OddsRatio_working_3-way'!AF470</f>
        <v>1.0624740877584711</v>
      </c>
      <c r="AM470" s="11">
        <f>'OddsRatio_working_3-way'!AA470+'OddsRatio_working_3-way'!AG470</f>
        <v>-0.64053315948842904</v>
      </c>
      <c r="AN470" s="11">
        <f>'OddsRatio_working_3-way'!AB470+'OddsRatio_working_3-way'!AH470</f>
        <v>-0.42194092827004276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1.0624740877584711</v>
      </c>
      <c r="AS470" s="11">
        <f>IF(('OddsRatio_working_3-way'!X470=0),IF(Q470&gt;0,-Q470^(1/3),(-Q470)^(1/3)),'OddsRatio_working_3-way'!AM470-'OddsRatio_working_3-way'!R470/3)</f>
        <v>-0.64053315948842904</v>
      </c>
      <c r="AT470" s="11">
        <f>IF(('OddsRatio_working_3-way'!X470=0),IF(Q470&gt;0,-Q470^(1/3),(-Q470)^(1/3)),'OddsRatio_working_3-way'!AN470-'OddsRatio_working_3-way'!R470/3)</f>
        <v>-0.42194092827004276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2.13</v>
      </c>
      <c r="B471" s="4">
        <f>IF('True_Odds_Calculator_3-way'!B472="","",'True_Odds_Calculator_3-way'!B472)</f>
        <v>3.55</v>
      </c>
      <c r="C471" s="4">
        <f>IF('True_Odds_Calculator_3-way'!C472="","",'True_Odds_Calculator_3-way'!C472)</f>
        <v>3.54</v>
      </c>
      <c r="D471" s="9">
        <f t="shared" si="104"/>
        <v>0.45658987888657443</v>
      </c>
      <c r="E471" s="9">
        <f t="shared" si="105"/>
        <v>0.27131629518979122</v>
      </c>
      <c r="F471" s="9">
        <f t="shared" si="106"/>
        <v>0.2720938259236344</v>
      </c>
      <c r="G471" s="9">
        <f t="shared" si="107"/>
        <v>1.0532294619899365</v>
      </c>
      <c r="H471" s="9">
        <f t="shared" si="108"/>
        <v>2.1901492920486283</v>
      </c>
      <c r="I471" s="9">
        <f t="shared" si="109"/>
        <v>3.685735128074338</v>
      </c>
      <c r="J471" s="9">
        <f t="shared" si="110"/>
        <v>3.6752028334544389</v>
      </c>
      <c r="K471" s="11">
        <f t="shared" si="111"/>
        <v>0.46948356807511737</v>
      </c>
      <c r="L471" s="11">
        <f t="shared" si="112"/>
        <v>0.28169014084507044</v>
      </c>
      <c r="M471" s="11">
        <f t="shared" si="113"/>
        <v>0.2824858757062147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-0.27342682657575124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0.23236952283179996</v>
      </c>
      <c r="Q471" s="11">
        <f>2*'OddsRatio_working_3-way'!K471*'OddsRatio_working_3-way'!L471*'OddsRatio_working_3-way'!M471</f>
        <v>7.4716888370353701E-2</v>
      </c>
      <c r="R471" s="11">
        <f t="shared" si="114"/>
        <v>0</v>
      </c>
      <c r="S471" s="11">
        <f t="shared" si="115"/>
        <v>-0.84984171356508575</v>
      </c>
      <c r="T471" s="11">
        <f t="shared" si="116"/>
        <v>-0.2732610011463299</v>
      </c>
      <c r="U471" s="11">
        <f>'OddsRatio_working_3-way'!S471-'OddsRatio_working_3-way'!R471^2/3</f>
        <v>-0.84984171356508575</v>
      </c>
      <c r="V471" s="11">
        <f>'OddsRatio_working_3-way'!S471*'OddsRatio_working_3-way'!R471/3-2*'OddsRatio_working_3-way'!R471^3/27-'OddsRatio_working_3-way'!T471</f>
        <v>0.2732610011463299</v>
      </c>
      <c r="W471" s="11">
        <f>'OddsRatio_working_3-way'!V471^2+4*'OddsRatio_working_3-way'!U471^3/27</f>
        <v>-1.6259088665479718E-2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0.15077355820316624</v>
      </c>
      <c r="Y471" s="11">
        <f>IF('OddsRatio_working_3-way'!W471&gt;=0,IF('OddsRatio_working_3-way'!V471+SQRT('OddsRatio_working_3-way'!W471)&gt;0,0,PI()),ACOS('OddsRatio_working_3-way'!V471/(2*'OddsRatio_working_3-way'!X471)))</f>
        <v>0.43659509826546428</v>
      </c>
      <c r="Z471" s="11">
        <f>'OddsRatio_working_3-way'!X471^(1/3)*COS('OddsRatio_working_3-way'!Y471/3)</f>
        <v>0.52661473099496825</v>
      </c>
      <c r="AA471" s="11">
        <f>'OddsRatio_working_3-way'!X471^(1/3)*COS(('OddsRatio_working_3-way'!Y471+2*PI())/3)</f>
        <v>-0.3301513795570416</v>
      </c>
      <c r="AB471" s="11">
        <f>'OddsRatio_working_3-way'!X471^(1/3)*COS(('OddsRatio_working_3-way'!Y471+4*PI())/3)</f>
        <v>-0.19646335143792654</v>
      </c>
      <c r="AC471" s="11">
        <f>'OddsRatio_working_3-way'!X471^(1/3)*SIN('OddsRatio_working_3-way'!Y471/3)</f>
        <v>7.7184819022001416E-2</v>
      </c>
      <c r="AD471" s="11">
        <f>'OddsRatio_working_3-way'!X471^(1/3)*SIN(('OddsRatio_working_3-way'!Y471+2*PI())/3)</f>
        <v>0.41746932553775024</v>
      </c>
      <c r="AE471" s="11">
        <f>'OddsRatio_working_3-way'!X471^(1/3)*SIN(('OddsRatio_working_3-way'!Y471+4*PI())/3)</f>
        <v>-0.4946541445597516</v>
      </c>
      <c r="AF471" s="11">
        <f>-'OddsRatio_working_3-way'!U471/(3*'OddsRatio_working_3-way'!X471^(1/3))*COS(('OddsRatio_working_3-way'!Y471)/3)</f>
        <v>0.52661473099496836</v>
      </c>
      <c r="AG471" s="11">
        <f>-'OddsRatio_working_3-way'!U471/(3*'OddsRatio_working_3-way'!X471^(1/3))*COS(('OddsRatio_working_3-way'!Y471+2*PI())/3)</f>
        <v>-0.33015137955704166</v>
      </c>
      <c r="AH471" s="11">
        <f>-'OddsRatio_working_3-way'!U471/(3*'OddsRatio_working_3-way'!X471^(1/3))*COS(('OddsRatio_working_3-way'!Y471+4*PI())/3)</f>
        <v>-0.19646335143792656</v>
      </c>
      <c r="AI471" s="11">
        <f>'OddsRatio_working_3-way'!U471/(3*'OddsRatio_working_3-way'!X471^(1/3))*SIN(('OddsRatio_working_3-way'!Y471)/3)</f>
        <v>-7.718481902200143E-2</v>
      </c>
      <c r="AJ471" s="11">
        <f>'OddsRatio_working_3-way'!U471/(3*'OddsRatio_working_3-way'!X471^(1/3))*SIN(('OddsRatio_working_3-way'!Y471+2*PI())/3)</f>
        <v>-0.41746932553775035</v>
      </c>
      <c r="AK471" s="11">
        <f>'OddsRatio_working_3-way'!U471/(3*'OddsRatio_working_3-way'!X471^(1/3))*SIN(('OddsRatio_working_3-way'!Y471+4*PI())/3)</f>
        <v>0.49465414455975171</v>
      </c>
      <c r="AL471" s="11">
        <f>'OddsRatio_working_3-way'!Z471+'OddsRatio_working_3-way'!AF471</f>
        <v>1.0532294619899365</v>
      </c>
      <c r="AM471" s="11">
        <f>'OddsRatio_working_3-way'!AA471+'OddsRatio_working_3-way'!AG471</f>
        <v>-0.66030275911408332</v>
      </c>
      <c r="AN471" s="11">
        <f>'OddsRatio_working_3-way'!AB471+'OddsRatio_working_3-way'!AH471</f>
        <v>-0.39292670287585307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1.0532294619899365</v>
      </c>
      <c r="AS471" s="11">
        <f>IF(('OddsRatio_working_3-way'!X471=0),IF(Q471&gt;0,-Q471^(1/3),(-Q471)^(1/3)),'OddsRatio_working_3-way'!AM471-'OddsRatio_working_3-way'!R471/3)</f>
        <v>-0.66030275911408332</v>
      </c>
      <c r="AT471" s="11">
        <f>IF(('OddsRatio_working_3-way'!X471=0),IF(Q471&gt;0,-Q471^(1/3),(-Q471)^(1/3)),'OddsRatio_working_3-way'!AN471-'OddsRatio_working_3-way'!R471/3)</f>
        <v>-0.39292670287585307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3.41</v>
      </c>
      <c r="B472" s="4">
        <f>IF('True_Odds_Calculator_3-way'!B473="","",'True_Odds_Calculator_3-way'!B473)</f>
        <v>3.03</v>
      </c>
      <c r="C472" s="4">
        <f>IF('True_Odds_Calculator_3-way'!C473="","",'True_Odds_Calculator_3-way'!C473)</f>
        <v>2.46</v>
      </c>
      <c r="D472" s="9">
        <f t="shared" si="104"/>
        <v>0.28405583596278133</v>
      </c>
      <c r="E472" s="9">
        <f t="shared" si="105"/>
        <v>0.32020270670383627</v>
      </c>
      <c r="F472" s="9">
        <f t="shared" si="106"/>
        <v>0.39574145733338217</v>
      </c>
      <c r="G472" s="9">
        <f t="shared" si="107"/>
        <v>1.0458234953295751</v>
      </c>
      <c r="H472" s="9">
        <f t="shared" si="108"/>
        <v>3.5204346237442765</v>
      </c>
      <c r="I472" s="9">
        <f t="shared" si="109"/>
        <v>3.123021695519038</v>
      </c>
      <c r="J472" s="9">
        <f t="shared" si="110"/>
        <v>2.5269023031811799</v>
      </c>
      <c r="K472" s="11">
        <f t="shared" si="111"/>
        <v>0.29325513196480935</v>
      </c>
      <c r="L472" s="11">
        <f t="shared" si="112"/>
        <v>0.33003300330033003</v>
      </c>
      <c r="M472" s="11">
        <f t="shared" si="113"/>
        <v>0.4065040650406504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-0.28101779493448953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0.2321239204959048</v>
      </c>
      <c r="Q472" s="11">
        <f>2*'OddsRatio_working_3-way'!K472*'OddsRatio_working_3-way'!L472*'OddsRatio_working_3-way'!M472</f>
        <v>7.8686074744374515E-2</v>
      </c>
      <c r="R472" s="11">
        <f t="shared" si="114"/>
        <v>0</v>
      </c>
      <c r="S472" s="11">
        <f t="shared" si="115"/>
        <v>-0.82601146503913458</v>
      </c>
      <c r="T472" s="11">
        <f t="shared" si="116"/>
        <v>-0.28000388645394397</v>
      </c>
      <c r="U472" s="11">
        <f>'OddsRatio_working_3-way'!S472-'OddsRatio_working_3-way'!R472^2/3</f>
        <v>-0.82601146503913458</v>
      </c>
      <c r="V472" s="11">
        <f>'OddsRatio_working_3-way'!S472*'OddsRatio_working_3-way'!R472/3-2*'OddsRatio_working_3-way'!R472^3/27-'OddsRatio_working_3-way'!T472</f>
        <v>0.28000388645394397</v>
      </c>
      <c r="W472" s="11">
        <f>'OddsRatio_working_3-way'!V472^2+4*'OddsRatio_working_3-way'!U472^3/27</f>
        <v>-5.0916670208867448E-3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0.1444765062650325</v>
      </c>
      <c r="Y472" s="11">
        <f>IF('OddsRatio_working_3-way'!W472&gt;=0,IF('OddsRatio_working_3-way'!V472+SQRT('OddsRatio_working_3-way'!W472)&gt;0,0,PI()),ACOS('OddsRatio_working_3-way'!V472/(2*'OddsRatio_working_3-way'!X472)))</f>
        <v>0.24952783017232938</v>
      </c>
      <c r="Z472" s="11">
        <f>'OddsRatio_working_3-way'!X472^(1/3)*COS('OddsRatio_working_3-way'!Y472/3)</f>
        <v>0.52291174766478754</v>
      </c>
      <c r="AA472" s="11">
        <f>'OddsRatio_working_3-way'!X472^(1/3)*COS(('OddsRatio_working_3-way'!Y472+2*PI())/3)</f>
        <v>-0.2992096070968262</v>
      </c>
      <c r="AB472" s="11">
        <f>'OddsRatio_working_3-way'!X472^(1/3)*COS(('OddsRatio_working_3-way'!Y472+4*PI())/3)</f>
        <v>-0.22370214056796139</v>
      </c>
      <c r="AC472" s="11">
        <f>'OddsRatio_working_3-way'!X472^(1/3)*SIN('OddsRatio_working_3-way'!Y472/3)</f>
        <v>4.3594256126266759E-2</v>
      </c>
      <c r="AD472" s="11">
        <f>'OddsRatio_working_3-way'!X472^(1/3)*SIN(('OddsRatio_working_3-way'!Y472+2*PI())/3)</f>
        <v>0.43105772935189063</v>
      </c>
      <c r="AE472" s="11">
        <f>'OddsRatio_working_3-way'!X472^(1/3)*SIN(('OddsRatio_working_3-way'!Y472+4*PI())/3)</f>
        <v>-0.47465198547815746</v>
      </c>
      <c r="AF472" s="11">
        <f>-'OddsRatio_working_3-way'!U472/(3*'OddsRatio_working_3-way'!X472^(1/3))*COS(('OddsRatio_working_3-way'!Y472)/3)</f>
        <v>0.52291174766478743</v>
      </c>
      <c r="AG472" s="11">
        <f>-'OddsRatio_working_3-way'!U472/(3*'OddsRatio_working_3-way'!X472^(1/3))*COS(('OddsRatio_working_3-way'!Y472+2*PI())/3)</f>
        <v>-0.29920960709682615</v>
      </c>
      <c r="AH472" s="11">
        <f>-'OddsRatio_working_3-way'!U472/(3*'OddsRatio_working_3-way'!X472^(1/3))*COS(('OddsRatio_working_3-way'!Y472+4*PI())/3)</f>
        <v>-0.22370214056796134</v>
      </c>
      <c r="AI472" s="11">
        <f>'OddsRatio_working_3-way'!U472/(3*'OddsRatio_working_3-way'!X472^(1/3))*SIN(('OddsRatio_working_3-way'!Y472)/3)</f>
        <v>-4.3594256126266752E-2</v>
      </c>
      <c r="AJ472" s="11">
        <f>'OddsRatio_working_3-way'!U472/(3*'OddsRatio_working_3-way'!X472^(1/3))*SIN(('OddsRatio_working_3-way'!Y472+2*PI())/3)</f>
        <v>-0.43105772935189057</v>
      </c>
      <c r="AK472" s="11">
        <f>'OddsRatio_working_3-way'!U472/(3*'OddsRatio_working_3-way'!X472^(1/3))*SIN(('OddsRatio_working_3-way'!Y472+4*PI())/3)</f>
        <v>0.47465198547815735</v>
      </c>
      <c r="AL472" s="11">
        <f>'OddsRatio_working_3-way'!Z472+'OddsRatio_working_3-way'!AF472</f>
        <v>1.0458234953295751</v>
      </c>
      <c r="AM472" s="11">
        <f>'OddsRatio_working_3-way'!AA472+'OddsRatio_working_3-way'!AG472</f>
        <v>-0.5984192141936524</v>
      </c>
      <c r="AN472" s="11">
        <f>'OddsRatio_working_3-way'!AB472+'OddsRatio_working_3-way'!AH472</f>
        <v>-0.44740428113592273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1.0458234953295751</v>
      </c>
      <c r="AS472" s="11">
        <f>IF(('OddsRatio_working_3-way'!X472=0),IF(Q472&gt;0,-Q472^(1/3),(-Q472)^(1/3)),'OddsRatio_working_3-way'!AM472-'OddsRatio_working_3-way'!R472/3)</f>
        <v>-0.5984192141936524</v>
      </c>
      <c r="AT472" s="11">
        <f>IF(('OddsRatio_working_3-way'!X472=0),IF(Q472&gt;0,-Q472^(1/3),(-Q472)^(1/3)),'OddsRatio_working_3-way'!AN472-'OddsRatio_working_3-way'!R472/3)</f>
        <v>-0.44740428113592273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5.36</v>
      </c>
      <c r="B473" s="4">
        <f>IF('True_Odds_Calculator_3-way'!B474="","",'True_Odds_Calculator_3-way'!B474)</f>
        <v>4.34</v>
      </c>
      <c r="C473" s="4">
        <f>IF('True_Odds_Calculator_3-way'!C474="","",'True_Odds_Calculator_3-way'!C474)</f>
        <v>1.65</v>
      </c>
      <c r="D473" s="9">
        <f t="shared" si="104"/>
        <v>0.18045632899216443</v>
      </c>
      <c r="E473" s="9">
        <f t="shared" si="105"/>
        <v>0.22326191278933824</v>
      </c>
      <c r="F473" s="9">
        <f t="shared" si="106"/>
        <v>0.59628175821849727</v>
      </c>
      <c r="G473" s="9">
        <f t="shared" si="107"/>
        <v>1.0416300327748151</v>
      </c>
      <c r="H473" s="9">
        <f t="shared" si="108"/>
        <v>5.5415069428981951</v>
      </c>
      <c r="I473" s="9">
        <f t="shared" si="109"/>
        <v>4.4790443094678825</v>
      </c>
      <c r="J473" s="9">
        <f t="shared" si="110"/>
        <v>1.6770595213036301</v>
      </c>
      <c r="K473" s="11">
        <f t="shared" si="111"/>
        <v>0.18656716417910446</v>
      </c>
      <c r="L473" s="11">
        <f t="shared" si="112"/>
        <v>0.2304147465437788</v>
      </c>
      <c r="M473" s="11">
        <f t="shared" si="113"/>
        <v>0.60606060606060608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-0.2466083908067539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0.21754445201724937</v>
      </c>
      <c r="Q473" s="11">
        <f>2*'OddsRatio_working_3-way'!K473*'OddsRatio_working_3-way'!L473*'OddsRatio_working_3-way'!M473</f>
        <v>5.210645557299385E-2</v>
      </c>
      <c r="R473" s="11">
        <f t="shared" si="114"/>
        <v>0</v>
      </c>
      <c r="S473" s="11">
        <f t="shared" si="115"/>
        <v>-0.88214537755822153</v>
      </c>
      <c r="T473" s="11">
        <f t="shared" si="116"/>
        <v>-0.21129230600196919</v>
      </c>
      <c r="U473" s="11">
        <f>'OddsRatio_working_3-way'!S473-'OddsRatio_working_3-way'!R473^2/3</f>
        <v>-0.88214537755822153</v>
      </c>
      <c r="V473" s="11">
        <f>'OddsRatio_working_3-way'!S473*'OddsRatio_working_3-way'!R473/3-2*'OddsRatio_working_3-way'!R473^3/27-'OddsRatio_working_3-way'!T473</f>
        <v>0.21129230600196919</v>
      </c>
      <c r="W473" s="11">
        <f>'OddsRatio_working_3-way'!V473^2+4*'OddsRatio_working_3-way'!U473^3/27</f>
        <v>-5.7054569128091849E-2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0.15945140929427501</v>
      </c>
      <c r="Y473" s="11">
        <f>IF('OddsRatio_working_3-way'!W473&gt;=0,IF('OddsRatio_working_3-way'!V473+SQRT('OddsRatio_working_3-way'!W473)&gt;0,0,PI()),ACOS('OddsRatio_working_3-way'!V473/(2*'OddsRatio_working_3-way'!X473)))</f>
        <v>0.8465646320550636</v>
      </c>
      <c r="Z473" s="11">
        <f>'OddsRatio_working_3-way'!X473^(1/3)*COS('OddsRatio_working_3-way'!Y473/3)</f>
        <v>0.52081501638740768</v>
      </c>
      <c r="AA473" s="11">
        <f>'OddsRatio_working_3-way'!X473^(1/3)*COS(('OddsRatio_working_3-way'!Y473+2*PI())/3)</f>
        <v>-0.3911749866376717</v>
      </c>
      <c r="AB473" s="11">
        <f>'OddsRatio_working_3-way'!X473^(1/3)*COS(('OddsRatio_working_3-way'!Y473+4*PI())/3)</f>
        <v>-0.12964002974973612</v>
      </c>
      <c r="AC473" s="11">
        <f>'OddsRatio_working_3-way'!X473^(1/3)*SIN('OddsRatio_working_3-way'!Y473/3)</f>
        <v>0.15099727776174704</v>
      </c>
      <c r="AD473" s="11">
        <f>'OddsRatio_working_3-way'!X473^(1/3)*SIN(('OddsRatio_working_3-way'!Y473+2*PI())/3)</f>
        <v>0.37554039598303035</v>
      </c>
      <c r="AE473" s="11">
        <f>'OddsRatio_working_3-way'!X473^(1/3)*SIN(('OddsRatio_working_3-way'!Y473+4*PI())/3)</f>
        <v>-0.52653767374477722</v>
      </c>
      <c r="AF473" s="11">
        <f>-'OddsRatio_working_3-way'!U473/(3*'OddsRatio_working_3-way'!X473^(1/3))*COS(('OddsRatio_working_3-way'!Y473)/3)</f>
        <v>0.52081501638740746</v>
      </c>
      <c r="AG473" s="11">
        <f>-'OddsRatio_working_3-way'!U473/(3*'OddsRatio_working_3-way'!X473^(1/3))*COS(('OddsRatio_working_3-way'!Y473+2*PI())/3)</f>
        <v>-0.39117498663767153</v>
      </c>
      <c r="AH473" s="11">
        <f>-'OddsRatio_working_3-way'!U473/(3*'OddsRatio_working_3-way'!X473^(1/3))*COS(('OddsRatio_working_3-way'!Y473+4*PI())/3)</f>
        <v>-0.12964002974973607</v>
      </c>
      <c r="AI473" s="11">
        <f>'OddsRatio_working_3-way'!U473/(3*'OddsRatio_working_3-way'!X473^(1/3))*SIN(('OddsRatio_working_3-way'!Y473)/3)</f>
        <v>-0.15099727776174696</v>
      </c>
      <c r="AJ473" s="11">
        <f>'OddsRatio_working_3-way'!U473/(3*'OddsRatio_working_3-way'!X473^(1/3))*SIN(('OddsRatio_working_3-way'!Y473+2*PI())/3)</f>
        <v>-0.37554039598303024</v>
      </c>
      <c r="AK473" s="11">
        <f>'OddsRatio_working_3-way'!U473/(3*'OddsRatio_working_3-way'!X473^(1/3))*SIN(('OddsRatio_working_3-way'!Y473+4*PI())/3)</f>
        <v>0.526537673744777</v>
      </c>
      <c r="AL473" s="11">
        <f>'OddsRatio_working_3-way'!Z473+'OddsRatio_working_3-way'!AF473</f>
        <v>1.0416300327748151</v>
      </c>
      <c r="AM473" s="11">
        <f>'OddsRatio_working_3-way'!AA473+'OddsRatio_working_3-way'!AG473</f>
        <v>-0.78234997327534317</v>
      </c>
      <c r="AN473" s="11">
        <f>'OddsRatio_working_3-way'!AB473+'OddsRatio_working_3-way'!AH473</f>
        <v>-0.25928005949947219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1.0416300327748151</v>
      </c>
      <c r="AS473" s="11">
        <f>IF(('OddsRatio_working_3-way'!X473=0),IF(Q473&gt;0,-Q473^(1/3),(-Q473)^(1/3)),'OddsRatio_working_3-way'!AM473-'OddsRatio_working_3-way'!R473/3)</f>
        <v>-0.78234997327534317</v>
      </c>
      <c r="AT473" s="11">
        <f>IF(('OddsRatio_working_3-way'!X473=0),IF(Q473&gt;0,-Q473^(1/3),(-Q473)^(1/3)),'OddsRatio_working_3-way'!AN473-'OddsRatio_working_3-way'!R473/3)</f>
        <v>-0.25928005949947219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2.42</v>
      </c>
      <c r="B474" s="4">
        <f>IF('True_Odds_Calculator_3-way'!B475="","",'True_Odds_Calculator_3-way'!B475)</f>
        <v>2.89</v>
      </c>
      <c r="C474" s="4">
        <f>IF('True_Odds_Calculator_3-way'!C475="","",'True_Odds_Calculator_3-way'!C475)</f>
        <v>3.49</v>
      </c>
      <c r="D474" s="9">
        <f t="shared" si="104"/>
        <v>0.39666672640910966</v>
      </c>
      <c r="E474" s="9">
        <f t="shared" si="105"/>
        <v>0.33063969365348211</v>
      </c>
      <c r="F474" s="9">
        <f t="shared" si="106"/>
        <v>0.27269357993740839</v>
      </c>
      <c r="G474" s="9">
        <f t="shared" si="107"/>
        <v>1.0711324110347178</v>
      </c>
      <c r="H474" s="9">
        <f t="shared" si="108"/>
        <v>2.5210080236692987</v>
      </c>
      <c r="I474" s="9">
        <f t="shared" si="109"/>
        <v>3.024440256855617</v>
      </c>
      <c r="J474" s="9">
        <f t="shared" si="110"/>
        <v>3.6671197034764473</v>
      </c>
      <c r="K474" s="11">
        <f t="shared" si="111"/>
        <v>0.41322314049586778</v>
      </c>
      <c r="L474" s="11">
        <f t="shared" si="112"/>
        <v>0.34602076124567471</v>
      </c>
      <c r="M474" s="11">
        <f t="shared" si="113"/>
        <v>0.28653295128939826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-0.27378576243666031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0.23762348329642113</v>
      </c>
      <c r="Q474" s="11">
        <f>2*'OddsRatio_working_3-way'!K474*'OddsRatio_working_3-way'!L474*'OddsRatio_working_3-way'!M474</f>
        <v>8.1939132171179679E-2</v>
      </c>
      <c r="R474" s="11">
        <f t="shared" si="114"/>
        <v>0</v>
      </c>
      <c r="S474" s="11">
        <f t="shared" si="115"/>
        <v>-0.8679176052896278</v>
      </c>
      <c r="T474" s="11">
        <f t="shared" si="116"/>
        <v>-0.29928193285849225</v>
      </c>
      <c r="U474" s="11">
        <f>'OddsRatio_working_3-way'!S474-'OddsRatio_working_3-way'!R474^2/3</f>
        <v>-0.8679176052896278</v>
      </c>
      <c r="V474" s="11">
        <f>'OddsRatio_working_3-way'!S474*'OddsRatio_working_3-way'!R474/3-2*'OddsRatio_working_3-way'!R474^3/27-'OddsRatio_working_3-way'!T474</f>
        <v>0.29928193285849225</v>
      </c>
      <c r="W474" s="11">
        <f>'OddsRatio_working_3-way'!V474^2+4*'OddsRatio_working_3-way'!U474^3/27</f>
        <v>-7.2874824749891293E-3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0.15560941312345486</v>
      </c>
      <c r="Y474" s="11">
        <f>IF('OddsRatio_working_3-way'!W474&gt;=0,IF('OddsRatio_working_3-way'!V474+SQRT('OddsRatio_working_3-way'!W474)&gt;0,0,PI()),ACOS('OddsRatio_working_3-way'!V474/(2*'OddsRatio_working_3-way'!X474)))</f>
        <v>0.27785979789738491</v>
      </c>
      <c r="Z474" s="11">
        <f>'OddsRatio_working_3-way'!X474^(1/3)*COS('OddsRatio_working_3-way'!Y474/3)</f>
        <v>0.53556620551735878</v>
      </c>
      <c r="AA474" s="11">
        <f>'OddsRatio_working_3-way'!X474^(1/3)*COS(('OddsRatio_working_3-way'!Y474+2*PI())/3)</f>
        <v>-0.31086478045593952</v>
      </c>
      <c r="AB474" s="11">
        <f>'OddsRatio_working_3-way'!X474^(1/3)*COS(('OddsRatio_working_3-way'!Y474+4*PI())/3)</f>
        <v>-0.22470142506141932</v>
      </c>
      <c r="AC474" s="11">
        <f>'OddsRatio_working_3-way'!X474^(1/3)*SIN('OddsRatio_working_3-way'!Y474/3)</f>
        <v>4.9746436431307654E-2</v>
      </c>
      <c r="AD474" s="11">
        <f>'OddsRatio_working_3-way'!X474^(1/3)*SIN(('OddsRatio_working_3-way'!Y474+2*PI())/3)</f>
        <v>0.43894072117081639</v>
      </c>
      <c r="AE474" s="11">
        <f>'OddsRatio_working_3-way'!X474^(1/3)*SIN(('OddsRatio_working_3-way'!Y474+4*PI())/3)</f>
        <v>-0.48868715760212406</v>
      </c>
      <c r="AF474" s="11">
        <f>-'OddsRatio_working_3-way'!U474/(3*'OddsRatio_working_3-way'!X474^(1/3))*COS(('OddsRatio_working_3-way'!Y474)/3)</f>
        <v>0.5355662055173589</v>
      </c>
      <c r="AG474" s="11">
        <f>-'OddsRatio_working_3-way'!U474/(3*'OddsRatio_working_3-way'!X474^(1/3))*COS(('OddsRatio_working_3-way'!Y474+2*PI())/3)</f>
        <v>-0.31086478045593957</v>
      </c>
      <c r="AH474" s="11">
        <f>-'OddsRatio_working_3-way'!U474/(3*'OddsRatio_working_3-way'!X474^(1/3))*COS(('OddsRatio_working_3-way'!Y474+4*PI())/3)</f>
        <v>-0.22470142506141938</v>
      </c>
      <c r="AI474" s="11">
        <f>'OddsRatio_working_3-way'!U474/(3*'OddsRatio_working_3-way'!X474^(1/3))*SIN(('OddsRatio_working_3-way'!Y474)/3)</f>
        <v>-4.9746436431307661E-2</v>
      </c>
      <c r="AJ474" s="11">
        <f>'OddsRatio_working_3-way'!U474/(3*'OddsRatio_working_3-way'!X474^(1/3))*SIN(('OddsRatio_working_3-way'!Y474+2*PI())/3)</f>
        <v>-0.43894072117081651</v>
      </c>
      <c r="AK474" s="11">
        <f>'OddsRatio_working_3-way'!U474/(3*'OddsRatio_working_3-way'!X474^(1/3))*SIN(('OddsRatio_working_3-way'!Y474+4*PI())/3)</f>
        <v>0.48868715760212417</v>
      </c>
      <c r="AL474" s="11">
        <f>'OddsRatio_working_3-way'!Z474+'OddsRatio_working_3-way'!AF474</f>
        <v>1.0711324110347178</v>
      </c>
      <c r="AM474" s="11">
        <f>'OddsRatio_working_3-way'!AA474+'OddsRatio_working_3-way'!AG474</f>
        <v>-0.62172956091187914</v>
      </c>
      <c r="AN474" s="11">
        <f>'OddsRatio_working_3-way'!AB474+'OddsRatio_working_3-way'!AH474</f>
        <v>-0.4494028501228387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1.0711324110347178</v>
      </c>
      <c r="AS474" s="11">
        <f>IF(('OddsRatio_working_3-way'!X474=0),IF(Q474&gt;0,-Q474^(1/3),(-Q474)^(1/3)),'OddsRatio_working_3-way'!AM474-'OddsRatio_working_3-way'!R474/3)</f>
        <v>-0.62172956091187914</v>
      </c>
      <c r="AT474" s="11">
        <f>IF(('OddsRatio_working_3-way'!X474=0),IF(Q474&gt;0,-Q474^(1/3),(-Q474)^(1/3)),'OddsRatio_working_3-way'!AN474-'OddsRatio_working_3-way'!R474/3)</f>
        <v>-0.4494028501228387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4.97</v>
      </c>
      <c r="B475" s="4">
        <f>IF('True_Odds_Calculator_3-way'!B476="","",'True_Odds_Calculator_3-way'!B476)</f>
        <v>3.61</v>
      </c>
      <c r="C475" s="4">
        <f>IF('True_Odds_Calculator_3-way'!C476="","",'True_Odds_Calculator_3-way'!C476)</f>
        <v>1.78</v>
      </c>
      <c r="D475" s="9">
        <f t="shared" si="104"/>
        <v>0.19073485111979768</v>
      </c>
      <c r="E475" s="9">
        <f t="shared" si="105"/>
        <v>0.26389402590635591</v>
      </c>
      <c r="F475" s="9">
        <f t="shared" si="106"/>
        <v>0.54537112297384649</v>
      </c>
      <c r="G475" s="9">
        <f t="shared" si="107"/>
        <v>1.0687356005771984</v>
      </c>
      <c r="H475" s="9">
        <f t="shared" si="108"/>
        <v>5.2428803342914776</v>
      </c>
      <c r="I475" s="9">
        <f t="shared" si="109"/>
        <v>3.7893999175064876</v>
      </c>
      <c r="J475" s="9">
        <f t="shared" si="110"/>
        <v>1.8336137684502145</v>
      </c>
      <c r="K475" s="11">
        <f t="shared" si="111"/>
        <v>0.2012072434607646</v>
      </c>
      <c r="L475" s="11">
        <f t="shared" si="112"/>
        <v>0.2770083102493075</v>
      </c>
      <c r="M475" s="11">
        <f t="shared" si="113"/>
        <v>0.5617977528089888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-0.25307079177107517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0.23045929096318393</v>
      </c>
      <c r="Q475" s="11">
        <f>2*'OddsRatio_working_3-way'!K475*'OddsRatio_working_3-way'!L475*'OddsRatio_working_3-way'!M475</f>
        <v>6.2624807326952164E-2</v>
      </c>
      <c r="R475" s="11">
        <f t="shared" si="114"/>
        <v>0</v>
      </c>
      <c r="S475" s="11">
        <f t="shared" si="115"/>
        <v>-0.91065147957356796</v>
      </c>
      <c r="T475" s="11">
        <f t="shared" si="116"/>
        <v>-0.24745964118846961</v>
      </c>
      <c r="U475" s="11">
        <f>'OddsRatio_working_3-way'!S475-'OddsRatio_working_3-way'!R475^2/3</f>
        <v>-0.91065147957356796</v>
      </c>
      <c r="V475" s="11">
        <f>'OddsRatio_working_3-way'!S475*'OddsRatio_working_3-way'!R475/3-2*'OddsRatio_working_3-way'!R475^3/27-'OddsRatio_working_3-way'!T475</f>
        <v>0.24745964118846961</v>
      </c>
      <c r="W475" s="11">
        <f>'OddsRatio_working_3-way'!V475^2+4*'OddsRatio_working_3-way'!U475^3/27</f>
        <v>-5.0643819266296464E-2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0.16724240885868527</v>
      </c>
      <c r="Y475" s="11">
        <f>IF('OddsRatio_working_3-way'!W475&gt;=0,IF('OddsRatio_working_3-way'!V475+SQRT('OddsRatio_working_3-way'!W475)&gt;0,0,PI()),ACOS('OddsRatio_working_3-way'!V475/(2*'OddsRatio_working_3-way'!X475)))</f>
        <v>0.73798873057774694</v>
      </c>
      <c r="Z475" s="11">
        <f>'OddsRatio_working_3-way'!X475^(1/3)*COS('OddsRatio_working_3-way'!Y475/3)</f>
        <v>0.5343678002885992</v>
      </c>
      <c r="AA475" s="11">
        <f>'OddsRatio_working_3-way'!X475^(1/3)*COS(('OddsRatio_working_3-way'!Y475+2*PI())/3)</f>
        <v>-0.3833783940088315</v>
      </c>
      <c r="AB475" s="11">
        <f>'OddsRatio_working_3-way'!X475^(1/3)*COS(('OddsRatio_working_3-way'!Y475+4*PI())/3)</f>
        <v>-0.15098940627976784</v>
      </c>
      <c r="AC475" s="11">
        <f>'OddsRatio_working_3-way'!X475^(1/3)*SIN('OddsRatio_working_3-way'!Y475/3)</f>
        <v>0.1341698446220797</v>
      </c>
      <c r="AD475" s="11">
        <f>'OddsRatio_working_3-way'!X475^(1/3)*SIN(('OddsRatio_working_3-way'!Y475+2*PI())/3)</f>
        <v>0.3956911677032966</v>
      </c>
      <c r="AE475" s="11">
        <f>'OddsRatio_working_3-way'!X475^(1/3)*SIN(('OddsRatio_working_3-way'!Y475+4*PI())/3)</f>
        <v>-0.52986101232537619</v>
      </c>
      <c r="AF475" s="11">
        <f>-'OddsRatio_working_3-way'!U475/(3*'OddsRatio_working_3-way'!X475^(1/3))*COS(('OddsRatio_working_3-way'!Y475)/3)</f>
        <v>0.53436780028859932</v>
      </c>
      <c r="AG475" s="11">
        <f>-'OddsRatio_working_3-way'!U475/(3*'OddsRatio_working_3-way'!X475^(1/3))*COS(('OddsRatio_working_3-way'!Y475+2*PI())/3)</f>
        <v>-0.38337839400883161</v>
      </c>
      <c r="AH475" s="11">
        <f>-'OddsRatio_working_3-way'!U475/(3*'OddsRatio_working_3-way'!X475^(1/3))*COS(('OddsRatio_working_3-way'!Y475+4*PI())/3)</f>
        <v>-0.1509894062797679</v>
      </c>
      <c r="AI475" s="11">
        <f>'OddsRatio_working_3-way'!U475/(3*'OddsRatio_working_3-way'!X475^(1/3))*SIN(('OddsRatio_working_3-way'!Y475)/3)</f>
        <v>-0.13416984462207973</v>
      </c>
      <c r="AJ475" s="11">
        <f>'OddsRatio_working_3-way'!U475/(3*'OddsRatio_working_3-way'!X475^(1/3))*SIN(('OddsRatio_working_3-way'!Y475+2*PI())/3)</f>
        <v>-0.39569116770329671</v>
      </c>
      <c r="AK475" s="11">
        <f>'OddsRatio_working_3-way'!U475/(3*'OddsRatio_working_3-way'!X475^(1/3))*SIN(('OddsRatio_working_3-way'!Y475+4*PI())/3)</f>
        <v>0.5298610123253763</v>
      </c>
      <c r="AL475" s="11">
        <f>'OddsRatio_working_3-way'!Z475+'OddsRatio_working_3-way'!AF475</f>
        <v>1.0687356005771984</v>
      </c>
      <c r="AM475" s="11">
        <f>'OddsRatio_working_3-way'!AA475+'OddsRatio_working_3-way'!AG475</f>
        <v>-0.76675678801766312</v>
      </c>
      <c r="AN475" s="11">
        <f>'OddsRatio_working_3-way'!AB475+'OddsRatio_working_3-way'!AH475</f>
        <v>-0.30197881255953574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1.0687356005771984</v>
      </c>
      <c r="AS475" s="11">
        <f>IF(('OddsRatio_working_3-way'!X475=0),IF(Q475&gt;0,-Q475^(1/3),(-Q475)^(1/3)),'OddsRatio_working_3-way'!AM475-'OddsRatio_working_3-way'!R475/3)</f>
        <v>-0.76675678801766312</v>
      </c>
      <c r="AT475" s="11">
        <f>IF(('OddsRatio_working_3-way'!X475=0),IF(Q475&gt;0,-Q475^(1/3),(-Q475)^(1/3)),'OddsRatio_working_3-way'!AN475-'OddsRatio_working_3-way'!R475/3)</f>
        <v>-0.30197881255953574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5.3678614302863803E-2</v>
      </c>
      <c r="D19" s="4">
        <f t="shared" si="2"/>
        <v>2.2535265700483089</v>
      </c>
      <c r="E19" s="4">
        <f t="shared" si="3"/>
        <v>1.7977493448435331</v>
      </c>
      <c r="G19" s="4">
        <f t="shared" si="1"/>
        <v>1.0536786143028638</v>
      </c>
    </row>
    <row r="20" spans="1:7" x14ac:dyDescent="0.2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6.477373558118904E-2</v>
      </c>
      <c r="D20" s="4">
        <f t="shared" si="2"/>
        <v>1.4445631275368509</v>
      </c>
      <c r="E20" s="4">
        <f t="shared" si="3"/>
        <v>3.2493993272465165</v>
      </c>
      <c r="G20" s="4">
        <f t="shared" si="1"/>
        <v>1.064773735581189</v>
      </c>
    </row>
    <row r="21" spans="1:7" x14ac:dyDescent="0.2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5.327237054165801E-2</v>
      </c>
      <c r="D21" s="4">
        <f t="shared" si="2"/>
        <v>1.7850185274941761</v>
      </c>
      <c r="E21" s="4">
        <f t="shared" si="3"/>
        <v>2.2738552849090805</v>
      </c>
      <c r="G21" s="4">
        <f t="shared" si="1"/>
        <v>1.053272370541658</v>
      </c>
    </row>
    <row r="22" spans="1:7" x14ac:dyDescent="0.2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3.3732843611057328E-2</v>
      </c>
      <c r="D22" s="4">
        <f t="shared" si="2"/>
        <v>1.515786389275511</v>
      </c>
      <c r="E22" s="4">
        <f t="shared" si="3"/>
        <v>2.9387871041045299</v>
      </c>
      <c r="G22" s="4">
        <f t="shared" si="1"/>
        <v>1.0337328436110573</v>
      </c>
    </row>
    <row r="23" spans="1:7" x14ac:dyDescent="0.2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3.9828922747928264E-2</v>
      </c>
      <c r="D23" s="4">
        <f t="shared" si="2"/>
        <v>2.2461723206244368</v>
      </c>
      <c r="E23" s="4">
        <f t="shared" si="3"/>
        <v>1.8024572392194651</v>
      </c>
      <c r="G23" s="4">
        <f t="shared" si="1"/>
        <v>1.0398289227479283</v>
      </c>
    </row>
    <row r="24" spans="1:7" x14ac:dyDescent="0.2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3.5587957764669165E-2</v>
      </c>
      <c r="D24" s="4">
        <f t="shared" si="2"/>
        <v>1.7626005231150899</v>
      </c>
      <c r="E24" s="4">
        <f t="shared" si="3"/>
        <v>2.3113025361104849</v>
      </c>
      <c r="G24" s="4">
        <f t="shared" si="1"/>
        <v>1.0355879577646692</v>
      </c>
    </row>
    <row r="25" spans="1:7" x14ac:dyDescent="0.2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4.5157563769324227E-2</v>
      </c>
      <c r="D25" s="4">
        <f t="shared" si="2"/>
        <v>1.9045212310534319</v>
      </c>
      <c r="E25" s="4">
        <f t="shared" si="3"/>
        <v>2.1055572447264401</v>
      </c>
      <c r="G25" s="4">
        <f t="shared" si="1"/>
        <v>1.0451575637693242</v>
      </c>
    </row>
    <row r="26" spans="1:7" x14ac:dyDescent="0.2">
      <c r="A26" s="4">
        <f>IF('True_Odds_Calculator_2-way'!A27="","",'True_Odds_Calculator_2-way'!A27)</f>
        <v>1.7629999999999999</v>
      </c>
      <c r="B26" s="4">
        <f>IF('True_Odds_Calculator_2-way'!B27="","",'True_Odds_Calculator_2-way'!B27)</f>
        <v>2.15</v>
      </c>
      <c r="C26" s="4">
        <f t="shared" si="0"/>
        <v>3.2331253545093697E-2</v>
      </c>
      <c r="D26" s="4">
        <f t="shared" si="2"/>
        <v>1.8147195059186825</v>
      </c>
      <c r="E26" s="4">
        <f t="shared" si="3"/>
        <v>2.2274162981680354</v>
      </c>
      <c r="G26" s="4">
        <f t="shared" si="1"/>
        <v>1.0323312535450937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4">
        <f t="shared" si="10"/>
        <v>3.2409053205356253E-2</v>
      </c>
      <c r="E185" s="4">
        <f t="shared" si="11"/>
        <v>3.0044502462469596</v>
      </c>
      <c r="F185" s="4">
        <f t="shared" si="12"/>
        <v>4.0497480604654896</v>
      </c>
      <c r="G185" s="4">
        <f t="shared" si="13"/>
        <v>2.3796409436977162</v>
      </c>
      <c r="I185" s="4">
        <f t="shared" si="14"/>
        <v>1.0324090532053563</v>
      </c>
    </row>
    <row r="186" spans="1: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4">
        <f t="shared" si="10"/>
        <v>3.8517321680937355E-2</v>
      </c>
      <c r="E186" s="4">
        <f t="shared" si="11"/>
        <v>2.7433383400351232</v>
      </c>
      <c r="F186" s="4">
        <f t="shared" si="12"/>
        <v>3.1418213055005748</v>
      </c>
      <c r="G186" s="4">
        <f t="shared" si="13"/>
        <v>3.1526457866287267</v>
      </c>
      <c r="I186" s="4">
        <f t="shared" si="14"/>
        <v>1.0385173216809374</v>
      </c>
    </row>
    <row r="187" spans="1: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4">
        <f t="shared" si="10"/>
        <v>3.8728092319131102E-2</v>
      </c>
      <c r="E187" s="4">
        <f t="shared" si="11"/>
        <v>2.3810030124482324</v>
      </c>
      <c r="F187" s="4">
        <f t="shared" si="12"/>
        <v>3.272658533499011</v>
      </c>
      <c r="G187" s="4">
        <f t="shared" si="13"/>
        <v>3.6436913284130705</v>
      </c>
      <c r="I187" s="4">
        <f t="shared" si="14"/>
        <v>1.0387280923191311</v>
      </c>
    </row>
    <row r="188" spans="1: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4">
        <f t="shared" si="10"/>
        <v>4.0140936757478096E-2</v>
      </c>
      <c r="E188" s="4">
        <f t="shared" si="11"/>
        <v>2.5330374380784213</v>
      </c>
      <c r="F188" s="4">
        <f t="shared" si="12"/>
        <v>3.1688985920819657</v>
      </c>
      <c r="G188" s="4">
        <f t="shared" si="13"/>
        <v>3.452442713064324</v>
      </c>
      <c r="I188" s="4">
        <f t="shared" si="14"/>
        <v>1.0401409367574781</v>
      </c>
    </row>
    <row r="189" spans="1: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4">
        <f t="shared" si="10"/>
        <v>4.0086253240469771E-2</v>
      </c>
      <c r="E189" s="4">
        <f t="shared" si="11"/>
        <v>3.255730436135456</v>
      </c>
      <c r="F189" s="4">
        <f t="shared" si="12"/>
        <v>2.9304214389488239</v>
      </c>
      <c r="G189" s="4">
        <f t="shared" si="13"/>
        <v>2.8441295890457505</v>
      </c>
      <c r="I189" s="4">
        <f t="shared" si="14"/>
        <v>1.0400862532404698</v>
      </c>
    </row>
    <row r="190" spans="1: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4">
        <f t="shared" si="10"/>
        <v>3.9156441900069172E-2</v>
      </c>
      <c r="E190" s="4">
        <f t="shared" si="11"/>
        <v>1.8223380560332549</v>
      </c>
      <c r="F190" s="4">
        <f t="shared" si="12"/>
        <v>3.7664870711626453</v>
      </c>
      <c r="G190" s="4">
        <f t="shared" si="13"/>
        <v>5.3834348871924247</v>
      </c>
      <c r="I190" s="4">
        <f t="shared" si="14"/>
        <v>1.0391564419000692</v>
      </c>
    </row>
    <row r="191" spans="1: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4">
        <f t="shared" si="10"/>
        <v>3.9304196886065235E-2</v>
      </c>
      <c r="E191" s="4">
        <f t="shared" si="11"/>
        <v>2.5312491161295623</v>
      </c>
      <c r="F191" s="4">
        <f t="shared" si="12"/>
        <v>3.3727253686815031</v>
      </c>
      <c r="G191" s="4">
        <f t="shared" si="13"/>
        <v>3.2421005230493667</v>
      </c>
      <c r="I191" s="4">
        <f t="shared" si="14"/>
        <v>1.0393041968860652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4">
        <f t="shared" si="10"/>
        <v>3.8392296051197095E-2</v>
      </c>
      <c r="E192" s="4">
        <f t="shared" si="11"/>
        <v>2.4441302603077246</v>
      </c>
      <c r="F192" s="4">
        <f t="shared" si="12"/>
        <v>3.3366414132859288</v>
      </c>
      <c r="G192" s="4">
        <f t="shared" si="13"/>
        <v>3.4346092467397082</v>
      </c>
      <c r="I192" s="4">
        <f t="shared" si="14"/>
        <v>1.0383922960511971</v>
      </c>
    </row>
    <row r="193" spans="1: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4">
        <f t="shared" si="10"/>
        <v>3.9360825428031987E-2</v>
      </c>
      <c r="E193" s="4">
        <f t="shared" si="11"/>
        <v>2.2335926085915769</v>
      </c>
      <c r="F193" s="4">
        <f t="shared" si="12"/>
        <v>3.1337584781257597</v>
      </c>
      <c r="G193" s="4">
        <f t="shared" si="13"/>
        <v>4.2884378681345385</v>
      </c>
      <c r="I193" s="4">
        <f t="shared" si="14"/>
        <v>1.039360825428032</v>
      </c>
    </row>
    <row r="194" spans="1: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4">
        <f t="shared" si="10"/>
        <v>3.9935282595587429E-2</v>
      </c>
      <c r="E194" s="4">
        <f t="shared" si="11"/>
        <v>2.929989355748444</v>
      </c>
      <c r="F194" s="4">
        <f t="shared" si="12"/>
        <v>3.1139416180409509</v>
      </c>
      <c r="G194" s="4">
        <f t="shared" si="13"/>
        <v>2.9623886359685949</v>
      </c>
      <c r="I194" s="4">
        <f t="shared" si="14"/>
        <v>1.0399352825955874</v>
      </c>
    </row>
    <row r="195" spans="1: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4.0104981612876012E-2</v>
      </c>
      <c r="E195" s="4">
        <f t="shared" ref="E195:E258" si="16">IF(A195="","",(3*A195)/(3-($D195*A195)))</f>
        <v>3.3648430810201235</v>
      </c>
      <c r="F195" s="4">
        <f t="shared" ref="F195:F258" si="17">IF(B195="","",(3*B195)/(3-($D195*B195)))</f>
        <v>3.6278018414908648</v>
      </c>
      <c r="G195" s="4">
        <f t="shared" ref="G195:G258" si="18">IF(C195="","",(3*C195)/(3-($D195*C195)))</f>
        <v>2.3410414854688115</v>
      </c>
      <c r="I195" s="4">
        <f t="shared" ref="I195:I258" si="19">IF(A195="","",D195+1)</f>
        <v>1.040104981612876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4">
        <f t="shared" si="15"/>
        <v>3.974304212617219E-2</v>
      </c>
      <c r="E196" s="4">
        <f t="shared" si="16"/>
        <v>2.660583666692018</v>
      </c>
      <c r="F196" s="4">
        <f t="shared" si="17"/>
        <v>3.4180705278673948</v>
      </c>
      <c r="G196" s="4">
        <f t="shared" si="18"/>
        <v>3.0158643012385791</v>
      </c>
      <c r="I196" s="4">
        <f t="shared" si="19"/>
        <v>1.0397430421261722</v>
      </c>
    </row>
    <row r="197" spans="1: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4">
        <f t="shared" si="15"/>
        <v>3.8917832691736765E-2</v>
      </c>
      <c r="E197" s="4">
        <f t="shared" si="16"/>
        <v>3.3277093611197617</v>
      </c>
      <c r="F197" s="4">
        <f t="shared" si="17"/>
        <v>3.9086227568685894</v>
      </c>
      <c r="G197" s="4">
        <f t="shared" si="18"/>
        <v>2.2540372382057274</v>
      </c>
      <c r="I197" s="4">
        <f t="shared" si="19"/>
        <v>1.0389178326917368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4">
        <f t="shared" si="15"/>
        <v>3.3380045038855943E-2</v>
      </c>
      <c r="E198" s="4">
        <f t="shared" si="16"/>
        <v>3.6634837080437075</v>
      </c>
      <c r="F198" s="4">
        <f t="shared" si="17"/>
        <v>3.9568613312723104</v>
      </c>
      <c r="G198" s="4">
        <f t="shared" si="18"/>
        <v>2.1083248382664048</v>
      </c>
      <c r="I198" s="4">
        <f t="shared" si="19"/>
        <v>1.0333800450388559</v>
      </c>
    </row>
    <row r="199" spans="1: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4">
        <f t="shared" si="15"/>
        <v>3.5705658065463997E-2</v>
      </c>
      <c r="E199" s="4">
        <f t="shared" si="16"/>
        <v>5.5316973039497057</v>
      </c>
      <c r="F199" s="4">
        <f t="shared" si="17"/>
        <v>4.4431620763297959</v>
      </c>
      <c r="G199" s="4">
        <f t="shared" si="18"/>
        <v>1.6830519628403724</v>
      </c>
      <c r="I199" s="4">
        <f t="shared" si="19"/>
        <v>1.035705658065464</v>
      </c>
    </row>
    <row r="200" spans="1: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4">
        <f t="shared" si="15"/>
        <v>3.5012639212143704E-2</v>
      </c>
      <c r="E200" s="4">
        <f t="shared" si="16"/>
        <v>1.6200630214985114</v>
      </c>
      <c r="F200" s="4">
        <f t="shared" si="17"/>
        <v>4.7717195456069517</v>
      </c>
      <c r="G200" s="4">
        <f t="shared" si="18"/>
        <v>5.7746054673359524</v>
      </c>
      <c r="I200" s="4">
        <f t="shared" si="19"/>
        <v>1.0350126392121437</v>
      </c>
    </row>
    <row r="201" spans="1: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4">
        <f t="shared" si="15"/>
        <v>4.3018902274922111E-2</v>
      </c>
      <c r="E201" s="4">
        <f t="shared" si="16"/>
        <v>4.8332690388668018</v>
      </c>
      <c r="F201" s="4">
        <f t="shared" si="17"/>
        <v>4.4238982625493897</v>
      </c>
      <c r="G201" s="4">
        <f t="shared" si="18"/>
        <v>1.7634951451793208</v>
      </c>
      <c r="I201" s="4">
        <f t="shared" si="19"/>
        <v>1.0430189022749221</v>
      </c>
    </row>
    <row r="202" spans="1: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4">
        <f t="shared" si="15"/>
        <v>3.6999262539876732E-2</v>
      </c>
      <c r="E202" s="4">
        <f t="shared" si="16"/>
        <v>3.9758403254912777</v>
      </c>
      <c r="F202" s="4">
        <f t="shared" si="17"/>
        <v>3.9098631529239283</v>
      </c>
      <c r="G202" s="4">
        <f t="shared" si="18"/>
        <v>2.0295608890758854</v>
      </c>
      <c r="I202" s="4">
        <f t="shared" si="19"/>
        <v>1.0369992625398767</v>
      </c>
    </row>
    <row r="203" spans="1: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4">
        <f t="shared" si="15"/>
        <v>3.7441528739570629E-2</v>
      </c>
      <c r="E203" s="4">
        <f t="shared" si="16"/>
        <v>2.0196564941805724</v>
      </c>
      <c r="F203" s="4">
        <f t="shared" si="17"/>
        <v>3.8132315031931641</v>
      </c>
      <c r="G203" s="4">
        <f t="shared" si="18"/>
        <v>4.1216457373082687</v>
      </c>
      <c r="I203" s="4">
        <f t="shared" si="19"/>
        <v>1.0374415287395706</v>
      </c>
    </row>
    <row r="204" spans="1: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4">
        <f t="shared" si="15"/>
        <v>4.0284772991360684E-2</v>
      </c>
      <c r="E204" s="4">
        <f t="shared" si="16"/>
        <v>2.8446649700674889</v>
      </c>
      <c r="F204" s="4">
        <f t="shared" si="17"/>
        <v>3.9155962431695692</v>
      </c>
      <c r="G204" s="4">
        <f t="shared" si="18"/>
        <v>2.5440385320922196</v>
      </c>
      <c r="I204" s="4">
        <f t="shared" si="19"/>
        <v>1.0402847729913607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4">
        <f t="shared" si="15"/>
        <v>3.9969865753398892E-2</v>
      </c>
      <c r="E206" s="4">
        <f t="shared" si="16"/>
        <v>2.5968421791814884</v>
      </c>
      <c r="F206" s="4">
        <f t="shared" si="17"/>
        <v>3.5284244311014339</v>
      </c>
      <c r="G206" s="4">
        <f t="shared" si="18"/>
        <v>3.0165521447898653</v>
      </c>
      <c r="I206" s="4">
        <f t="shared" si="19"/>
        <v>1.0399698657533989</v>
      </c>
    </row>
    <row r="207" spans="1: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4">
        <f t="shared" si="15"/>
        <v>3.8228064686639307E-2</v>
      </c>
      <c r="E207" s="4">
        <f t="shared" si="16"/>
        <v>3.6524308381958801</v>
      </c>
      <c r="F207" s="4">
        <f t="shared" si="17"/>
        <v>4.8300421305594314</v>
      </c>
      <c r="G207" s="4">
        <f t="shared" si="18"/>
        <v>1.9261431748881543</v>
      </c>
      <c r="I207" s="4">
        <f t="shared" si="19"/>
        <v>1.0382280646866393</v>
      </c>
    </row>
    <row r="208" spans="1: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4">
        <f t="shared" si="15"/>
        <v>4.0848618780045864E-2</v>
      </c>
      <c r="E208" s="4">
        <f t="shared" si="16"/>
        <v>4.6351748458395301</v>
      </c>
      <c r="F208" s="4">
        <f t="shared" si="17"/>
        <v>4.3536411096083958</v>
      </c>
      <c r="G208" s="4">
        <f t="shared" si="18"/>
        <v>1.8032131428679463</v>
      </c>
      <c r="I208" s="4">
        <f t="shared" si="19"/>
        <v>1.0408486187800459</v>
      </c>
    </row>
    <row r="209" spans="1: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4">
        <f t="shared" si="15"/>
        <v>4.0627048349686445E-2</v>
      </c>
      <c r="E209" s="4">
        <f t="shared" si="16"/>
        <v>3.3558834122819579</v>
      </c>
      <c r="F209" s="4">
        <f t="shared" si="17"/>
        <v>3.8619400521906182</v>
      </c>
      <c r="G209" s="4">
        <f t="shared" si="18"/>
        <v>2.2569356218197547</v>
      </c>
      <c r="I209" s="4">
        <f t="shared" si="19"/>
        <v>1.0406270483496864</v>
      </c>
    </row>
    <row r="210" spans="1: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4">
        <f t="shared" si="15"/>
        <v>3.9720174656087126E-2</v>
      </c>
      <c r="E210" s="4">
        <f t="shared" si="16"/>
        <v>3.0699048717209574</v>
      </c>
      <c r="F210" s="4">
        <f t="shared" si="17"/>
        <v>3.7912068351726593</v>
      </c>
      <c r="G210" s="4">
        <f t="shared" si="18"/>
        <v>2.4361203248312937</v>
      </c>
      <c r="I210" s="4">
        <f t="shared" si="19"/>
        <v>1.0397201746560871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4">
        <f t="shared" si="15"/>
        <v>2.9511710245217593E-2</v>
      </c>
      <c r="E212" s="4">
        <f t="shared" si="16"/>
        <v>1.9673518810062995</v>
      </c>
      <c r="F212" s="4">
        <f t="shared" si="17"/>
        <v>4.2072045599114816</v>
      </c>
      <c r="G212" s="4">
        <f t="shared" si="18"/>
        <v>3.9367752943583803</v>
      </c>
      <c r="I212" s="4">
        <f t="shared" si="19"/>
        <v>1.0295117102452176</v>
      </c>
    </row>
    <row r="213" spans="1: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4">
        <f t="shared" si="15"/>
        <v>3.0583976555626613E-2</v>
      </c>
      <c r="E213" s="4">
        <f t="shared" si="16"/>
        <v>2.3971860765566078</v>
      </c>
      <c r="F213" s="4">
        <f t="shared" si="17"/>
        <v>3.6833025458046671</v>
      </c>
      <c r="G213" s="4">
        <f t="shared" si="18"/>
        <v>3.2118323955994965</v>
      </c>
      <c r="I213" s="4">
        <f t="shared" si="19"/>
        <v>1.0305839765556266</v>
      </c>
    </row>
    <row r="214" spans="1: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4">
        <f t="shared" si="15"/>
        <v>2.7482318318304166E-2</v>
      </c>
      <c r="E214" s="4">
        <f t="shared" si="16"/>
        <v>1.9129452263044617</v>
      </c>
      <c r="F214" s="4">
        <f t="shared" si="17"/>
        <v>3.9477878398253576</v>
      </c>
      <c r="G214" s="4">
        <f t="shared" si="18"/>
        <v>4.4654925868701625</v>
      </c>
      <c r="I214" s="4">
        <f t="shared" si="19"/>
        <v>1.0274823183183042</v>
      </c>
    </row>
    <row r="215" spans="1: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4">
        <f t="shared" si="15"/>
        <v>3.1467678496367002E-2</v>
      </c>
      <c r="E215" s="4">
        <f t="shared" si="16"/>
        <v>6.8605563327697352</v>
      </c>
      <c r="F215" s="4">
        <f t="shared" si="17"/>
        <v>4.47021650807676</v>
      </c>
      <c r="G215" s="4">
        <f t="shared" si="18"/>
        <v>1.5859512257063522</v>
      </c>
      <c r="I215" s="4">
        <f t="shared" si="19"/>
        <v>1.031467678496367</v>
      </c>
    </row>
    <row r="216" spans="1: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4">
        <f t="shared" si="15"/>
        <v>3.0908812223062299E-2</v>
      </c>
      <c r="E216" s="4">
        <f t="shared" si="16"/>
        <v>2.3138778083974398</v>
      </c>
      <c r="F216" s="4">
        <f t="shared" si="17"/>
        <v>4.030714115583196</v>
      </c>
      <c r="G216" s="4">
        <f t="shared" si="18"/>
        <v>3.1276383007901893</v>
      </c>
      <c r="I216" s="4">
        <f t="shared" si="19"/>
        <v>1.0309088122230623</v>
      </c>
    </row>
    <row r="217" spans="1: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4">
        <f t="shared" si="15"/>
        <v>3.1189083820662766E-2</v>
      </c>
      <c r="E217" s="4">
        <f t="shared" si="16"/>
        <v>3.363651647612643</v>
      </c>
      <c r="F217" s="4">
        <f t="shared" si="17"/>
        <v>3.6429351784413693</v>
      </c>
      <c r="G217" s="4">
        <f t="shared" si="18"/>
        <v>2.3353566009104703</v>
      </c>
      <c r="I217" s="4">
        <f t="shared" si="19"/>
        <v>1.0311890838206628</v>
      </c>
    </row>
    <row r="218" spans="1: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4">
        <f t="shared" si="15"/>
        <v>3.5352472220023357E-2</v>
      </c>
      <c r="E218" s="4">
        <f t="shared" si="16"/>
        <v>1.0939222278616847</v>
      </c>
      <c r="F218" s="4">
        <f t="shared" si="17"/>
        <v>15.491453875080653</v>
      </c>
      <c r="G218" s="4">
        <f t="shared" si="18"/>
        <v>46.934009929393355</v>
      </c>
      <c r="I218" s="4">
        <f t="shared" si="19"/>
        <v>1.0353524722200234</v>
      </c>
    </row>
    <row r="219" spans="1: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4">
        <f t="shared" si="15"/>
        <v>3.4828221682827731E-2</v>
      </c>
      <c r="E219" s="4">
        <f t="shared" si="16"/>
        <v>8.5645550861240451</v>
      </c>
      <c r="F219" s="4">
        <f t="shared" si="17"/>
        <v>5.3870820016385181</v>
      </c>
      <c r="G219" s="4">
        <f t="shared" si="18"/>
        <v>1.4334647634208229</v>
      </c>
      <c r="I219" s="4">
        <f t="shared" si="19"/>
        <v>1.0348282216828277</v>
      </c>
    </row>
    <row r="220" spans="1: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4">
        <f t="shared" si="15"/>
        <v>3.0218813076952289E-2</v>
      </c>
      <c r="E220" s="4">
        <f t="shared" si="16"/>
        <v>2.228945421810574</v>
      </c>
      <c r="F220" s="4">
        <f t="shared" si="17"/>
        <v>3.6708975986631911</v>
      </c>
      <c r="G220" s="4">
        <f t="shared" si="18"/>
        <v>3.5849437665609649</v>
      </c>
      <c r="I220" s="4">
        <f t="shared" si="19"/>
        <v>1.0302188130769523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4">
        <f t="shared" si="15"/>
        <v>2.9656347335905275E-2</v>
      </c>
      <c r="E221" s="4">
        <f t="shared" si="16"/>
        <v>3.2192913183736804</v>
      </c>
      <c r="F221" s="4">
        <f t="shared" si="17"/>
        <v>3.7543506615353972</v>
      </c>
      <c r="G221" s="4">
        <f t="shared" si="18"/>
        <v>2.3639824552883124</v>
      </c>
      <c r="I221" s="4">
        <f t="shared" si="19"/>
        <v>1.0296563473359053</v>
      </c>
    </row>
    <row r="222" spans="1: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4">
        <f t="shared" si="15"/>
        <v>3.3652547427903023E-2</v>
      </c>
      <c r="E222" s="4">
        <f t="shared" si="16"/>
        <v>2.4980944664339515</v>
      </c>
      <c r="F222" s="4">
        <f t="shared" si="17"/>
        <v>3.8275746776084874</v>
      </c>
      <c r="G222" s="4">
        <f t="shared" si="18"/>
        <v>2.9547960481566893</v>
      </c>
      <c r="I222" s="4">
        <f t="shared" si="19"/>
        <v>1.033652547427903</v>
      </c>
    </row>
    <row r="223" spans="1: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4">
        <f t="shared" si="15"/>
        <v>3.175459337520703E-2</v>
      </c>
      <c r="E223" s="4">
        <f t="shared" si="16"/>
        <v>3.8941596278835831</v>
      </c>
      <c r="F223" s="4">
        <f t="shared" si="17"/>
        <v>3.6023110089713959</v>
      </c>
      <c r="G223" s="4">
        <f t="shared" si="18"/>
        <v>2.1477404369761675</v>
      </c>
      <c r="I223" s="4">
        <f t="shared" si="19"/>
        <v>1.031754593375207</v>
      </c>
    </row>
    <row r="224" spans="1: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4">
        <f t="shared" si="15"/>
        <v>3.2409317755839107E-2</v>
      </c>
      <c r="E224" s="4">
        <f t="shared" si="16"/>
        <v>1.6799452333846432</v>
      </c>
      <c r="F224" s="4">
        <f t="shared" si="17"/>
        <v>4.5645019724944023</v>
      </c>
      <c r="G224" s="4">
        <f t="shared" si="18"/>
        <v>5.3861739024668935</v>
      </c>
      <c r="I224" s="4">
        <f t="shared" si="19"/>
        <v>1.0324093177558391</v>
      </c>
    </row>
    <row r="225" spans="1: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4">
        <f t="shared" si="15"/>
        <v>3.3536758830703173E-2</v>
      </c>
      <c r="E225" s="4">
        <f t="shared" si="16"/>
        <v>6.373961306191954</v>
      </c>
      <c r="F225" s="4">
        <f t="shared" si="17"/>
        <v>4.517135801365499</v>
      </c>
      <c r="G225" s="4">
        <f t="shared" si="18"/>
        <v>1.6084088313817237</v>
      </c>
      <c r="I225" s="4">
        <f t="shared" si="19"/>
        <v>1.0335367588307032</v>
      </c>
    </row>
    <row r="226" spans="1: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4">
        <f t="shared" si="15"/>
        <v>3.3070769562147717E-2</v>
      </c>
      <c r="E226" s="4">
        <f t="shared" si="16"/>
        <v>3.6621006233726394</v>
      </c>
      <c r="F226" s="4">
        <f t="shared" si="17"/>
        <v>3.6945828597534125</v>
      </c>
      <c r="G226" s="4">
        <f t="shared" si="18"/>
        <v>2.1917033387936282</v>
      </c>
      <c r="I226" s="4">
        <f t="shared" si="19"/>
        <v>1.0330707695621477</v>
      </c>
    </row>
    <row r="227" spans="1: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4">
        <f t="shared" si="15"/>
        <v>3.4180675073038902E-2</v>
      </c>
      <c r="E227" s="4">
        <f t="shared" si="16"/>
        <v>1.2886464814893699</v>
      </c>
      <c r="F227" s="4">
        <f t="shared" si="17"/>
        <v>6.5209840809415436</v>
      </c>
      <c r="G227" s="4">
        <f t="shared" si="18"/>
        <v>14.156105811533807</v>
      </c>
      <c r="I227" s="4">
        <f t="shared" si="19"/>
        <v>1.0341806750730389</v>
      </c>
    </row>
    <row r="228" spans="1: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4">
        <f t="shared" si="15"/>
        <v>3.9979148287753619E-2</v>
      </c>
      <c r="E228" s="4">
        <f t="shared" si="16"/>
        <v>3.5284629533556569</v>
      </c>
      <c r="F228" s="4">
        <f t="shared" si="17"/>
        <v>2.6825904999974388</v>
      </c>
      <c r="G228" s="4">
        <f t="shared" si="18"/>
        <v>2.9085284578131243</v>
      </c>
      <c r="I228" s="4">
        <f t="shared" si="19"/>
        <v>1.0399791482877536</v>
      </c>
    </row>
    <row r="229" spans="1: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4">
        <f t="shared" si="15"/>
        <v>4.0609931966754331E-2</v>
      </c>
      <c r="E229" s="4">
        <f t="shared" si="16"/>
        <v>1.1785054907500312</v>
      </c>
      <c r="F229" s="4">
        <f t="shared" si="17"/>
        <v>8.1497508219915851</v>
      </c>
      <c r="G229" s="4">
        <f t="shared" si="18"/>
        <v>34.765026124380071</v>
      </c>
      <c r="I229" s="4">
        <f t="shared" si="19"/>
        <v>1.0406099319667543</v>
      </c>
    </row>
    <row r="230" spans="1: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4">
        <f t="shared" si="15"/>
        <v>3.990325553330587E-2</v>
      </c>
      <c r="E230" s="4">
        <f t="shared" si="16"/>
        <v>1.6765723805461554</v>
      </c>
      <c r="F230" s="4">
        <f t="shared" si="17"/>
        <v>4.2024717923642809</v>
      </c>
      <c r="G230" s="4">
        <f t="shared" si="18"/>
        <v>6.0390196256707602</v>
      </c>
      <c r="I230" s="4">
        <f t="shared" si="19"/>
        <v>1.0399032555333059</v>
      </c>
    </row>
    <row r="231" spans="1: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4">
        <f t="shared" si="15"/>
        <v>3.9614625956732485E-2</v>
      </c>
      <c r="E231" s="4">
        <f t="shared" si="16"/>
        <v>2.8859416282736419</v>
      </c>
      <c r="F231" s="4">
        <f t="shared" si="17"/>
        <v>3.8679593911136174</v>
      </c>
      <c r="G231" s="4">
        <f t="shared" si="18"/>
        <v>2.5319122858293479</v>
      </c>
      <c r="I231" s="4">
        <f t="shared" si="19"/>
        <v>1.0396146259567325</v>
      </c>
    </row>
    <row r="232" spans="1: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4">
        <f t="shared" si="15"/>
        <v>3.5819561684366619E-2</v>
      </c>
      <c r="E232" s="4">
        <f t="shared" si="16"/>
        <v>8.5645567524329493</v>
      </c>
      <c r="F232" s="4">
        <f t="shared" si="17"/>
        <v>5.8636617285113619</v>
      </c>
      <c r="G232" s="4">
        <f t="shared" si="18"/>
        <v>1.4031191926570734</v>
      </c>
      <c r="I232" s="4">
        <f t="shared" si="19"/>
        <v>1.0358195616843666</v>
      </c>
    </row>
    <row r="233" spans="1: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4">
        <f t="shared" si="15"/>
        <v>3.3347261637914238E-2</v>
      </c>
      <c r="E233" s="4">
        <f t="shared" si="16"/>
        <v>2.0978032627496512</v>
      </c>
      <c r="F233" s="4">
        <f t="shared" si="17"/>
        <v>3.9566902448150594</v>
      </c>
      <c r="G233" s="4">
        <f t="shared" si="18"/>
        <v>3.6958413219153829</v>
      </c>
      <c r="I233" s="4">
        <f t="shared" si="19"/>
        <v>1.0333472616379142</v>
      </c>
    </row>
    <row r="234" spans="1: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4">
        <f t="shared" si="15"/>
        <v>3.5667071950858054E-2</v>
      </c>
      <c r="E234" s="4">
        <f t="shared" si="16"/>
        <v>1.1967898222216995</v>
      </c>
      <c r="F234" s="4">
        <f t="shared" si="17"/>
        <v>8.6094121322055575</v>
      </c>
      <c r="G234" s="4">
        <f t="shared" si="18"/>
        <v>20.712747284172178</v>
      </c>
      <c r="I234" s="4">
        <f t="shared" si="19"/>
        <v>1.0356670719508581</v>
      </c>
    </row>
    <row r="235" spans="1: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4">
        <f t="shared" si="15"/>
        <v>3.5815552240667126E-2</v>
      </c>
      <c r="E235" s="4">
        <f t="shared" si="16"/>
        <v>5.3287213324195744</v>
      </c>
      <c r="F235" s="4">
        <f t="shared" si="17"/>
        <v>4.2999607912461464</v>
      </c>
      <c r="G235" s="4">
        <f t="shared" si="18"/>
        <v>1.7247997220633056</v>
      </c>
      <c r="I235" s="4">
        <f t="shared" si="19"/>
        <v>1.0358155522406671</v>
      </c>
    </row>
    <row r="236" spans="1: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4">
        <f t="shared" si="15"/>
        <v>3.4439987479888412E-2</v>
      </c>
      <c r="E236" s="4">
        <f t="shared" si="16"/>
        <v>2.4574248320918413</v>
      </c>
      <c r="F236" s="4">
        <f t="shared" si="17"/>
        <v>3.7334382841992793</v>
      </c>
      <c r="G236" s="4">
        <f t="shared" si="18"/>
        <v>3.0748384228166401</v>
      </c>
      <c r="I236" s="4">
        <f t="shared" si="19"/>
        <v>1.0344399874798884</v>
      </c>
    </row>
    <row r="237" spans="1: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4">
        <f t="shared" si="15"/>
        <v>3.2540889694131936E-2</v>
      </c>
      <c r="E237" s="4">
        <f t="shared" si="16"/>
        <v>2.4009404150217772</v>
      </c>
      <c r="F237" s="4">
        <f t="shared" si="17"/>
        <v>3.7679524467644274</v>
      </c>
      <c r="G237" s="4">
        <f t="shared" si="18"/>
        <v>3.1436615096536111</v>
      </c>
      <c r="I237" s="4">
        <f t="shared" si="19"/>
        <v>1.0325408896941319</v>
      </c>
    </row>
    <row r="238" spans="1: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4">
        <f t="shared" si="15"/>
        <v>3.3659335998574402E-2</v>
      </c>
      <c r="E238" s="4">
        <f t="shared" si="16"/>
        <v>1.5877908729742327</v>
      </c>
      <c r="F238" s="4">
        <f t="shared" si="17"/>
        <v>4.6506314241474014</v>
      </c>
      <c r="G238" s="4">
        <f t="shared" si="18"/>
        <v>6.4445624514793405</v>
      </c>
      <c r="I238" s="4">
        <f t="shared" si="19"/>
        <v>1.0336593359985744</v>
      </c>
    </row>
    <row r="239" spans="1: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4">
        <f t="shared" si="15"/>
        <v>3.54727806308206E-2</v>
      </c>
      <c r="E239" s="4">
        <f t="shared" si="16"/>
        <v>6.8654887139015628</v>
      </c>
      <c r="F239" s="4">
        <f t="shared" si="17"/>
        <v>4.4416301400525304</v>
      </c>
      <c r="G239" s="4">
        <f t="shared" si="18"/>
        <v>1.5893162832925178</v>
      </c>
      <c r="I239" s="4">
        <f t="shared" si="19"/>
        <v>1.0354727806308206</v>
      </c>
    </row>
    <row r="240" spans="1: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4">
        <f t="shared" si="15"/>
        <v>3.2386476377248563E-2</v>
      </c>
      <c r="E240" s="4">
        <f t="shared" si="16"/>
        <v>2.0963948079658068</v>
      </c>
      <c r="F240" s="4">
        <f t="shared" si="17"/>
        <v>3.7239216076857966</v>
      </c>
      <c r="G240" s="4">
        <f t="shared" si="18"/>
        <v>3.9299448461786497</v>
      </c>
      <c r="I240" s="4">
        <f t="shared" si="19"/>
        <v>1.0323864763772486</v>
      </c>
    </row>
    <row r="241" spans="1: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4">
        <f t="shared" si="15"/>
        <v>3.3462084428849126E-2</v>
      </c>
      <c r="E241" s="4">
        <f t="shared" si="16"/>
        <v>5.1385536817692916</v>
      </c>
      <c r="F241" s="4">
        <f t="shared" si="17"/>
        <v>4.252579572459255</v>
      </c>
      <c r="G241" s="4">
        <f t="shared" si="18"/>
        <v>1.75364352548587</v>
      </c>
      <c r="I241" s="4">
        <f t="shared" si="19"/>
        <v>1.0334620844288491</v>
      </c>
    </row>
    <row r="242" spans="1: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4">
        <f t="shared" si="15"/>
        <v>3.95405783601257E-2</v>
      </c>
      <c r="E242" s="4">
        <f t="shared" si="16"/>
        <v>2.9720317823172149</v>
      </c>
      <c r="F242" s="4">
        <f t="shared" si="17"/>
        <v>3.4063626432674452</v>
      </c>
      <c r="G242" s="4">
        <f t="shared" si="18"/>
        <v>2.7029834501578685</v>
      </c>
      <c r="I242" s="4">
        <f t="shared" si="19"/>
        <v>1.0395405783601257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4">
        <f t="shared" si="15"/>
        <v>3.9869306356972167E-2</v>
      </c>
      <c r="E243" s="4">
        <f t="shared" si="16"/>
        <v>2.4151050801740772</v>
      </c>
      <c r="F243" s="4">
        <f t="shared" si="17"/>
        <v>3.1571313639334466</v>
      </c>
      <c r="G243" s="4">
        <f t="shared" si="18"/>
        <v>3.7147639742617491</v>
      </c>
      <c r="I243" s="4">
        <f t="shared" si="19"/>
        <v>1.0398693063569722</v>
      </c>
    </row>
    <row r="244" spans="1: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4">
        <f t="shared" si="15"/>
        <v>3.8525739831829942E-2</v>
      </c>
      <c r="E244" s="4">
        <f t="shared" si="16"/>
        <v>3.3262626906649633</v>
      </c>
      <c r="F244" s="4">
        <f t="shared" si="17"/>
        <v>3.4242337794153017</v>
      </c>
      <c r="G244" s="4">
        <f t="shared" si="18"/>
        <v>2.4550350874932989</v>
      </c>
      <c r="I244" s="4">
        <f t="shared" si="19"/>
        <v>1.0385257398318299</v>
      </c>
    </row>
    <row r="245" spans="1: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4">
        <f t="shared" si="15"/>
        <v>3.6437919082077386E-2</v>
      </c>
      <c r="E245" s="4">
        <f t="shared" si="16"/>
        <v>1.9763285563433948</v>
      </c>
      <c r="F245" s="4">
        <f t="shared" si="17"/>
        <v>3.6335842904080846</v>
      </c>
      <c r="G245" s="4">
        <f t="shared" si="18"/>
        <v>4.5703649208004906</v>
      </c>
      <c r="I245" s="4">
        <f t="shared" si="19"/>
        <v>1.0364379190820774</v>
      </c>
    </row>
    <row r="246" spans="1: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4">
        <f t="shared" si="15"/>
        <v>4.0614667119068137E-2</v>
      </c>
      <c r="E246" s="4">
        <f t="shared" si="16"/>
        <v>2.802438080795997</v>
      </c>
      <c r="F246" s="4">
        <f t="shared" si="17"/>
        <v>3.1704851065026567</v>
      </c>
      <c r="G246" s="4">
        <f t="shared" si="18"/>
        <v>3.0510249821966546</v>
      </c>
      <c r="I246" s="4">
        <f t="shared" si="19"/>
        <v>1.0406146671190681</v>
      </c>
    </row>
    <row r="247" spans="1: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4">
        <f t="shared" si="15"/>
        <v>3.9494957795715324E-2</v>
      </c>
      <c r="E247" s="4">
        <f t="shared" si="16"/>
        <v>2.3611845619275336</v>
      </c>
      <c r="F247" s="4">
        <f t="shared" si="17"/>
        <v>3.3080550805539479</v>
      </c>
      <c r="G247" s="4">
        <f t="shared" si="18"/>
        <v>3.6470882520465184</v>
      </c>
      <c r="I247" s="4">
        <f t="shared" si="19"/>
        <v>1.0394949577957153</v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4">
        <f t="shared" si="15"/>
        <v>3.9655587555622152E-2</v>
      </c>
      <c r="E249" s="4">
        <f t="shared" si="16"/>
        <v>2.287115719058761</v>
      </c>
      <c r="F249" s="4">
        <f t="shared" si="17"/>
        <v>3.5052183333120199</v>
      </c>
      <c r="G249" s="4">
        <f t="shared" si="18"/>
        <v>3.6038744431004557</v>
      </c>
      <c r="I249" s="4">
        <f t="shared" si="19"/>
        <v>1.0396555875556222</v>
      </c>
    </row>
    <row r="250" spans="1: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4">
        <f t="shared" si="15"/>
        <v>3.8868791230959099E-2</v>
      </c>
      <c r="E250" s="4">
        <f t="shared" si="16"/>
        <v>2.6264330485773333</v>
      </c>
      <c r="F250" s="4">
        <f t="shared" si="17"/>
        <v>3.2405756929467682</v>
      </c>
      <c r="G250" s="4">
        <f t="shared" si="18"/>
        <v>3.2188668682305495</v>
      </c>
      <c r="I250" s="4">
        <f t="shared" si="19"/>
        <v>1.0388687912309591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4">
        <f t="shared" si="15"/>
        <v>3.7773982308279885E-2</v>
      </c>
      <c r="E251" s="4">
        <f t="shared" si="16"/>
        <v>1.9360739301013983</v>
      </c>
      <c r="F251" s="4">
        <f t="shared" si="17"/>
        <v>3.6066742151960258</v>
      </c>
      <c r="G251" s="4">
        <f t="shared" si="18"/>
        <v>4.8490243348773348</v>
      </c>
      <c r="I251" s="4">
        <f t="shared" si="19"/>
        <v>1.0377739823082799</v>
      </c>
    </row>
    <row r="252" spans="1: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4">
        <f t="shared" si="15"/>
        <v>3.4859786922228242E-2</v>
      </c>
      <c r="E252" s="4">
        <f t="shared" si="16"/>
        <v>7.0661676298336111</v>
      </c>
      <c r="F252" s="4">
        <f t="shared" si="17"/>
        <v>4.9156031621833103</v>
      </c>
      <c r="G252" s="4">
        <f t="shared" si="18"/>
        <v>1.526608625702818</v>
      </c>
      <c r="I252" s="4">
        <f t="shared" si="19"/>
        <v>1.0348597869222282</v>
      </c>
    </row>
    <row r="253" spans="1: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4">
        <f t="shared" si="15"/>
        <v>3.3919136324227495E-2</v>
      </c>
      <c r="E253" s="4">
        <f t="shared" si="16"/>
        <v>2.4352553900519918</v>
      </c>
      <c r="F253" s="4">
        <f t="shared" si="17"/>
        <v>3.9269421005035583</v>
      </c>
      <c r="G253" s="4">
        <f t="shared" si="18"/>
        <v>2.9876218422936858</v>
      </c>
      <c r="I253" s="4">
        <f t="shared" si="19"/>
        <v>1.0339191363242275</v>
      </c>
    </row>
    <row r="254" spans="1: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4">
        <f t="shared" si="15"/>
        <v>3.2031818058019024E-2</v>
      </c>
      <c r="E254" s="4">
        <f t="shared" si="16"/>
        <v>2.9500868002717229</v>
      </c>
      <c r="F254" s="4">
        <f t="shared" si="17"/>
        <v>4.2549032002050833</v>
      </c>
      <c r="G254" s="4">
        <f t="shared" si="18"/>
        <v>2.3473960744958475</v>
      </c>
      <c r="I254" s="4">
        <f t="shared" si="19"/>
        <v>1.032031818058019</v>
      </c>
    </row>
    <row r="255" spans="1: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4">
        <f t="shared" si="15"/>
        <v>3.8484946228985351E-2</v>
      </c>
      <c r="E255" s="4">
        <f t="shared" si="16"/>
        <v>1.3634374108987786</v>
      </c>
      <c r="F255" s="4">
        <f t="shared" si="17"/>
        <v>6.2312319230423485</v>
      </c>
      <c r="G255" s="4">
        <f t="shared" si="18"/>
        <v>9.4270477203382104</v>
      </c>
      <c r="I255" s="4">
        <f t="shared" si="19"/>
        <v>1.0384849462289854</v>
      </c>
    </row>
    <row r="256" spans="1: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4">
        <f t="shared" si="15"/>
        <v>3.3003939358315693E-2</v>
      </c>
      <c r="E256" s="4">
        <f t="shared" si="16"/>
        <v>2.9422505663039007</v>
      </c>
      <c r="F256" s="4">
        <f t="shared" si="17"/>
        <v>4.0420924151039497</v>
      </c>
      <c r="G256" s="4">
        <f t="shared" si="18"/>
        <v>2.422906152205035</v>
      </c>
      <c r="I256" s="4">
        <f t="shared" si="19"/>
        <v>1.0330039393583157</v>
      </c>
    </row>
    <row r="257" spans="1: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4">
        <f t="shared" si="15"/>
        <v>4.0803100029568551E-2</v>
      </c>
      <c r="E257" s="4">
        <f t="shared" si="16"/>
        <v>8.2900073661912632</v>
      </c>
      <c r="F257" s="4">
        <f t="shared" si="17"/>
        <v>4.9183865957872337</v>
      </c>
      <c r="G257" s="4">
        <f t="shared" si="18"/>
        <v>1.4791714778563985</v>
      </c>
      <c r="I257" s="4">
        <f t="shared" si="19"/>
        <v>1.0408031000295686</v>
      </c>
    </row>
    <row r="258" spans="1: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4">
        <f t="shared" si="15"/>
        <v>3.883589226336559E-2</v>
      </c>
      <c r="E258" s="4">
        <f t="shared" si="16"/>
        <v>2.7763199712060818</v>
      </c>
      <c r="F258" s="4">
        <f t="shared" si="17"/>
        <v>3.4909387426086327</v>
      </c>
      <c r="G258" s="4">
        <f t="shared" si="18"/>
        <v>2.830014588928226</v>
      </c>
      <c r="I258" s="4">
        <f t="shared" si="19"/>
        <v>1.0388358922633656</v>
      </c>
    </row>
    <row r="259" spans="1: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4">
        <f t="shared" ref="D259:D322" si="20">IF(A259="","",((1/A259)+(1/B259)+(1/C259))-1)</f>
        <v>3.9994596065820121E-2</v>
      </c>
      <c r="E259" s="4">
        <f t="shared" ref="E259:E322" si="21">IF(A259="","",(3*A259)/(3-($D259*A259)))</f>
        <v>2.1816599225305837</v>
      </c>
      <c r="F259" s="4">
        <f t="shared" ref="F259:F322" si="22">IF(B259="","",(3*B259)/(3-($D259*B259)))</f>
        <v>3.6383097216844931</v>
      </c>
      <c r="G259" s="4">
        <f t="shared" ref="G259:G322" si="23">IF(C259="","",(3*C259)/(3-($D259*C259)))</f>
        <v>3.7483997220018903</v>
      </c>
      <c r="I259" s="4">
        <f t="shared" ref="I259:I322" si="24">IF(A259="","",D259+1)</f>
        <v>1.0399945960658201</v>
      </c>
    </row>
    <row r="260" spans="1: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4">
        <f t="shared" si="20"/>
        <v>4.0651704481491802E-2</v>
      </c>
      <c r="E260" s="4">
        <f t="shared" si="21"/>
        <v>3.094540356685155</v>
      </c>
      <c r="F260" s="4">
        <f t="shared" si="22"/>
        <v>3.4435166890252074</v>
      </c>
      <c r="G260" s="4">
        <f t="shared" si="23"/>
        <v>2.5876606810883152</v>
      </c>
      <c r="I260" s="4">
        <f t="shared" si="24"/>
        <v>1.0406517044814918</v>
      </c>
    </row>
    <row r="261" spans="1: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4">
        <f t="shared" si="20"/>
        <v>3.7432853090150431E-2</v>
      </c>
      <c r="E261" s="4">
        <f t="shared" si="21"/>
        <v>7.0500299048090289</v>
      </c>
      <c r="F261" s="4">
        <f t="shared" si="22"/>
        <v>5.2531454300823865</v>
      </c>
      <c r="G261" s="4">
        <f t="shared" si="23"/>
        <v>1.4974666806290577</v>
      </c>
      <c r="I261" s="4">
        <f t="shared" si="24"/>
        <v>1.0374328530901504</v>
      </c>
    </row>
    <row r="262" spans="1: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4">
        <f t="shared" si="20"/>
        <v>3.344002209343544E-2</v>
      </c>
      <c r="E262" s="4">
        <f t="shared" si="21"/>
        <v>2.2237896526674961</v>
      </c>
      <c r="F262" s="4">
        <f t="shared" si="22"/>
        <v>4.362279621321778</v>
      </c>
      <c r="G262" s="4">
        <f t="shared" si="23"/>
        <v>3.1144959769948937</v>
      </c>
      <c r="I262" s="4">
        <f t="shared" si="24"/>
        <v>1.0334400220934354</v>
      </c>
    </row>
    <row r="263" spans="1: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4">
        <f t="shared" si="20"/>
        <v>3.6862198834029858E-2</v>
      </c>
      <c r="E263" s="4">
        <f t="shared" si="21"/>
        <v>1.5904870009983452</v>
      </c>
      <c r="F263" s="4">
        <f t="shared" si="22"/>
        <v>4.8194438688823498</v>
      </c>
      <c r="G263" s="4">
        <f t="shared" si="23"/>
        <v>6.1061640239420356</v>
      </c>
      <c r="I263" s="4">
        <f t="shared" si="24"/>
        <v>1.0368621988340299</v>
      </c>
    </row>
    <row r="264" spans="1: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4">
        <f t="shared" si="20"/>
        <v>3.5404677520186834E-2</v>
      </c>
      <c r="E264" s="4">
        <f t="shared" si="21"/>
        <v>1.5892589442163472</v>
      </c>
      <c r="F264" s="4">
        <f t="shared" si="22"/>
        <v>4.9647981652639297</v>
      </c>
      <c r="G264" s="4">
        <f t="shared" si="23"/>
        <v>5.9046565267634472</v>
      </c>
      <c r="I264" s="4">
        <f t="shared" si="24"/>
        <v>1.0354046775201868</v>
      </c>
    </row>
    <row r="265" spans="1: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4">
        <f t="shared" si="20"/>
        <v>3.1772760717609039E-2</v>
      </c>
      <c r="E265" s="4">
        <f t="shared" si="21"/>
        <v>1.9598527569199122</v>
      </c>
      <c r="F265" s="4">
        <f t="shared" si="22"/>
        <v>4.4174312748825448</v>
      </c>
      <c r="G265" s="4">
        <f t="shared" si="23"/>
        <v>3.796771250400127</v>
      </c>
      <c r="I265" s="4">
        <f t="shared" si="24"/>
        <v>1.031772760717609</v>
      </c>
    </row>
    <row r="266" spans="1: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4">
        <f t="shared" si="20"/>
        <v>4.0716254101575089E-2</v>
      </c>
      <c r="E266" s="4">
        <f t="shared" si="21"/>
        <v>1.1063671220362661</v>
      </c>
      <c r="F266" s="4">
        <f t="shared" si="22"/>
        <v>13.263323001404897</v>
      </c>
      <c r="G266" s="4">
        <f t="shared" si="23"/>
        <v>48.204374492317761</v>
      </c>
      <c r="I266" s="4">
        <f t="shared" si="24"/>
        <v>1.0407162541015751</v>
      </c>
    </row>
    <row r="267" spans="1: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4">
        <f t="shared" si="20"/>
        <v>4.0311699549533175E-2</v>
      </c>
      <c r="E267" s="4">
        <f t="shared" si="21"/>
        <v>3.4750265433772243</v>
      </c>
      <c r="F267" s="4">
        <f t="shared" si="22"/>
        <v>3.7168000203322951</v>
      </c>
      <c r="G267" s="4">
        <f t="shared" si="23"/>
        <v>2.2564003119503351</v>
      </c>
      <c r="I267" s="4">
        <f t="shared" si="24"/>
        <v>1.0403116995495332</v>
      </c>
    </row>
    <row r="268" spans="1: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4">
        <f t="shared" si="20"/>
        <v>4.5617728872037855E-2</v>
      </c>
      <c r="E268" s="4">
        <f t="shared" si="21"/>
        <v>1.8295187029740996</v>
      </c>
      <c r="F268" s="4">
        <f t="shared" si="22"/>
        <v>3.6744386747786599</v>
      </c>
      <c r="G268" s="4">
        <f t="shared" si="23"/>
        <v>5.5170056441287256</v>
      </c>
      <c r="I268" s="4">
        <f t="shared" si="24"/>
        <v>1.0456177288720379</v>
      </c>
    </row>
    <row r="269" spans="1: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4">
        <f t="shared" si="20"/>
        <v>4.0135249004550788E-2</v>
      </c>
      <c r="E269" s="4">
        <f t="shared" si="21"/>
        <v>2.4262805083466139</v>
      </c>
      <c r="F269" s="4">
        <f t="shared" si="22"/>
        <v>2.7581532622702176</v>
      </c>
      <c r="G269" s="4">
        <f t="shared" si="23"/>
        <v>4.4388205938495489</v>
      </c>
      <c r="I269" s="4">
        <f t="shared" si="24"/>
        <v>1.0401352490045508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4">
        <f t="shared" si="20"/>
        <v>3.9777881787346647E-2</v>
      </c>
      <c r="E270" s="4">
        <f t="shared" si="21"/>
        <v>1.8440104989859742</v>
      </c>
      <c r="F270" s="4">
        <f t="shared" si="22"/>
        <v>3.8798275243618101</v>
      </c>
      <c r="G270" s="4">
        <f t="shared" si="23"/>
        <v>5.0009921399398936</v>
      </c>
      <c r="I270" s="4">
        <f t="shared" si="24"/>
        <v>1.0397778817873466</v>
      </c>
    </row>
    <row r="271" spans="1: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4">
        <f t="shared" si="20"/>
        <v>4.0695020234922552E-2</v>
      </c>
      <c r="E271" s="4">
        <f t="shared" si="21"/>
        <v>4.0510159028998425</v>
      </c>
      <c r="F271" s="4">
        <f t="shared" si="22"/>
        <v>3.2034044010842964</v>
      </c>
      <c r="G271" s="4">
        <f t="shared" si="23"/>
        <v>2.2676742358709872</v>
      </c>
      <c r="I271" s="4">
        <f t="shared" si="24"/>
        <v>1.0406950202349226</v>
      </c>
    </row>
    <row r="272" spans="1: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4">
        <f t="shared" si="20"/>
        <v>3.8804945054945028E-2</v>
      </c>
      <c r="E272" s="4">
        <f t="shared" si="21"/>
        <v>2.1375091754343036</v>
      </c>
      <c r="F272" s="4">
        <f t="shared" si="22"/>
        <v>3.5126658624849214</v>
      </c>
      <c r="G272" s="4">
        <f t="shared" si="23"/>
        <v>4.0407030527289542</v>
      </c>
      <c r="I272" s="4">
        <f t="shared" si="24"/>
        <v>1.038804945054945</v>
      </c>
    </row>
    <row r="273" spans="1: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4">
        <f t="shared" si="20"/>
        <v>6.3437786204004087E-2</v>
      </c>
      <c r="E273" s="4">
        <f t="shared" si="21"/>
        <v>1.4745896414845481</v>
      </c>
      <c r="F273" s="4">
        <f t="shared" si="22"/>
        <v>4.7300957509261314</v>
      </c>
      <c r="G273" s="4">
        <f t="shared" si="23"/>
        <v>9.0552627499612459</v>
      </c>
      <c r="I273" s="4">
        <f t="shared" si="24"/>
        <v>1.0634377862040041</v>
      </c>
    </row>
    <row r="274" spans="1: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4">
        <f t="shared" si="20"/>
        <v>3.8275179484149158E-2</v>
      </c>
      <c r="E274" s="4">
        <f t="shared" si="21"/>
        <v>1.9157052703072381</v>
      </c>
      <c r="F274" s="4">
        <f t="shared" si="22"/>
        <v>3.7952867741875194</v>
      </c>
      <c r="G274" s="4">
        <f t="shared" si="23"/>
        <v>4.6616931411257001</v>
      </c>
      <c r="I274" s="4">
        <f t="shared" si="24"/>
        <v>1.0382751794841492</v>
      </c>
    </row>
    <row r="275" spans="1: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4">
        <f t="shared" si="20"/>
        <v>3.7564570571905431E-2</v>
      </c>
      <c r="E275" s="4">
        <f t="shared" si="21"/>
        <v>1.8938711822354968</v>
      </c>
      <c r="F275" s="4">
        <f t="shared" si="22"/>
        <v>4.3107674689388853</v>
      </c>
      <c r="G275" s="4">
        <f t="shared" si="23"/>
        <v>4.1666019280669166</v>
      </c>
      <c r="I275" s="4">
        <f t="shared" si="24"/>
        <v>1.0375645705719054</v>
      </c>
    </row>
    <row r="276" spans="1: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4">
        <f t="shared" si="20"/>
        <v>3.8734088187189597E-2</v>
      </c>
      <c r="E276" s="4">
        <f t="shared" si="21"/>
        <v>3.0020167682243644</v>
      </c>
      <c r="F276" s="4">
        <f t="shared" si="22"/>
        <v>2.9050218130184202</v>
      </c>
      <c r="G276" s="4">
        <f t="shared" si="23"/>
        <v>3.0992461644180693</v>
      </c>
      <c r="I276" s="4">
        <f t="shared" si="24"/>
        <v>1.0387340881871896</v>
      </c>
    </row>
    <row r="277" spans="1: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4">
        <f t="shared" si="20"/>
        <v>3.901369766397611E-2</v>
      </c>
      <c r="E277" s="4">
        <f t="shared" si="21"/>
        <v>4.1527801037622094</v>
      </c>
      <c r="F277" s="4">
        <f t="shared" si="22"/>
        <v>3.458888235249399</v>
      </c>
      <c r="G277" s="4">
        <f t="shared" si="23"/>
        <v>2.1272648014112998</v>
      </c>
      <c r="I277" s="4">
        <f t="shared" si="24"/>
        <v>1.0390136976639761</v>
      </c>
    </row>
    <row r="278" spans="1: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4">
        <f t="shared" si="20"/>
        <v>3.9498200398097261E-2</v>
      </c>
      <c r="E278" s="4">
        <f t="shared" si="21"/>
        <v>3.7130577362984662</v>
      </c>
      <c r="F278" s="4">
        <f t="shared" si="22"/>
        <v>3.8011680872893874</v>
      </c>
      <c r="G278" s="4">
        <f t="shared" si="23"/>
        <v>2.1385655124960739</v>
      </c>
      <c r="I278" s="4">
        <f t="shared" si="24"/>
        <v>1.0394982003980973</v>
      </c>
    </row>
    <row r="279" spans="1: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4">
        <f t="shared" si="20"/>
        <v>4.201898905117063E-2</v>
      </c>
      <c r="E279" s="4">
        <f t="shared" si="21"/>
        <v>1.2929999328423361</v>
      </c>
      <c r="F279" s="4">
        <f t="shared" si="22"/>
        <v>6.5504899292324428</v>
      </c>
      <c r="G279" s="4">
        <f t="shared" si="23"/>
        <v>13.523671271365014</v>
      </c>
      <c r="I279" s="4">
        <f t="shared" si="24"/>
        <v>1.0420189890511706</v>
      </c>
    </row>
    <row r="280" spans="1: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4">
        <f t="shared" si="20"/>
        <v>4.2685688484812134E-2</v>
      </c>
      <c r="E280" s="4">
        <f t="shared" si="21"/>
        <v>1.418045685459191</v>
      </c>
      <c r="F280" s="4">
        <f t="shared" si="22"/>
        <v>5.2441280591793067</v>
      </c>
      <c r="G280" s="4">
        <f t="shared" si="23"/>
        <v>9.6047978711876372</v>
      </c>
      <c r="I280" s="4">
        <f t="shared" si="24"/>
        <v>1.0426856884848121</v>
      </c>
    </row>
    <row r="281" spans="1: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4">
        <f t="shared" si="20"/>
        <v>4.1398541398541377E-2</v>
      </c>
      <c r="E281" s="4">
        <f t="shared" si="21"/>
        <v>1.4275798713892005</v>
      </c>
      <c r="F281" s="4">
        <f t="shared" si="22"/>
        <v>5.4167312161115424</v>
      </c>
      <c r="G281" s="4">
        <f t="shared" si="23"/>
        <v>8.7031736154324815</v>
      </c>
      <c r="I281" s="4">
        <f t="shared" si="24"/>
        <v>1.0413985413985414</v>
      </c>
    </row>
    <row r="282" spans="1: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4">
        <f t="shared" si="20"/>
        <v>6.2580611876386527E-2</v>
      </c>
      <c r="E282" s="4">
        <f t="shared" si="21"/>
        <v>4.6754844415855912</v>
      </c>
      <c r="F282" s="4">
        <f t="shared" si="22"/>
        <v>4.2453822004818571</v>
      </c>
      <c r="G282" s="4">
        <f t="shared" si="23"/>
        <v>1.8163048570982352</v>
      </c>
      <c r="I282" s="4">
        <f t="shared" si="24"/>
        <v>1.0625806118763865</v>
      </c>
    </row>
    <row r="283" spans="1: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4">
        <f t="shared" si="20"/>
        <v>4.0424330907572248E-2</v>
      </c>
      <c r="E283" s="4">
        <f t="shared" si="21"/>
        <v>2.352267518828846</v>
      </c>
      <c r="F283" s="4">
        <f t="shared" si="22"/>
        <v>3.9384824453290799</v>
      </c>
      <c r="G283" s="4">
        <f t="shared" si="23"/>
        <v>3.1155231280870526</v>
      </c>
      <c r="I283" s="4">
        <f t="shared" si="24"/>
        <v>1.0404243309075722</v>
      </c>
    </row>
    <row r="284" spans="1: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4">
        <f t="shared" si="20"/>
        <v>4.0660006466800347E-2</v>
      </c>
      <c r="E284" s="4">
        <f t="shared" si="21"/>
        <v>9.3520355895520506</v>
      </c>
      <c r="F284" s="4">
        <f t="shared" si="22"/>
        <v>4.7129729081783429</v>
      </c>
      <c r="G284" s="4">
        <f t="shared" si="23"/>
        <v>1.4686636186717184</v>
      </c>
      <c r="I284" s="4">
        <f t="shared" si="24"/>
        <v>1.0406600064668003</v>
      </c>
    </row>
    <row r="285" spans="1: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4">
        <f t="shared" si="20"/>
        <v>4.0982143880345934E-2</v>
      </c>
      <c r="E285" s="4">
        <f t="shared" si="21"/>
        <v>1.4793020689454746</v>
      </c>
      <c r="F285" s="4">
        <f t="shared" si="22"/>
        <v>5.0910452239527491</v>
      </c>
      <c r="G285" s="4">
        <f t="shared" si="23"/>
        <v>7.8380825691212737</v>
      </c>
      <c r="I285" s="4">
        <f t="shared" si="24"/>
        <v>1.0409821438803459</v>
      </c>
    </row>
    <row r="286" spans="1: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4">
        <f t="shared" si="20"/>
        <v>4.4098252300242669E-2</v>
      </c>
      <c r="E286" s="4">
        <f t="shared" si="21"/>
        <v>6.3405760936604416</v>
      </c>
      <c r="F286" s="4">
        <f t="shared" si="22"/>
        <v>4.5445793709308573</v>
      </c>
      <c r="G286" s="4">
        <f t="shared" si="23"/>
        <v>1.6070885262056613</v>
      </c>
      <c r="I286" s="4">
        <f t="shared" si="24"/>
        <v>1.0440982523002427</v>
      </c>
    </row>
    <row r="287" spans="1: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4">
        <f t="shared" si="20"/>
        <v>3.9811196625276102E-2</v>
      </c>
      <c r="E287" s="4">
        <f t="shared" si="21"/>
        <v>2.8757081706914187</v>
      </c>
      <c r="F287" s="4">
        <f t="shared" si="22"/>
        <v>3.3419153594452315</v>
      </c>
      <c r="G287" s="4">
        <f t="shared" si="23"/>
        <v>2.8326207185560519</v>
      </c>
      <c r="I287" s="4">
        <f t="shared" si="24"/>
        <v>1.0398111966252761</v>
      </c>
    </row>
    <row r="288" spans="1: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4">
        <f t="shared" si="20"/>
        <v>3.9743188312585831E-2</v>
      </c>
      <c r="E288" s="4">
        <f t="shared" si="21"/>
        <v>2.4574834608479046</v>
      </c>
      <c r="F288" s="4">
        <f t="shared" si="22"/>
        <v>3.4617998704473467</v>
      </c>
      <c r="G288" s="4">
        <f t="shared" si="23"/>
        <v>3.2871749538684076</v>
      </c>
      <c r="I288" s="4">
        <f t="shared" si="24"/>
        <v>1.0397431883125858</v>
      </c>
    </row>
    <row r="289" spans="1: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4">
        <f t="shared" si="20"/>
        <v>4.0347891388014867E-2</v>
      </c>
      <c r="E289" s="4">
        <f t="shared" si="21"/>
        <v>2.7479382715126319</v>
      </c>
      <c r="F289" s="4">
        <f t="shared" si="22"/>
        <v>3.617869412424819</v>
      </c>
      <c r="G289" s="4">
        <f t="shared" si="23"/>
        <v>2.7802102205462411</v>
      </c>
      <c r="I289" s="4">
        <f t="shared" si="24"/>
        <v>1.0403478913880149</v>
      </c>
    </row>
    <row r="290" spans="1: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4">
        <f t="shared" si="20"/>
        <v>3.910795805607048E-2</v>
      </c>
      <c r="E290" s="4">
        <f t="shared" si="21"/>
        <v>2.1062879577557094</v>
      </c>
      <c r="F290" s="4">
        <f t="shared" si="22"/>
        <v>3.7112652046719314</v>
      </c>
      <c r="G290" s="4">
        <f t="shared" si="23"/>
        <v>3.9095911995226702</v>
      </c>
      <c r="I290" s="4">
        <f t="shared" si="24"/>
        <v>1.0391079580560705</v>
      </c>
    </row>
    <row r="291" spans="1: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4">
        <f t="shared" si="20"/>
        <v>4.1177704856550701E-2</v>
      </c>
      <c r="E291" s="4">
        <f t="shared" si="21"/>
        <v>9.7381855916717956</v>
      </c>
      <c r="F291" s="4">
        <f t="shared" si="22"/>
        <v>5.2188551047276626</v>
      </c>
      <c r="G291" s="4">
        <f t="shared" si="23"/>
        <v>1.4170356273396651</v>
      </c>
      <c r="I291" s="4">
        <f t="shared" si="24"/>
        <v>1.0411777048565507</v>
      </c>
    </row>
    <row r="292" spans="1: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4">
        <f t="shared" si="20"/>
        <v>4.1135974709670675E-2</v>
      </c>
      <c r="E292" s="4">
        <f t="shared" si="21"/>
        <v>2.4496058708707107</v>
      </c>
      <c r="F292" s="4">
        <f t="shared" si="22"/>
        <v>3.5882720582490895</v>
      </c>
      <c r="G292" s="4">
        <f t="shared" si="23"/>
        <v>3.1940167730629612</v>
      </c>
      <c r="I292" s="4">
        <f t="shared" si="24"/>
        <v>1.0411359747096707</v>
      </c>
    </row>
    <row r="293" spans="1: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4">
        <f t="shared" si="20"/>
        <v>3.3559110052243213E-2</v>
      </c>
      <c r="E293" s="4">
        <f t="shared" si="21"/>
        <v>2.5507637932946676</v>
      </c>
      <c r="F293" s="4">
        <f t="shared" si="22"/>
        <v>3.1363040898496504</v>
      </c>
      <c r="G293" s="4">
        <f t="shared" si="23"/>
        <v>3.4588440585396278</v>
      </c>
      <c r="I293" s="4">
        <f t="shared" si="24"/>
        <v>1.0335591100522432</v>
      </c>
    </row>
    <row r="294" spans="1: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4">
        <f t="shared" si="20"/>
        <v>4.0076157183432715E-2</v>
      </c>
      <c r="E294" s="4">
        <f t="shared" si="21"/>
        <v>1.7918903803131991</v>
      </c>
      <c r="F294" s="4">
        <f t="shared" si="22"/>
        <v>4.2034898976646549</v>
      </c>
      <c r="G294" s="4">
        <f t="shared" si="23"/>
        <v>4.9011779103564326</v>
      </c>
      <c r="I294" s="4">
        <f t="shared" si="24"/>
        <v>1.0400761571834327</v>
      </c>
    </row>
    <row r="295" spans="1: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4">
        <f t="shared" si="20"/>
        <v>4.0869307807371191E-2</v>
      </c>
      <c r="E295" s="4">
        <f t="shared" si="21"/>
        <v>1.8557589625003441</v>
      </c>
      <c r="F295" s="4">
        <f t="shared" si="22"/>
        <v>4.0074572024467736</v>
      </c>
      <c r="G295" s="4">
        <f t="shared" si="23"/>
        <v>4.7258505141876173</v>
      </c>
      <c r="I295" s="4">
        <f t="shared" si="24"/>
        <v>1.0408693078073712</v>
      </c>
    </row>
    <row r="296" spans="1: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4">
        <f t="shared" si="20"/>
        <v>4.0571809997176356E-2</v>
      </c>
      <c r="E296" s="4">
        <f t="shared" si="21"/>
        <v>4.9165222934792752</v>
      </c>
      <c r="F296" s="4">
        <f t="shared" si="22"/>
        <v>3.9281528574039357</v>
      </c>
      <c r="G296" s="4">
        <f t="shared" si="23"/>
        <v>1.8449108228190905</v>
      </c>
      <c r="I296" s="4">
        <f t="shared" si="24"/>
        <v>1.0405718099971764</v>
      </c>
    </row>
    <row r="297" spans="1: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4">
        <f t="shared" si="20"/>
        <v>4.0703438662622382E-2</v>
      </c>
      <c r="E297" s="4">
        <f t="shared" si="21"/>
        <v>2.8026704938854681</v>
      </c>
      <c r="F297" s="4">
        <f t="shared" si="22"/>
        <v>3.5974150564720704</v>
      </c>
      <c r="G297" s="4">
        <f t="shared" si="23"/>
        <v>2.7380751863532113</v>
      </c>
      <c r="I297" s="4">
        <f t="shared" si="24"/>
        <v>1.0407034386626224</v>
      </c>
    </row>
    <row r="298" spans="1: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4">
        <f t="shared" si="20"/>
        <v>3.4160210593694007E-2</v>
      </c>
      <c r="E298" s="4">
        <f t="shared" si="21"/>
        <v>2.8815437514887945</v>
      </c>
      <c r="F298" s="4">
        <f t="shared" si="22"/>
        <v>3.2026865815335062</v>
      </c>
      <c r="G298" s="4">
        <f t="shared" si="23"/>
        <v>2.934910099219544</v>
      </c>
      <c r="I298" s="4">
        <f t="shared" si="24"/>
        <v>1.034160210593694</v>
      </c>
    </row>
    <row r="299" spans="1: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4">
        <f t="shared" si="20"/>
        <v>3.3526052947178142E-2</v>
      </c>
      <c r="E299" s="4">
        <f t="shared" si="21"/>
        <v>2.3606772117131709</v>
      </c>
      <c r="F299" s="4">
        <f t="shared" si="22"/>
        <v>3.3401957071965245</v>
      </c>
      <c r="G299" s="4">
        <f t="shared" si="23"/>
        <v>3.6099898765804386</v>
      </c>
      <c r="I299" s="4">
        <f t="shared" si="24"/>
        <v>1.0335260529471781</v>
      </c>
    </row>
    <row r="300" spans="1: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4">
        <f t="shared" si="20"/>
        <v>4.7667961496021372E-2</v>
      </c>
      <c r="E300" s="4">
        <f t="shared" si="21"/>
        <v>1.7471949591554703</v>
      </c>
      <c r="F300" s="4">
        <f t="shared" si="22"/>
        <v>3.504891967949356</v>
      </c>
      <c r="G300" s="4">
        <f t="shared" si="23"/>
        <v>7.0255047374944866</v>
      </c>
      <c r="I300" s="4">
        <f t="shared" si="24"/>
        <v>1.0476679614960214</v>
      </c>
    </row>
    <row r="301" spans="1: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4">
        <f t="shared" si="20"/>
        <v>4.8985221354676645E-2</v>
      </c>
      <c r="E301" s="4">
        <f t="shared" si="21"/>
        <v>1.7485363836875976</v>
      </c>
      <c r="F301" s="4">
        <f t="shared" si="22"/>
        <v>3.6334993503300717</v>
      </c>
      <c r="G301" s="4">
        <f t="shared" si="23"/>
        <v>6.5412349706515247</v>
      </c>
      <c r="I301" s="4">
        <f t="shared" si="24"/>
        <v>1.0489852213546766</v>
      </c>
    </row>
    <row r="302" spans="1: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4">
        <f t="shared" si="20"/>
        <v>4.6590247967671417E-2</v>
      </c>
      <c r="E302" s="4">
        <f t="shared" si="21"/>
        <v>2.224267577555755</v>
      </c>
      <c r="F302" s="4">
        <f t="shared" si="22"/>
        <v>3.6788207165169102</v>
      </c>
      <c r="G302" s="4">
        <f t="shared" si="23"/>
        <v>3.5895356712823596</v>
      </c>
      <c r="I302" s="4">
        <f t="shared" si="24"/>
        <v>1.0465902479676714</v>
      </c>
    </row>
    <row r="303" spans="1: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4">
        <f t="shared" si="20"/>
        <v>4.6054744248766877E-2</v>
      </c>
      <c r="E303" s="4">
        <f t="shared" si="21"/>
        <v>2.2020030065646692</v>
      </c>
      <c r="F303" s="4">
        <f t="shared" si="22"/>
        <v>2.9585334112975801</v>
      </c>
      <c r="G303" s="4">
        <f t="shared" si="23"/>
        <v>4.8108678436426802</v>
      </c>
      <c r="I303" s="4">
        <f t="shared" si="24"/>
        <v>1.0460547442487669</v>
      </c>
    </row>
    <row r="304" spans="1: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4">
        <f t="shared" si="20"/>
        <v>4.578121571209115E-2</v>
      </c>
      <c r="E304" s="4">
        <f t="shared" si="21"/>
        <v>3.0123946455131381</v>
      </c>
      <c r="F304" s="4">
        <f t="shared" si="22"/>
        <v>2.9140710346113878</v>
      </c>
      <c r="G304" s="4">
        <f t="shared" si="23"/>
        <v>3.0781008133742365</v>
      </c>
      <c r="I304" s="4">
        <f t="shared" si="24"/>
        <v>1.0457812157120912</v>
      </c>
    </row>
    <row r="305" spans="1: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4">
        <f t="shared" si="20"/>
        <v>4.4311270188906349E-2</v>
      </c>
      <c r="E305" s="4">
        <f t="shared" si="21"/>
        <v>2.3808833052957317</v>
      </c>
      <c r="F305" s="4">
        <f t="shared" si="22"/>
        <v>2.9970482160279097</v>
      </c>
      <c r="G305" s="4">
        <f t="shared" si="23"/>
        <v>4.0596577695015661</v>
      </c>
      <c r="I305" s="4">
        <f t="shared" si="24"/>
        <v>1.0443112701889063</v>
      </c>
    </row>
    <row r="306" spans="1: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4">
        <f t="shared" si="20"/>
        <v>5.072020239115349E-2</v>
      </c>
      <c r="E306" s="4">
        <f t="shared" si="21"/>
        <v>1.5811678726511651</v>
      </c>
      <c r="F306" s="4">
        <f t="shared" si="22"/>
        <v>4.163844367672878</v>
      </c>
      <c r="G306" s="4">
        <f t="shared" si="23"/>
        <v>7.8496995933104898</v>
      </c>
      <c r="I306" s="4">
        <f t="shared" si="24"/>
        <v>1.0507202023911535</v>
      </c>
    </row>
    <row r="307" spans="1: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4">
        <f t="shared" si="20"/>
        <v>4.529062668597561E-2</v>
      </c>
      <c r="E307" s="4">
        <f t="shared" si="21"/>
        <v>2.4256916542302833</v>
      </c>
      <c r="F307" s="4">
        <f t="shared" si="22"/>
        <v>3.1532905536487092</v>
      </c>
      <c r="G307" s="4">
        <f t="shared" si="23"/>
        <v>3.695253751180442</v>
      </c>
      <c r="I307" s="4">
        <f t="shared" si="24"/>
        <v>1.0452906266859756</v>
      </c>
    </row>
    <row r="308" spans="1: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4">
        <f t="shared" si="20"/>
        <v>4.2844962341906934E-2</v>
      </c>
      <c r="E308" s="4">
        <f t="shared" si="21"/>
        <v>2.058806319485079</v>
      </c>
      <c r="F308" s="4">
        <f t="shared" si="22"/>
        <v>3.2436045171698544</v>
      </c>
      <c r="G308" s="4">
        <f t="shared" si="23"/>
        <v>4.8547775094860288</v>
      </c>
      <c r="I308" s="4">
        <f t="shared" si="24"/>
        <v>1.0428449623419069</v>
      </c>
    </row>
    <row r="309" spans="1: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4">
        <f t="shared" si="20"/>
        <v>4.2239989647729015E-2</v>
      </c>
      <c r="E309" s="4">
        <f t="shared" si="21"/>
        <v>1.6578140664628349</v>
      </c>
      <c r="F309" s="4">
        <f t="shared" si="22"/>
        <v>4.104214843643085</v>
      </c>
      <c r="G309" s="4">
        <f t="shared" si="23"/>
        <v>6.529798446796959</v>
      </c>
      <c r="I309" s="4">
        <f t="shared" si="24"/>
        <v>1.042239989647729</v>
      </c>
    </row>
    <row r="310" spans="1: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4">
        <f t="shared" si="20"/>
        <v>4.0778178367196327E-2</v>
      </c>
      <c r="E310" s="4">
        <f t="shared" si="21"/>
        <v>1.1889077825107752</v>
      </c>
      <c r="F310" s="4">
        <f t="shared" si="22"/>
        <v>8.6625437852728897</v>
      </c>
      <c r="G310" s="4">
        <f t="shared" si="23"/>
        <v>23.013720595492195</v>
      </c>
      <c r="I310" s="4">
        <f t="shared" si="24"/>
        <v>1.0407781783671963</v>
      </c>
    </row>
    <row r="311" spans="1: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4">
        <f t="shared" si="20"/>
        <v>3.8869242524172343E-2</v>
      </c>
      <c r="E311" s="4">
        <f t="shared" si="21"/>
        <v>2.5516590687672696</v>
      </c>
      <c r="F311" s="4">
        <f t="shared" si="22"/>
        <v>3.5895200688423938</v>
      </c>
      <c r="G311" s="4">
        <f t="shared" si="23"/>
        <v>3.0348153478026254</v>
      </c>
      <c r="I311" s="4">
        <f t="shared" si="24"/>
        <v>1.0388692425241723</v>
      </c>
    </row>
    <row r="312" spans="1: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4">
        <f t="shared" si="20"/>
        <v>4.2986480254375126E-2</v>
      </c>
      <c r="E312" s="4">
        <f t="shared" si="21"/>
        <v>16.41612431929871</v>
      </c>
      <c r="F312" s="4">
        <f t="shared" si="22"/>
        <v>6.8045034133450786</v>
      </c>
      <c r="G312" s="4">
        <f t="shared" si="23"/>
        <v>1.2624305442065695</v>
      </c>
      <c r="I312" s="4">
        <f t="shared" si="24"/>
        <v>1.0429864802543751</v>
      </c>
    </row>
    <row r="313" spans="1: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4">
        <f t="shared" si="20"/>
        <v>4.0146469604903645E-2</v>
      </c>
      <c r="E313" s="4">
        <f t="shared" si="21"/>
        <v>2.2985951572569987</v>
      </c>
      <c r="F313" s="4">
        <f t="shared" si="22"/>
        <v>3.5401258728120997</v>
      </c>
      <c r="G313" s="4">
        <f t="shared" si="23"/>
        <v>3.5401258728120997</v>
      </c>
      <c r="I313" s="4">
        <f t="shared" si="24"/>
        <v>1.0401464696049036</v>
      </c>
    </row>
    <row r="314" spans="1: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4">
        <f t="shared" si="20"/>
        <v>4.6093558871841411E-2</v>
      </c>
      <c r="E314" s="4">
        <f t="shared" si="21"/>
        <v>1.3264952510097763</v>
      </c>
      <c r="F314" s="4">
        <f t="shared" si="22"/>
        <v>6.2230921893265903</v>
      </c>
      <c r="G314" s="4">
        <f t="shared" si="23"/>
        <v>11.703855199918189</v>
      </c>
      <c r="I314" s="4">
        <f t="shared" si="24"/>
        <v>1.0460935588718414</v>
      </c>
    </row>
    <row r="315" spans="1: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4">
        <f t="shared" si="20"/>
        <v>4.2422190455132291E-2</v>
      </c>
      <c r="E315" s="4">
        <f t="shared" si="21"/>
        <v>1.4178690888035601</v>
      </c>
      <c r="F315" s="4">
        <f t="shared" si="22"/>
        <v>5.2763415943275387</v>
      </c>
      <c r="G315" s="4">
        <f t="shared" si="23"/>
        <v>9.5065156244338205</v>
      </c>
      <c r="I315" s="4">
        <f t="shared" si="24"/>
        <v>1.0424221904551323</v>
      </c>
    </row>
    <row r="316" spans="1: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4">
        <f t="shared" si="20"/>
        <v>3.1955688404456506E-2</v>
      </c>
      <c r="E316" s="4">
        <f t="shared" si="21"/>
        <v>1.9913629939680146</v>
      </c>
      <c r="F316" s="4">
        <f t="shared" si="22"/>
        <v>3.66791809760156</v>
      </c>
      <c r="G316" s="4">
        <f t="shared" si="23"/>
        <v>4.4405533263278336</v>
      </c>
      <c r="I316" s="4">
        <f t="shared" si="24"/>
        <v>1.0319556884044565</v>
      </c>
    </row>
    <row r="317" spans="1: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4">
        <f t="shared" si="20"/>
        <v>3.2996850975266501E-2</v>
      </c>
      <c r="E317" s="4">
        <f t="shared" si="21"/>
        <v>2.6977414905691162</v>
      </c>
      <c r="F317" s="4">
        <f t="shared" si="22"/>
        <v>3.3059963416211691</v>
      </c>
      <c r="G317" s="4">
        <f t="shared" si="23"/>
        <v>3.0596114422308238</v>
      </c>
      <c r="I317" s="4">
        <f t="shared" si="24"/>
        <v>1.0329968509752665</v>
      </c>
    </row>
    <row r="318" spans="1: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4">
        <f t="shared" si="20"/>
        <v>3.2871292721995182E-2</v>
      </c>
      <c r="E318" s="4">
        <f t="shared" si="21"/>
        <v>2.3489389981988746</v>
      </c>
      <c r="F318" s="4">
        <f t="shared" si="22"/>
        <v>3.520777742847474</v>
      </c>
      <c r="G318" s="4">
        <f t="shared" si="23"/>
        <v>3.4453328147839333</v>
      </c>
      <c r="I318" s="4">
        <f t="shared" si="24"/>
        <v>1.0328712927219952</v>
      </c>
    </row>
    <row r="319" spans="1: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4">
        <f t="shared" si="20"/>
        <v>3.1729344387040115E-2</v>
      </c>
      <c r="E319" s="4">
        <f t="shared" si="21"/>
        <v>2.0954325796728468</v>
      </c>
      <c r="F319" s="4">
        <f t="shared" si="22"/>
        <v>3.4838034555728679</v>
      </c>
      <c r="G319" s="4">
        <f t="shared" si="23"/>
        <v>4.2421599580920573</v>
      </c>
      <c r="I319" s="4">
        <f t="shared" si="24"/>
        <v>1.0317293443870401</v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4">
        <f t="shared" si="20"/>
        <v>4.0056142990988919E-2</v>
      </c>
      <c r="E321" s="4">
        <f t="shared" si="21"/>
        <v>3.1577522493879151</v>
      </c>
      <c r="F321" s="4">
        <f t="shared" si="22"/>
        <v>3.6165969638955642</v>
      </c>
      <c r="G321" s="4">
        <f t="shared" si="23"/>
        <v>2.4581136236317236</v>
      </c>
      <c r="I321" s="4">
        <f t="shared" si="24"/>
        <v>1.0400561429909889</v>
      </c>
    </row>
    <row r="322" spans="1: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4">
        <f t="shared" si="20"/>
        <v>3.9445884951502919E-2</v>
      </c>
      <c r="E322" s="4">
        <f t="shared" si="21"/>
        <v>2.1384857612267254</v>
      </c>
      <c r="F322" s="4">
        <f t="shared" si="22"/>
        <v>3.7788731968427736</v>
      </c>
      <c r="G322" s="4">
        <f t="shared" si="23"/>
        <v>3.7348238036883163</v>
      </c>
      <c r="I322" s="4">
        <f t="shared" si="24"/>
        <v>1.0394458849515029</v>
      </c>
    </row>
    <row r="323" spans="1: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4">
        <f t="shared" ref="D323:D386" si="25">IF(A323="","",((1/A323)+(1/B323)+(1/C323))-1)</f>
        <v>4.6588570219477932E-2</v>
      </c>
      <c r="E323" s="4">
        <f t="shared" ref="E323:E386" si="26">IF(A323="","",(3*A323)/(3-($D323*A323)))</f>
        <v>2.2242648107475964</v>
      </c>
      <c r="F323" s="4">
        <f t="shared" ref="F323:F386" si="27">IF(B323="","",(3*B323)/(3-($D323*B323)))</f>
        <v>3.1465953798042974</v>
      </c>
      <c r="G323" s="4">
        <f t="shared" ref="G323:G386" si="28">IF(C323="","",(3*C323)/(3-($D323*C323)))</f>
        <v>4.2990517669110755</v>
      </c>
      <c r="I323" s="4">
        <f t="shared" ref="I323:I386" si="29">IF(A323="","",D323+1)</f>
        <v>1.0465885702194779</v>
      </c>
    </row>
    <row r="324" spans="1:9" x14ac:dyDescent="0.2">
      <c r="A324" s="4">
        <f>IF('True_Odds_Calculator_3-way'!A325="","",'True_Odds_Calculator_3-way'!A325)</f>
        <v>3.56</v>
      </c>
      <c r="B324" s="4">
        <f>IF('True_Odds_Calculator_3-way'!B325="","",'True_Odds_Calculator_3-way'!B325)</f>
        <v>3.77</v>
      </c>
      <c r="C324" s="4">
        <f>IF('True_Odds_Calculator_3-way'!C325="","",'True_Odds_Calculator_3-way'!C325)</f>
        <v>2.0099999999999998</v>
      </c>
      <c r="D324" s="4">
        <f t="shared" si="25"/>
        <v>4.3663303605360193E-2</v>
      </c>
      <c r="E324" s="4">
        <f t="shared" si="26"/>
        <v>3.7545367681839554</v>
      </c>
      <c r="F324" s="4">
        <f t="shared" si="27"/>
        <v>3.9888701769715404</v>
      </c>
      <c r="G324" s="4">
        <f t="shared" si="28"/>
        <v>2.0705734105598483</v>
      </c>
      <c r="I324" s="4">
        <f t="shared" si="29"/>
        <v>1.0436633036053602</v>
      </c>
    </row>
    <row r="325" spans="1:9" x14ac:dyDescent="0.2">
      <c r="A325" s="4">
        <f>IF('True_Odds_Calculator_3-way'!A326="","",'True_Odds_Calculator_3-way'!A326)</f>
        <v>2.0099999999999998</v>
      </c>
      <c r="B325" s="4">
        <f>IF('True_Odds_Calculator_3-way'!B326="","",'True_Odds_Calculator_3-way'!B326)</f>
        <v>3.64</v>
      </c>
      <c r="C325" s="4">
        <f>IF('True_Odds_Calculator_3-way'!C326="","",'True_Odds_Calculator_3-way'!C326)</f>
        <v>3.7</v>
      </c>
      <c r="D325" s="4">
        <f t="shared" si="25"/>
        <v>4.2507982806490263E-2</v>
      </c>
      <c r="E325" s="4">
        <f t="shared" si="26"/>
        <v>2.0689236670158517</v>
      </c>
      <c r="F325" s="4">
        <f t="shared" si="27"/>
        <v>3.8379473239484541</v>
      </c>
      <c r="G325" s="4">
        <f t="shared" si="28"/>
        <v>3.9047103442174627</v>
      </c>
      <c r="I325" s="4">
        <f t="shared" si="29"/>
        <v>1.0425079828064903</v>
      </c>
    </row>
    <row r="326" spans="1:9" x14ac:dyDescent="0.2">
      <c r="A326" s="4">
        <f>IF('True_Odds_Calculator_3-way'!A327="","",'True_Odds_Calculator_3-way'!A327)</f>
        <v>2.31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4">
        <f t="shared" si="25"/>
        <v>4.3881350208768932E-2</v>
      </c>
      <c r="E326" s="4">
        <f t="shared" si="26"/>
        <v>2.3907812460297841</v>
      </c>
      <c r="F326" s="4">
        <f t="shared" si="27"/>
        <v>3.6666406871349944</v>
      </c>
      <c r="G326" s="4">
        <f t="shared" si="28"/>
        <v>3.2362723608631345</v>
      </c>
      <c r="I326" s="4">
        <f t="shared" si="29"/>
        <v>1.0438813502087689</v>
      </c>
    </row>
    <row r="327" spans="1: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3.56</v>
      </c>
      <c r="C327" s="4">
        <f>IF('True_Odds_Calculator_3-way'!C328="","",'True_Odds_Calculator_3-way'!C328)</f>
        <v>2.58</v>
      </c>
      <c r="D327" s="4">
        <f t="shared" si="25"/>
        <v>4.4435625253360644E-2</v>
      </c>
      <c r="E327" s="4">
        <f t="shared" si="26"/>
        <v>2.769101455723213</v>
      </c>
      <c r="F327" s="4">
        <f t="shared" si="27"/>
        <v>3.7581693019165274</v>
      </c>
      <c r="G327" s="4">
        <f t="shared" si="28"/>
        <v>2.6825111934311567</v>
      </c>
      <c r="I327" s="4">
        <f t="shared" si="29"/>
        <v>1.0444356252533606</v>
      </c>
    </row>
    <row r="328" spans="1:9" x14ac:dyDescent="0.2">
      <c r="A328" s="4">
        <f>IF('True_Odds_Calculator_3-way'!A329="","",'True_Odds_Calculator_3-way'!A329)</f>
        <v>2.8</v>
      </c>
      <c r="B328" s="4">
        <f>IF('True_Odds_Calculator_3-way'!B329="","",'True_Odds_Calculator_3-way'!B329)</f>
        <v>3.47</v>
      </c>
      <c r="C328" s="4">
        <f>IF('True_Odds_Calculator_3-way'!C329="","",'True_Odds_Calculator_3-way'!C329)</f>
        <v>2.5</v>
      </c>
      <c r="D328" s="4">
        <f t="shared" si="25"/>
        <v>4.5327295183203109E-2</v>
      </c>
      <c r="E328" s="4">
        <f t="shared" si="26"/>
        <v>2.9236880115551274</v>
      </c>
      <c r="F328" s="4">
        <f t="shared" si="27"/>
        <v>3.6619930649781405</v>
      </c>
      <c r="G328" s="4">
        <f t="shared" si="28"/>
        <v>2.5981388383784365</v>
      </c>
      <c r="I328" s="4">
        <f t="shared" si="29"/>
        <v>1.0453272951832031</v>
      </c>
    </row>
    <row r="329" spans="1:9" x14ac:dyDescent="0.2">
      <c r="A329" s="4">
        <f>IF('True_Odds_Calculator_3-way'!A330="","",'True_Odds_Calculator_3-way'!A330)</f>
        <v>3.25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2.23</v>
      </c>
      <c r="D329" s="4">
        <f t="shared" si="25"/>
        <v>4.5977873429618343E-2</v>
      </c>
      <c r="E329" s="4">
        <f t="shared" si="26"/>
        <v>3.4203662644559323</v>
      </c>
      <c r="F329" s="4">
        <f t="shared" si="27"/>
        <v>3.6426008995829871</v>
      </c>
      <c r="G329" s="4">
        <f t="shared" si="28"/>
        <v>2.3089114015613514</v>
      </c>
      <c r="I329" s="4">
        <f t="shared" si="29"/>
        <v>1.0459778734296183</v>
      </c>
    </row>
    <row r="330" spans="1:9" x14ac:dyDescent="0.2">
      <c r="A330" s="4">
        <f>IF('True_Odds_Calculator_3-way'!A331="","",'True_Odds_Calculator_3-way'!A331)</f>
        <v>3.02</v>
      </c>
      <c r="B330" s="4">
        <f>IF('True_Odds_Calculator_3-way'!B331="","",'True_Odds_Calculator_3-way'!B331)</f>
        <v>3.46</v>
      </c>
      <c r="C330" s="4">
        <f>IF('True_Odds_Calculator_3-way'!C331="","",'True_Odds_Calculator_3-way'!C331)</f>
        <v>2.35</v>
      </c>
      <c r="D330" s="4">
        <f t="shared" si="25"/>
        <v>4.5675083748649037E-2</v>
      </c>
      <c r="E330" s="4">
        <f t="shared" si="26"/>
        <v>3.1655507055435383</v>
      </c>
      <c r="F330" s="4">
        <f t="shared" si="27"/>
        <v>3.6524034900359057</v>
      </c>
      <c r="G330" s="4">
        <f t="shared" si="28"/>
        <v>2.4372001341890202</v>
      </c>
      <c r="I330" s="4">
        <f t="shared" si="29"/>
        <v>1.045675083748649</v>
      </c>
    </row>
    <row r="331" spans="1:9" x14ac:dyDescent="0.2">
      <c r="A331" s="4">
        <f>IF('True_Odds_Calculator_3-way'!A332="","",'True_Odds_Calculator_3-way'!A332)</f>
        <v>2.19</v>
      </c>
      <c r="B331" s="4">
        <f>IF('True_Odds_Calculator_3-way'!B332="","",'True_Odds_Calculator_3-way'!B332)</f>
        <v>3.49</v>
      </c>
      <c r="C331" s="4">
        <f>IF('True_Odds_Calculator_3-way'!C332="","",'True_Odds_Calculator_3-way'!C332)</f>
        <v>3.32</v>
      </c>
      <c r="D331" s="4">
        <f t="shared" si="25"/>
        <v>4.4358775132716799E-2</v>
      </c>
      <c r="E331" s="4">
        <f t="shared" si="26"/>
        <v>2.2632896317598754</v>
      </c>
      <c r="F331" s="4">
        <f t="shared" si="27"/>
        <v>3.6798975887609839</v>
      </c>
      <c r="G331" s="4">
        <f t="shared" si="28"/>
        <v>3.4913938428409281</v>
      </c>
      <c r="I331" s="4">
        <f t="shared" si="29"/>
        <v>1.0443587751327168</v>
      </c>
    </row>
    <row r="332" spans="1:9" x14ac:dyDescent="0.2">
      <c r="A332" s="4">
        <f>IF('True_Odds_Calculator_3-way'!A333="","",'True_Odds_Calculator_3-way'!A333)</f>
        <v>1.78</v>
      </c>
      <c r="B332" s="4">
        <f>IF('True_Odds_Calculator_3-way'!B333="","",'True_Odds_Calculator_3-way'!B333)</f>
        <v>3.97</v>
      </c>
      <c r="C332" s="4">
        <f>IF('True_Odds_Calculator_3-way'!C333="","",'True_Odds_Calculator_3-way'!C333)</f>
        <v>4.37</v>
      </c>
      <c r="D332" s="4">
        <f t="shared" si="25"/>
        <v>4.2519873519812013E-2</v>
      </c>
      <c r="E332" s="4">
        <f t="shared" si="26"/>
        <v>1.8260689031550308</v>
      </c>
      <c r="F332" s="4">
        <f t="shared" si="27"/>
        <v>4.2067025986137425</v>
      </c>
      <c r="G332" s="4">
        <f t="shared" si="28"/>
        <v>4.6585371299129843</v>
      </c>
      <c r="I332" s="4">
        <f t="shared" si="29"/>
        <v>1.042519873519812</v>
      </c>
    </row>
    <row r="333" spans="1:9" x14ac:dyDescent="0.2">
      <c r="A333" s="4">
        <f>IF('True_Odds_Calculator_3-way'!A334="","",'True_Odds_Calculator_3-way'!A334)</f>
        <v>1.31</v>
      </c>
      <c r="B333" s="4">
        <f>IF('True_Odds_Calculator_3-way'!B334="","",'True_Odds_Calculator_3-way'!B334)</f>
        <v>5.68</v>
      </c>
      <c r="C333" s="4">
        <f>IF('True_Odds_Calculator_3-way'!C334="","",'True_Odds_Calculator_3-way'!C334)</f>
        <v>10.210000000000001</v>
      </c>
      <c r="D333" s="4">
        <f t="shared" si="25"/>
        <v>3.7358309602213202E-2</v>
      </c>
      <c r="E333" s="4">
        <f t="shared" si="26"/>
        <v>1.3317245944712439</v>
      </c>
      <c r="F333" s="4">
        <f t="shared" si="27"/>
        <v>6.1123361259294331</v>
      </c>
      <c r="G333" s="4">
        <f t="shared" si="28"/>
        <v>11.697216646783955</v>
      </c>
      <c r="I333" s="4">
        <f t="shared" si="29"/>
        <v>1.0373583096022132</v>
      </c>
    </row>
    <row r="334" spans="1:9" x14ac:dyDescent="0.2">
      <c r="A334" s="4">
        <f>IF('True_Odds_Calculator_3-way'!A335="","",'True_Odds_Calculator_3-way'!A335)</f>
        <v>2.0699999999999998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3.97</v>
      </c>
      <c r="D334" s="4">
        <f t="shared" si="25"/>
        <v>3.709575983073421E-2</v>
      </c>
      <c r="E334" s="4">
        <f t="shared" si="26"/>
        <v>2.1243756776505811</v>
      </c>
      <c r="F334" s="4">
        <f t="shared" si="27"/>
        <v>3.4512564343839487</v>
      </c>
      <c r="G334" s="4">
        <f t="shared" si="28"/>
        <v>4.174948451218965</v>
      </c>
      <c r="I334" s="4">
        <f t="shared" si="29"/>
        <v>1.0370957598307342</v>
      </c>
    </row>
    <row r="335" spans="1:9" x14ac:dyDescent="0.2">
      <c r="A335" s="4">
        <f>IF('True_Odds_Calculator_3-way'!A336="","",'True_Odds_Calculator_3-way'!A336)</f>
        <v>2.2799999999999998</v>
      </c>
      <c r="B335" s="4">
        <f>IF('True_Odds_Calculator_3-way'!B336="","",'True_Odds_Calculator_3-way'!B336)</f>
        <v>3.35</v>
      </c>
      <c r="C335" s="4">
        <f>IF('True_Odds_Calculator_3-way'!C336="","",'True_Odds_Calculator_3-way'!C336)</f>
        <v>3.32</v>
      </c>
      <c r="D335" s="4">
        <f t="shared" si="25"/>
        <v>3.8308773191745749E-2</v>
      </c>
      <c r="E335" s="4">
        <f t="shared" si="26"/>
        <v>2.3483720723479498</v>
      </c>
      <c r="F335" s="4">
        <f t="shared" si="27"/>
        <v>3.4997110964716969</v>
      </c>
      <c r="G335" s="4">
        <f t="shared" si="28"/>
        <v>3.4669828862265839</v>
      </c>
      <c r="I335" s="4">
        <f t="shared" si="29"/>
        <v>1.0383087731917457</v>
      </c>
    </row>
    <row r="336" spans="1:9" x14ac:dyDescent="0.2">
      <c r="A336" s="4">
        <f>IF('True_Odds_Calculator_3-way'!A337="","",'True_Odds_Calculator_3-way'!A337)</f>
        <v>3.07</v>
      </c>
      <c r="B336" s="4">
        <f>IF('True_Odds_Calculator_3-way'!B337="","",'True_Odds_Calculator_3-way'!B337)</f>
        <v>2.99</v>
      </c>
      <c r="C336" s="4">
        <f>IF('True_Odds_Calculator_3-way'!C337="","",'True_Odds_Calculator_3-way'!C337)</f>
        <v>2.64</v>
      </c>
      <c r="D336" s="4">
        <f t="shared" si="25"/>
        <v>3.8968938345797177E-2</v>
      </c>
      <c r="E336" s="4">
        <f t="shared" si="26"/>
        <v>3.1975110276660574</v>
      </c>
      <c r="F336" s="4">
        <f t="shared" si="27"/>
        <v>3.1108213195246637</v>
      </c>
      <c r="G336" s="4">
        <f t="shared" si="28"/>
        <v>2.73374748886497</v>
      </c>
      <c r="I336" s="4">
        <f t="shared" si="29"/>
        <v>1.0389689383457972</v>
      </c>
    </row>
    <row r="337" spans="1:9" x14ac:dyDescent="0.2">
      <c r="A337" s="4">
        <f>IF('True_Odds_Calculator_3-way'!A338="","",'True_Odds_Calculator_3-way'!A338)</f>
        <v>2.3199999999999998</v>
      </c>
      <c r="B337" s="4">
        <f>IF('True_Odds_Calculator_3-way'!B338="","",'True_Odds_Calculator_3-way'!B338)</f>
        <v>3.13</v>
      </c>
      <c r="C337" s="4">
        <f>IF('True_Odds_Calculator_3-way'!C338="","",'True_Odds_Calculator_3-way'!C338)</f>
        <v>3.47</v>
      </c>
      <c r="D337" s="4">
        <f t="shared" si="25"/>
        <v>3.8707738690340276E-2</v>
      </c>
      <c r="E337" s="4">
        <f t="shared" si="26"/>
        <v>2.3915898125889328</v>
      </c>
      <c r="F337" s="4">
        <f t="shared" si="27"/>
        <v>3.2617250058379734</v>
      </c>
      <c r="G337" s="4">
        <f t="shared" si="28"/>
        <v>3.6326403982190403</v>
      </c>
      <c r="I337" s="4">
        <f t="shared" si="29"/>
        <v>1.0387077386903403</v>
      </c>
    </row>
    <row r="338" spans="1:9" x14ac:dyDescent="0.2">
      <c r="A338" s="4">
        <f>IF('True_Odds_Calculator_3-way'!A339="","",'True_Odds_Calculator_3-way'!A339)</f>
        <v>3.81</v>
      </c>
      <c r="B338" s="4">
        <f>IF('True_Odds_Calculator_3-way'!B339="","",'True_Odds_Calculator_3-way'!B339)</f>
        <v>3.61</v>
      </c>
      <c r="C338" s="4">
        <f>IF('True_Odds_Calculator_3-way'!C339="","",'True_Odds_Calculator_3-way'!C339)</f>
        <v>2.02</v>
      </c>
      <c r="D338" s="4">
        <f t="shared" si="25"/>
        <v>3.4525006800852465E-2</v>
      </c>
      <c r="E338" s="4">
        <f t="shared" si="26"/>
        <v>3.984716921075496</v>
      </c>
      <c r="F338" s="4">
        <f t="shared" si="27"/>
        <v>3.7664787023876225</v>
      </c>
      <c r="G338" s="4">
        <f t="shared" si="28"/>
        <v>2.0680762329789073</v>
      </c>
      <c r="I338" s="4">
        <f t="shared" si="29"/>
        <v>1.0345250068008525</v>
      </c>
    </row>
    <row r="339" spans="1:9" x14ac:dyDescent="0.2">
      <c r="A339" s="4">
        <f>IF('True_Odds_Calculator_3-way'!A340="","",'True_Odds_Calculator_3-way'!A340)</f>
        <v>1.99</v>
      </c>
      <c r="B339" s="4">
        <f>IF('True_Odds_Calculator_3-way'!B340="","",'True_Odds_Calculator_3-way'!B340)</f>
        <v>3.27</v>
      </c>
      <c r="C339" s="4">
        <f>IF('True_Odds_Calculator_3-way'!C340="","",'True_Odds_Calculator_3-way'!C340)</f>
        <v>4.42</v>
      </c>
      <c r="D339" s="4">
        <f t="shared" si="25"/>
        <v>3.4567304258989795E-2</v>
      </c>
      <c r="E339" s="4">
        <f t="shared" si="26"/>
        <v>2.0367008272630911</v>
      </c>
      <c r="F339" s="4">
        <f t="shared" si="27"/>
        <v>3.3980322894750499</v>
      </c>
      <c r="G339" s="4">
        <f t="shared" si="28"/>
        <v>4.6571866094736372</v>
      </c>
      <c r="I339" s="4">
        <f t="shared" si="29"/>
        <v>1.0345673042589898</v>
      </c>
    </row>
    <row r="340" spans="1:9" x14ac:dyDescent="0.2">
      <c r="A340" s="4">
        <f>IF('True_Odds_Calculator_3-way'!A341="","",'True_Odds_Calculator_3-way'!A341)</f>
        <v>2.2999999999999998</v>
      </c>
      <c r="B340" s="4">
        <f>IF('True_Odds_Calculator_3-way'!B341="","",'True_Odds_Calculator_3-way'!B341)</f>
        <v>3.28</v>
      </c>
      <c r="C340" s="4">
        <f>IF('True_Odds_Calculator_3-way'!C341="","",'True_Odds_Calculator_3-way'!C341)</f>
        <v>3.35</v>
      </c>
      <c r="D340" s="4">
        <f t="shared" si="25"/>
        <v>3.8168120162707098E-2</v>
      </c>
      <c r="E340" s="4">
        <f t="shared" si="26"/>
        <v>2.3693319249735931</v>
      </c>
      <c r="F340" s="4">
        <f t="shared" si="27"/>
        <v>3.4228366079167869</v>
      </c>
      <c r="G340" s="4">
        <f t="shared" si="28"/>
        <v>3.4991369522877687</v>
      </c>
      <c r="I340" s="4">
        <f t="shared" si="29"/>
        <v>1.0381681201627071</v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>
        <f>IF('True_Odds_Calculator_3-way'!A343="","",'True_Odds_Calculator_3-way'!A343)</f>
        <v>2.66</v>
      </c>
      <c r="B342" s="4">
        <f>IF('True_Odds_Calculator_3-way'!B343="","",'True_Odds_Calculator_3-way'!B343)</f>
        <v>2.78</v>
      </c>
      <c r="C342" s="4">
        <f>IF('True_Odds_Calculator_3-way'!C343="","",'True_Odds_Calculator_3-way'!C343)</f>
        <v>3.16</v>
      </c>
      <c r="D342" s="4">
        <f t="shared" si="25"/>
        <v>5.2107776042419118E-2</v>
      </c>
      <c r="E342" s="4">
        <f t="shared" si="26"/>
        <v>2.7888511363115578</v>
      </c>
      <c r="F342" s="4">
        <f t="shared" si="27"/>
        <v>2.9210472629717827</v>
      </c>
      <c r="G342" s="4">
        <f t="shared" si="28"/>
        <v>3.3435150329321148</v>
      </c>
      <c r="I342" s="4">
        <f t="shared" si="29"/>
        <v>1.0521077760424191</v>
      </c>
    </row>
    <row r="343" spans="1:9" x14ac:dyDescent="0.2">
      <c r="A343" s="4">
        <f>IF('True_Odds_Calculator_3-way'!A344="","",'True_Odds_Calculator_3-way'!A344)</f>
        <v>2.92</v>
      </c>
      <c r="B343" s="4">
        <f>IF('True_Odds_Calculator_3-way'!B344="","",'True_Odds_Calculator_3-way'!B344)</f>
        <v>2.79</v>
      </c>
      <c r="C343" s="4">
        <f>IF('True_Odds_Calculator_3-way'!C344="","",'True_Odds_Calculator_3-way'!C344)</f>
        <v>2.84</v>
      </c>
      <c r="D343" s="4">
        <f t="shared" si="25"/>
        <v>5.3001368549095984E-2</v>
      </c>
      <c r="E343" s="4">
        <f t="shared" si="26"/>
        <v>3.0788307149873106</v>
      </c>
      <c r="F343" s="4">
        <f t="shared" si="27"/>
        <v>2.9346527701204872</v>
      </c>
      <c r="G343" s="4">
        <f t="shared" si="28"/>
        <v>2.9900233099590459</v>
      </c>
      <c r="I343" s="4">
        <f t="shared" si="29"/>
        <v>1.053001368549096</v>
      </c>
    </row>
    <row r="344" spans="1:9" x14ac:dyDescent="0.2">
      <c r="A344" s="4">
        <f>IF('True_Odds_Calculator_3-way'!A345="","",'True_Odds_Calculator_3-way'!A345)</f>
        <v>3.2</v>
      </c>
      <c r="B344" s="4">
        <f>IF('True_Odds_Calculator_3-way'!B345="","",'True_Odds_Calculator_3-way'!B345)</f>
        <v>3.02</v>
      </c>
      <c r="C344" s="4">
        <f>IF('True_Odds_Calculator_3-way'!C345="","",'True_Odds_Calculator_3-way'!C345)</f>
        <v>2.4500000000000002</v>
      </c>
      <c r="D344" s="4">
        <f t="shared" si="25"/>
        <v>5.1789093120691909E-2</v>
      </c>
      <c r="E344" s="4">
        <f t="shared" si="26"/>
        <v>3.3871096953859654</v>
      </c>
      <c r="F344" s="4">
        <f t="shared" si="27"/>
        <v>3.1861055540105321</v>
      </c>
      <c r="G344" s="4">
        <f t="shared" si="28"/>
        <v>2.5581974947597406</v>
      </c>
      <c r="I344" s="4">
        <f t="shared" si="29"/>
        <v>1.0517890931206919</v>
      </c>
    </row>
    <row r="345" spans="1:9" x14ac:dyDescent="0.2">
      <c r="A345" s="4">
        <f>IF('True_Odds_Calculator_3-way'!A346="","",'True_Odds_Calculator_3-way'!A346)</f>
        <v>3.03</v>
      </c>
      <c r="B345" s="4">
        <f>IF('True_Odds_Calculator_3-way'!B346="","",'True_Odds_Calculator_3-way'!B346)</f>
        <v>2.77</v>
      </c>
      <c r="C345" s="4">
        <f>IF('True_Odds_Calculator_3-way'!C346="","",'True_Odds_Calculator_3-way'!C346)</f>
        <v>2.76</v>
      </c>
      <c r="D345" s="4">
        <f t="shared" si="25"/>
        <v>5.336267420495E-2</v>
      </c>
      <c r="E345" s="4">
        <f t="shared" si="26"/>
        <v>3.202608765860306</v>
      </c>
      <c r="F345" s="4">
        <f t="shared" si="27"/>
        <v>2.9135553467143742</v>
      </c>
      <c r="G345" s="4">
        <f t="shared" si="28"/>
        <v>2.9024940571744176</v>
      </c>
      <c r="I345" s="4">
        <f t="shared" si="29"/>
        <v>1.05336267420495</v>
      </c>
    </row>
    <row r="346" spans="1:9" x14ac:dyDescent="0.2">
      <c r="A346" s="4">
        <f>IF('True_Odds_Calculator_3-way'!A347="","",'True_Odds_Calculator_3-way'!A347)</f>
        <v>2.2999999999999998</v>
      </c>
      <c r="B346" s="4">
        <f>IF('True_Odds_Calculator_3-way'!B347="","",'True_Odds_Calculator_3-way'!B347)</f>
        <v>2.97</v>
      </c>
      <c r="C346" s="4">
        <f>IF('True_Odds_Calculator_3-way'!C347="","",'True_Odds_Calculator_3-way'!C347)</f>
        <v>3.56</v>
      </c>
      <c r="D346" s="4">
        <f t="shared" si="25"/>
        <v>5.238182180048323E-2</v>
      </c>
      <c r="E346" s="4">
        <f t="shared" si="26"/>
        <v>2.3962311993525534</v>
      </c>
      <c r="F346" s="4">
        <f t="shared" si="27"/>
        <v>3.1324421987654869</v>
      </c>
      <c r="G346" s="4">
        <f t="shared" si="28"/>
        <v>3.795955702538508</v>
      </c>
      <c r="I346" s="4">
        <f t="shared" si="29"/>
        <v>1.0523818218004832</v>
      </c>
    </row>
    <row r="347" spans="1:9" x14ac:dyDescent="0.2">
      <c r="A347" s="4">
        <f>IF('True_Odds_Calculator_3-way'!A348="","",'True_Odds_Calculator_3-way'!A348)</f>
        <v>2.38</v>
      </c>
      <c r="B347" s="4">
        <f>IF('True_Odds_Calculator_3-way'!B348="","",'True_Odds_Calculator_3-way'!B348)</f>
        <v>2.9</v>
      </c>
      <c r="C347" s="4">
        <f>IF('True_Odds_Calculator_3-way'!C348="","",'True_Odds_Calculator_3-way'!C348)</f>
        <v>3.48</v>
      </c>
      <c r="D347" s="4">
        <f t="shared" si="25"/>
        <v>5.2351975272867834E-2</v>
      </c>
      <c r="E347" s="4">
        <f t="shared" si="26"/>
        <v>2.4831307962903741</v>
      </c>
      <c r="F347" s="4">
        <f t="shared" si="27"/>
        <v>3.0545830055074745</v>
      </c>
      <c r="G347" s="4">
        <f t="shared" si="28"/>
        <v>3.7049982106644404</v>
      </c>
      <c r="I347" s="4">
        <f t="shared" si="29"/>
        <v>1.0523519752728678</v>
      </c>
    </row>
    <row r="348" spans="1:9" x14ac:dyDescent="0.2">
      <c r="A348" s="4">
        <f>IF('True_Odds_Calculator_3-way'!A349="","",'True_Odds_Calculator_3-way'!A349)</f>
        <v>2.4300000000000002</v>
      </c>
      <c r="B348" s="4">
        <f>IF('True_Odds_Calculator_3-way'!B349="","",'True_Odds_Calculator_3-way'!B349)</f>
        <v>2.85</v>
      </c>
      <c r="C348" s="4">
        <f>IF('True_Odds_Calculator_3-way'!C349="","",'True_Odds_Calculator_3-way'!C349)</f>
        <v>3.44</v>
      </c>
      <c r="D348" s="4">
        <f t="shared" si="25"/>
        <v>5.3097501145916715E-2</v>
      </c>
      <c r="E348" s="4">
        <f t="shared" si="26"/>
        <v>2.539208768814603</v>
      </c>
      <c r="F348" s="4">
        <f t="shared" si="27"/>
        <v>3.0013984181497038</v>
      </c>
      <c r="G348" s="4">
        <f t="shared" si="28"/>
        <v>3.6630236906196956</v>
      </c>
      <c r="I348" s="4">
        <f t="shared" si="29"/>
        <v>1.0530975011459167</v>
      </c>
    </row>
    <row r="349" spans="1:9" x14ac:dyDescent="0.2">
      <c r="A349" s="4">
        <f>IF('True_Odds_Calculator_3-way'!A350="","",'True_Odds_Calculator_3-way'!A350)</f>
        <v>2.38</v>
      </c>
      <c r="B349" s="4">
        <f>IF('True_Odds_Calculator_3-way'!B350="","",'True_Odds_Calculator_3-way'!B350)</f>
        <v>2.86</v>
      </c>
      <c r="C349" s="4">
        <f>IF('True_Odds_Calculator_3-way'!C350="","",'True_Odds_Calculator_3-way'!C350)</f>
        <v>3.54</v>
      </c>
      <c r="D349" s="4">
        <f t="shared" si="25"/>
        <v>5.2304292583455148E-2</v>
      </c>
      <c r="E349" s="4">
        <f t="shared" si="26"/>
        <v>2.483032797313848</v>
      </c>
      <c r="F349" s="4">
        <f t="shared" si="27"/>
        <v>3.0100935771204256</v>
      </c>
      <c r="G349" s="4">
        <f t="shared" si="28"/>
        <v>3.7728572209958298</v>
      </c>
      <c r="I349" s="4">
        <f t="shared" si="29"/>
        <v>1.0523042925834551</v>
      </c>
    </row>
    <row r="350" spans="1:9" x14ac:dyDescent="0.2">
      <c r="A350" s="4">
        <f>IF('True_Odds_Calculator_3-way'!A351="","",'True_Odds_Calculator_3-way'!A351)</f>
        <v>2.54</v>
      </c>
      <c r="B350" s="4">
        <f>IF('True_Odds_Calculator_3-way'!B351="","",'True_Odds_Calculator_3-way'!B351)</f>
        <v>2.87</v>
      </c>
      <c r="C350" s="4">
        <f>IF('True_Odds_Calculator_3-way'!C351="","",'True_Odds_Calculator_3-way'!C351)</f>
        <v>3.23</v>
      </c>
      <c r="D350" s="4">
        <f t="shared" si="25"/>
        <v>5.1730366370517977E-2</v>
      </c>
      <c r="E350" s="4">
        <f t="shared" si="26"/>
        <v>2.6563435352264611</v>
      </c>
      <c r="F350" s="4">
        <f t="shared" si="27"/>
        <v>3.0194275984060219</v>
      </c>
      <c r="G350" s="4">
        <f t="shared" si="28"/>
        <v>3.4205099578458631</v>
      </c>
      <c r="I350" s="4">
        <f t="shared" si="29"/>
        <v>1.051730366370518</v>
      </c>
    </row>
    <row r="351" spans="1:9" x14ac:dyDescent="0.2">
      <c r="A351" s="4">
        <f>IF('True_Odds_Calculator_3-way'!A352="","",'True_Odds_Calculator_3-way'!A352)</f>
        <v>3.02</v>
      </c>
      <c r="B351" s="4">
        <f>IF('True_Odds_Calculator_3-way'!B352="","",'True_Odds_Calculator_3-way'!B352)</f>
        <v>2.75</v>
      </c>
      <c r="C351" s="4">
        <f>IF('True_Odds_Calculator_3-way'!C352="","",'True_Odds_Calculator_3-way'!C352)</f>
        <v>2.8</v>
      </c>
      <c r="D351" s="4">
        <f t="shared" si="25"/>
        <v>5.1905048593790415E-2</v>
      </c>
      <c r="E351" s="4">
        <f t="shared" si="26"/>
        <v>3.1864979673868361</v>
      </c>
      <c r="F351" s="4">
        <f t="shared" si="27"/>
        <v>2.8873804892181618</v>
      </c>
      <c r="G351" s="4">
        <f t="shared" si="28"/>
        <v>2.9425510376244306</v>
      </c>
      <c r="I351" s="4">
        <f t="shared" si="29"/>
        <v>1.0519050485937904</v>
      </c>
    </row>
    <row r="352" spans="1:9" x14ac:dyDescent="0.2">
      <c r="A352" s="4">
        <f>IF('True_Odds_Calculator_3-way'!A353="","",'True_Odds_Calculator_3-way'!A353)</f>
        <v>2.44</v>
      </c>
      <c r="B352" s="4">
        <f>IF('True_Odds_Calculator_3-way'!B353="","",'True_Odds_Calculator_3-way'!B353)</f>
        <v>3.34</v>
      </c>
      <c r="C352" s="4">
        <f>IF('True_Odds_Calculator_3-way'!C353="","",'True_Odds_Calculator_3-way'!C353)</f>
        <v>2.99</v>
      </c>
      <c r="D352" s="4">
        <f t="shared" si="25"/>
        <v>4.3685423713677896E-2</v>
      </c>
      <c r="E352" s="4">
        <f t="shared" si="26"/>
        <v>2.5298890089545343</v>
      </c>
      <c r="F352" s="4">
        <f t="shared" si="27"/>
        <v>3.5107503953452985</v>
      </c>
      <c r="G352" s="4">
        <f t="shared" si="28"/>
        <v>3.1261102318888772</v>
      </c>
      <c r="I352" s="4">
        <f t="shared" si="29"/>
        <v>1.0436854237136779</v>
      </c>
    </row>
    <row r="353" spans="1: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3.34</v>
      </c>
      <c r="C353" s="4">
        <f>IF('True_Odds_Calculator_3-way'!C354="","",'True_Odds_Calculator_3-way'!C354)</f>
        <v>3.49</v>
      </c>
      <c r="D353" s="4">
        <f t="shared" si="25"/>
        <v>4.4649745224464077E-2</v>
      </c>
      <c r="E353" s="4">
        <f t="shared" si="26"/>
        <v>2.2531030121659152</v>
      </c>
      <c r="F353" s="4">
        <f t="shared" si="27"/>
        <v>3.5147167439650038</v>
      </c>
      <c r="G353" s="4">
        <f t="shared" si="28"/>
        <v>3.6812114623853192</v>
      </c>
      <c r="I353" s="4">
        <f t="shared" si="29"/>
        <v>1.0446497452244641</v>
      </c>
    </row>
    <row r="354" spans="1:9" x14ac:dyDescent="0.2">
      <c r="A354" s="4">
        <f>IF('True_Odds_Calculator_3-way'!A355="","",'True_Odds_Calculator_3-way'!A355)</f>
        <v>2.2599999999999998</v>
      </c>
      <c r="B354" s="4">
        <f>IF('True_Odds_Calculator_3-way'!B355="","",'True_Odds_Calculator_3-way'!B355)</f>
        <v>3.27</v>
      </c>
      <c r="C354" s="4">
        <f>IF('True_Odds_Calculator_3-way'!C355="","",'True_Odds_Calculator_3-way'!C355)</f>
        <v>3.38</v>
      </c>
      <c r="D354" s="4">
        <f t="shared" si="25"/>
        <v>4.4146261825392052E-2</v>
      </c>
      <c r="E354" s="4">
        <f t="shared" si="26"/>
        <v>2.3377460717921865</v>
      </c>
      <c r="F354" s="4">
        <f t="shared" si="27"/>
        <v>3.4353048977164606</v>
      </c>
      <c r="G354" s="4">
        <f t="shared" si="28"/>
        <v>3.5569142328348624</v>
      </c>
      <c r="I354" s="4">
        <f t="shared" si="29"/>
        <v>1.0441462618253921</v>
      </c>
    </row>
    <row r="355" spans="1:9" x14ac:dyDescent="0.2">
      <c r="A355" s="4">
        <f>IF('True_Odds_Calculator_3-way'!A356="","",'True_Odds_Calculator_3-way'!A356)</f>
        <v>15.94</v>
      </c>
      <c r="B355" s="4">
        <f>IF('True_Odds_Calculator_3-way'!B356="","",'True_Odds_Calculator_3-way'!B356)</f>
        <v>7.37</v>
      </c>
      <c r="C355" s="4">
        <f>IF('True_Odds_Calculator_3-way'!C356="","",'True_Odds_Calculator_3-way'!C356)</f>
        <v>1.18</v>
      </c>
      <c r="D355" s="4">
        <f t="shared" si="25"/>
        <v>4.5878094645274814E-2</v>
      </c>
      <c r="E355" s="4">
        <f t="shared" si="26"/>
        <v>21.078121018120449</v>
      </c>
      <c r="F355" s="4">
        <f t="shared" si="27"/>
        <v>8.3061644165579978</v>
      </c>
      <c r="G355" s="4">
        <f t="shared" si="28"/>
        <v>1.2016848647029434</v>
      </c>
      <c r="I355" s="4">
        <f t="shared" si="29"/>
        <v>1.0458780946452748</v>
      </c>
    </row>
    <row r="356" spans="1:9" x14ac:dyDescent="0.2">
      <c r="A356" s="4">
        <f>IF('True_Odds_Calculator_3-way'!A357="","",'True_Odds_Calculator_3-way'!A357)</f>
        <v>1.1299999999999999</v>
      </c>
      <c r="B356" s="4">
        <f>IF('True_Odds_Calculator_3-way'!B357="","",'True_Odds_Calculator_3-way'!B357)</f>
        <v>9.16</v>
      </c>
      <c r="C356" s="4">
        <f>IF('True_Odds_Calculator_3-way'!C357="","",'True_Odds_Calculator_3-way'!C357)</f>
        <v>20.76</v>
      </c>
      <c r="D356" s="4">
        <f t="shared" si="25"/>
        <v>4.2295614729322306E-2</v>
      </c>
      <c r="E356" s="4">
        <f t="shared" si="26"/>
        <v>1.1482938694876257</v>
      </c>
      <c r="F356" s="4">
        <f t="shared" si="27"/>
        <v>10.518369722082408</v>
      </c>
      <c r="G356" s="4">
        <f t="shared" si="28"/>
        <v>29.350457989798478</v>
      </c>
      <c r="I356" s="4">
        <f t="shared" si="29"/>
        <v>1.0422956147293223</v>
      </c>
    </row>
    <row r="357" spans="1:9" x14ac:dyDescent="0.2">
      <c r="A357" s="4">
        <f>IF('True_Odds_Calculator_3-way'!A358="","",'True_Odds_Calculator_3-way'!A358)</f>
        <v>2.5099999999999998</v>
      </c>
      <c r="B357" s="4">
        <f>IF('True_Odds_Calculator_3-way'!B358="","",'True_Odds_Calculator_3-way'!B358)</f>
        <v>3.26</v>
      </c>
      <c r="C357" s="4">
        <f>IF('True_Odds_Calculator_3-way'!C358="","",'True_Odds_Calculator_3-way'!C358)</f>
        <v>2.95</v>
      </c>
      <c r="D357" s="4">
        <f t="shared" si="25"/>
        <v>4.4137891607118451E-2</v>
      </c>
      <c r="E357" s="4">
        <f t="shared" si="26"/>
        <v>2.6062452560807641</v>
      </c>
      <c r="F357" s="4">
        <f t="shared" si="27"/>
        <v>3.4242372944670603</v>
      </c>
      <c r="G357" s="4">
        <f t="shared" si="28"/>
        <v>3.0838458809736848</v>
      </c>
      <c r="I357" s="4">
        <f t="shared" si="29"/>
        <v>1.0441378916071185</v>
      </c>
    </row>
    <row r="358" spans="1:9" x14ac:dyDescent="0.2">
      <c r="A358" s="4">
        <f>IF('True_Odds_Calculator_3-way'!A359="","",'True_Odds_Calculator_3-way'!A359)</f>
        <v>4.7</v>
      </c>
      <c r="B358" s="4">
        <f>IF('True_Odds_Calculator_3-way'!B359="","",'True_Odds_Calculator_3-way'!B359)</f>
        <v>3.99</v>
      </c>
      <c r="C358" s="4">
        <f>IF('True_Odds_Calculator_3-way'!C359="","",'True_Odds_Calculator_3-way'!C359)</f>
        <v>1.71</v>
      </c>
      <c r="D358" s="4">
        <f t="shared" si="25"/>
        <v>4.818784550027555E-2</v>
      </c>
      <c r="E358" s="4">
        <f t="shared" si="26"/>
        <v>5.0837977047501441</v>
      </c>
      <c r="F358" s="4">
        <f t="shared" si="27"/>
        <v>4.2632296850135143</v>
      </c>
      <c r="G358" s="4">
        <f t="shared" si="28"/>
        <v>1.7582952213274439</v>
      </c>
      <c r="I358" s="4">
        <f t="shared" si="29"/>
        <v>1.0481878455002756</v>
      </c>
    </row>
    <row r="359" spans="1:9" x14ac:dyDescent="0.2">
      <c r="A359" s="4">
        <f>IF('True_Odds_Calculator_3-way'!A360="","",'True_Odds_Calculator_3-way'!A360)</f>
        <v>3.19</v>
      </c>
      <c r="B359" s="4">
        <f>IF('True_Odds_Calculator_3-way'!B360="","",'True_Odds_Calculator_3-way'!B360)</f>
        <v>3.62</v>
      </c>
      <c r="C359" s="4">
        <f>IF('True_Odds_Calculator_3-way'!C360="","",'True_Odds_Calculator_3-way'!C360)</f>
        <v>2.25</v>
      </c>
      <c r="D359" s="4">
        <f t="shared" si="25"/>
        <v>3.4167162191547806E-2</v>
      </c>
      <c r="E359" s="4">
        <f t="shared" si="26"/>
        <v>3.3102655299451103</v>
      </c>
      <c r="F359" s="4">
        <f t="shared" si="27"/>
        <v>3.7756645151915134</v>
      </c>
      <c r="G359" s="4">
        <f t="shared" si="28"/>
        <v>2.3091734272632878</v>
      </c>
      <c r="I359" s="4">
        <f t="shared" si="29"/>
        <v>1.0341671621915478</v>
      </c>
    </row>
    <row r="360" spans="1:9" x14ac:dyDescent="0.2">
      <c r="A360" s="4">
        <f>IF('True_Odds_Calculator_3-way'!A361="","",'True_Odds_Calculator_3-way'!A361)</f>
        <v>1.99</v>
      </c>
      <c r="B360" s="4">
        <f>IF('True_Odds_Calculator_3-way'!B361="","",'True_Odds_Calculator_3-way'!B361)</f>
        <v>3.46</v>
      </c>
      <c r="C360" s="4">
        <f>IF('True_Odds_Calculator_3-way'!C361="","",'True_Odds_Calculator_3-way'!C361)</f>
        <v>4.12</v>
      </c>
      <c r="D360" s="4">
        <f t="shared" si="25"/>
        <v>3.4248350456474341E-2</v>
      </c>
      <c r="E360" s="4">
        <f t="shared" si="26"/>
        <v>2.0362598999742736</v>
      </c>
      <c r="F360" s="4">
        <f t="shared" si="27"/>
        <v>3.6022895893340761</v>
      </c>
      <c r="G360" s="4">
        <f t="shared" si="28"/>
        <v>4.3233459902356381</v>
      </c>
      <c r="I360" s="4">
        <f t="shared" si="29"/>
        <v>1.0342483504564743</v>
      </c>
    </row>
    <row r="361" spans="1:9" x14ac:dyDescent="0.2">
      <c r="A361" s="4">
        <f>IF('True_Odds_Calculator_3-way'!A362="","",'True_Odds_Calculator_3-way'!A362)</f>
        <v>4.5</v>
      </c>
      <c r="B361" s="4">
        <f>IF('True_Odds_Calculator_3-way'!B362="","",'True_Odds_Calculator_3-way'!B362)</f>
        <v>3.61</v>
      </c>
      <c r="C361" s="4">
        <f>IF('True_Odds_Calculator_3-way'!C362="","",'True_Odds_Calculator_3-way'!C362)</f>
        <v>1.88</v>
      </c>
      <c r="D361" s="4">
        <f t="shared" si="25"/>
        <v>3.1145426088551087E-2</v>
      </c>
      <c r="E361" s="4">
        <f t="shared" si="26"/>
        <v>4.7205345918430446</v>
      </c>
      <c r="F361" s="4">
        <f t="shared" si="27"/>
        <v>3.7505649069950229</v>
      </c>
      <c r="G361" s="4">
        <f t="shared" si="28"/>
        <v>1.9174238968018449</v>
      </c>
      <c r="I361" s="4">
        <f t="shared" si="29"/>
        <v>1.0311454260885511</v>
      </c>
    </row>
    <row r="362" spans="1:9" x14ac:dyDescent="0.2">
      <c r="A362" s="4">
        <f>IF('True_Odds_Calculator_3-way'!A363="","",'True_Odds_Calculator_3-way'!A363)</f>
        <v>1.5</v>
      </c>
      <c r="B362" s="4">
        <f>IF('True_Odds_Calculator_3-way'!B363="","",'True_Odds_Calculator_3-way'!B363)</f>
        <v>3.84</v>
      </c>
      <c r="C362" s="4">
        <f>IF('True_Odds_Calculator_3-way'!C363="","",'True_Odds_Calculator_3-way'!C363)</f>
        <v>7.46</v>
      </c>
      <c r="D362" s="4">
        <f t="shared" si="25"/>
        <v>6.1131590705987504E-2</v>
      </c>
      <c r="E362" s="4">
        <f t="shared" si="26"/>
        <v>1.5472942803232173</v>
      </c>
      <c r="F362" s="4">
        <f t="shared" si="27"/>
        <v>4.1659815403707441</v>
      </c>
      <c r="G362" s="4">
        <f t="shared" si="28"/>
        <v>8.7973138973057079</v>
      </c>
      <c r="I362" s="4">
        <f t="shared" si="29"/>
        <v>1.0611315907059875</v>
      </c>
    </row>
    <row r="363" spans="1:9" x14ac:dyDescent="0.2">
      <c r="A363" s="4">
        <f>IF('True_Odds_Calculator_3-way'!A364="","",'True_Odds_Calculator_3-way'!A364)</f>
        <v>1.21</v>
      </c>
      <c r="B363" s="4">
        <f>IF('True_Odds_Calculator_3-way'!B364="","",'True_Odds_Calculator_3-way'!B364)</f>
        <v>5.82</v>
      </c>
      <c r="C363" s="4">
        <f>IF('True_Odds_Calculator_3-way'!C364="","",'True_Odds_Calculator_3-way'!C364)</f>
        <v>14.78</v>
      </c>
      <c r="D363" s="4">
        <f t="shared" si="25"/>
        <v>6.5926585480480027E-2</v>
      </c>
      <c r="E363" s="4">
        <f t="shared" si="26"/>
        <v>1.2430532706062363</v>
      </c>
      <c r="F363" s="4">
        <f t="shared" si="27"/>
        <v>6.6735280612862091</v>
      </c>
      <c r="G363" s="4">
        <f t="shared" si="28"/>
        <v>21.889755674070212</v>
      </c>
      <c r="I363" s="4">
        <f t="shared" si="29"/>
        <v>1.06592658548048</v>
      </c>
    </row>
    <row r="364" spans="1:9" x14ac:dyDescent="0.2">
      <c r="A364" s="4">
        <f>IF('True_Odds_Calculator_3-way'!A365="","",'True_Odds_Calculator_3-way'!A365)</f>
        <v>3.94</v>
      </c>
      <c r="B364" s="4">
        <f>IF('True_Odds_Calculator_3-way'!B365="","",'True_Odds_Calculator_3-way'!B365)</f>
        <v>3.76</v>
      </c>
      <c r="C364" s="4">
        <f>IF('True_Odds_Calculator_3-way'!C365="","",'True_Odds_Calculator_3-way'!C365)</f>
        <v>1.94</v>
      </c>
      <c r="D364" s="4">
        <f t="shared" si="25"/>
        <v>3.5228470933268641E-2</v>
      </c>
      <c r="E364" s="4">
        <f t="shared" si="26"/>
        <v>4.1311340433801664</v>
      </c>
      <c r="F364" s="4">
        <f t="shared" si="27"/>
        <v>3.9336840168888734</v>
      </c>
      <c r="G364" s="4">
        <f t="shared" si="28"/>
        <v>1.9852255784935353</v>
      </c>
      <c r="I364" s="4">
        <f t="shared" si="29"/>
        <v>1.0352284709332686</v>
      </c>
    </row>
    <row r="365" spans="1:9" x14ac:dyDescent="0.2">
      <c r="A365" s="4">
        <f>IF('True_Odds_Calculator_3-way'!A366="","",'True_Odds_Calculator_3-way'!A366)</f>
        <v>1.89</v>
      </c>
      <c r="B365" s="4">
        <f>IF('True_Odds_Calculator_3-way'!B366="","",'True_Odds_Calculator_3-way'!B366)</f>
        <v>3.84</v>
      </c>
      <c r="C365" s="4">
        <f>IF('True_Odds_Calculator_3-way'!C366="","",'True_Odds_Calculator_3-way'!C366)</f>
        <v>4.0599999999999996</v>
      </c>
      <c r="D365" s="4">
        <f t="shared" si="25"/>
        <v>3.5822614486407556E-2</v>
      </c>
      <c r="E365" s="4">
        <f t="shared" si="26"/>
        <v>1.9336388391757957</v>
      </c>
      <c r="F365" s="4">
        <f t="shared" si="27"/>
        <v>4.0245368741490868</v>
      </c>
      <c r="G365" s="4">
        <f t="shared" si="28"/>
        <v>4.2668569621382293</v>
      </c>
      <c r="I365" s="4">
        <f t="shared" si="29"/>
        <v>1.0358226144864076</v>
      </c>
    </row>
    <row r="366" spans="1:9" x14ac:dyDescent="0.2">
      <c r="A366" s="4">
        <f>IF('True_Odds_Calculator_3-way'!A367="","",'True_Odds_Calculator_3-way'!A367)</f>
        <v>5.25</v>
      </c>
      <c r="B366" s="4">
        <f>IF('True_Odds_Calculator_3-way'!B367="","",'True_Odds_Calculator_3-way'!B367)</f>
        <v>3.7</v>
      </c>
      <c r="C366" s="4">
        <f>IF('True_Odds_Calculator_3-way'!C367="","",'True_Odds_Calculator_3-way'!C367)</f>
        <v>1.74</v>
      </c>
      <c r="D366" s="4">
        <f t="shared" si="25"/>
        <v>3.5459104424621524E-2</v>
      </c>
      <c r="E366" s="4">
        <f t="shared" si="26"/>
        <v>5.5973337749441079</v>
      </c>
      <c r="F366" s="4">
        <f t="shared" si="27"/>
        <v>3.8692118367580557</v>
      </c>
      <c r="G366" s="4">
        <f t="shared" si="28"/>
        <v>1.7765367533047749</v>
      </c>
      <c r="I366" s="4">
        <f t="shared" si="29"/>
        <v>1.0354591044246215</v>
      </c>
    </row>
    <row r="367" spans="1:9" x14ac:dyDescent="0.2">
      <c r="A367" s="4">
        <f>IF('True_Odds_Calculator_3-way'!A368="","",'True_Odds_Calculator_3-way'!A368)</f>
        <v>1.1299999999999999</v>
      </c>
      <c r="B367" s="4">
        <f>IF('True_Odds_Calculator_3-way'!B368="","",'True_Odds_Calculator_3-way'!B368)</f>
        <v>9.2899999999999991</v>
      </c>
      <c r="C367" s="4">
        <f>IF('True_Odds_Calculator_3-way'!C368="","",'True_Odds_Calculator_3-way'!C368)</f>
        <v>23.78</v>
      </c>
      <c r="D367" s="4">
        <f t="shared" si="25"/>
        <v>3.4650523351853257E-2</v>
      </c>
      <c r="E367" s="4">
        <f t="shared" si="26"/>
        <v>1.1449434552074247</v>
      </c>
      <c r="F367" s="4">
        <f t="shared" si="27"/>
        <v>10.406644631082294</v>
      </c>
      <c r="G367" s="4">
        <f t="shared" si="28"/>
        <v>32.784767447999457</v>
      </c>
      <c r="I367" s="4">
        <f t="shared" si="29"/>
        <v>1.0346505233518533</v>
      </c>
    </row>
    <row r="368" spans="1:9" x14ac:dyDescent="0.2">
      <c r="A368" s="4">
        <f>IF('True_Odds_Calculator_3-way'!A369="","",'True_Odds_Calculator_3-way'!A369)</f>
        <v>6.16</v>
      </c>
      <c r="B368" s="4">
        <f>IF('True_Odds_Calculator_3-way'!B369="","",'True_Odds_Calculator_3-way'!B369)</f>
        <v>4.51</v>
      </c>
      <c r="C368" s="4">
        <f>IF('True_Odds_Calculator_3-way'!C369="","",'True_Odds_Calculator_3-way'!C369)</f>
        <v>1.56</v>
      </c>
      <c r="D368" s="4">
        <f t="shared" si="25"/>
        <v>2.509279338547632E-2</v>
      </c>
      <c r="E368" s="4">
        <f t="shared" si="26"/>
        <v>6.4946283825365283</v>
      </c>
      <c r="F368" s="4">
        <f t="shared" si="27"/>
        <v>4.6867993478026406</v>
      </c>
      <c r="G368" s="4">
        <f t="shared" si="28"/>
        <v>1.5806243861942653</v>
      </c>
      <c r="I368" s="4">
        <f t="shared" si="29"/>
        <v>1.0250927933854763</v>
      </c>
    </row>
    <row r="369" spans="1:9" x14ac:dyDescent="0.2">
      <c r="A369" s="4">
        <f>IF('True_Odds_Calculator_3-way'!A370="","",'True_Odds_Calculator_3-way'!A370)</f>
        <v>3.32</v>
      </c>
      <c r="B369" s="4">
        <f>IF('True_Odds_Calculator_3-way'!B370="","",'True_Odds_Calculator_3-way'!B370)</f>
        <v>3.29</v>
      </c>
      <c r="C369" s="4">
        <f>IF('True_Odds_Calculator_3-way'!C370="","",'True_Odds_Calculator_3-way'!C370)</f>
        <v>2.4</v>
      </c>
      <c r="D369" s="4">
        <f t="shared" si="25"/>
        <v>2.1822853724930091E-2</v>
      </c>
      <c r="E369" s="4">
        <f t="shared" si="26"/>
        <v>3.402164395793029</v>
      </c>
      <c r="F369" s="4">
        <f t="shared" si="27"/>
        <v>3.3706681661860665</v>
      </c>
      <c r="G369" s="4">
        <f t="shared" si="28"/>
        <v>2.4426443767486465</v>
      </c>
      <c r="I369" s="4">
        <f t="shared" si="29"/>
        <v>1.0218228537249301</v>
      </c>
    </row>
    <row r="370" spans="1:9" x14ac:dyDescent="0.2">
      <c r="A370" s="4">
        <f>IF('True_Odds_Calculator_3-way'!A371="","",'True_Odds_Calculator_3-way'!A371)</f>
        <v>1.31</v>
      </c>
      <c r="B370" s="4">
        <f>IF('True_Odds_Calculator_3-way'!B371="","",'True_Odds_Calculator_3-way'!B371)</f>
        <v>6.25</v>
      </c>
      <c r="C370" s="4">
        <f>IF('True_Odds_Calculator_3-way'!C371="","",'True_Odds_Calculator_3-way'!C371)</f>
        <v>9.92</v>
      </c>
      <c r="D370" s="4">
        <f t="shared" si="25"/>
        <v>2.4165230238857305E-2</v>
      </c>
      <c r="E370" s="4">
        <f t="shared" si="26"/>
        <v>1.3239707385405024</v>
      </c>
      <c r="F370" s="4">
        <f t="shared" si="27"/>
        <v>6.5813320944604534</v>
      </c>
      <c r="G370" s="4">
        <f t="shared" si="28"/>
        <v>10.78151134080832</v>
      </c>
      <c r="I370" s="4">
        <f t="shared" si="29"/>
        <v>1.0241652302388573</v>
      </c>
    </row>
    <row r="371" spans="1:9" x14ac:dyDescent="0.2">
      <c r="A371" s="4">
        <f>IF('True_Odds_Calculator_3-way'!A372="","",'True_Odds_Calculator_3-way'!A372)</f>
        <v>2.1800000000000002</v>
      </c>
      <c r="B371" s="4">
        <f>IF('True_Odds_Calculator_3-way'!B372="","",'True_Odds_Calculator_3-way'!B372)</f>
        <v>3.61</v>
      </c>
      <c r="C371" s="4">
        <f>IF('True_Odds_Calculator_3-way'!C372="","",'True_Odds_Calculator_3-way'!C372)</f>
        <v>3.5</v>
      </c>
      <c r="D371" s="4">
        <f t="shared" si="25"/>
        <v>2.143819229386823E-2</v>
      </c>
      <c r="E371" s="4">
        <f t="shared" si="26"/>
        <v>2.2144983853461793</v>
      </c>
      <c r="F371" s="4">
        <f t="shared" si="27"/>
        <v>3.7055942958362285</v>
      </c>
      <c r="G371" s="4">
        <f t="shared" si="28"/>
        <v>3.5897849158734774</v>
      </c>
      <c r="I371" s="4">
        <f t="shared" si="29"/>
        <v>1.0214381922938682</v>
      </c>
    </row>
    <row r="372" spans="1:9" x14ac:dyDescent="0.2">
      <c r="A372" s="4">
        <f>IF('True_Odds_Calculator_3-way'!A373="","",'True_Odds_Calculator_3-way'!A373)</f>
        <v>4.7</v>
      </c>
      <c r="B372" s="4">
        <f>IF('True_Odds_Calculator_3-way'!B373="","",'True_Odds_Calculator_3-way'!B373)</f>
        <v>3.58</v>
      </c>
      <c r="C372" s="4">
        <f>IF('True_Odds_Calculator_3-way'!C373="","",'True_Odds_Calculator_3-way'!C373)</f>
        <v>1.84</v>
      </c>
      <c r="D372" s="4">
        <f t="shared" si="25"/>
        <v>3.5573827254921309E-2</v>
      </c>
      <c r="E372" s="4">
        <f t="shared" si="26"/>
        <v>4.977402219907141</v>
      </c>
      <c r="F372" s="4">
        <f t="shared" si="27"/>
        <v>3.738713759890254</v>
      </c>
      <c r="G372" s="4">
        <f t="shared" si="28"/>
        <v>1.8810417233736443</v>
      </c>
      <c r="I372" s="4">
        <f t="shared" si="29"/>
        <v>1.0355738272549213</v>
      </c>
    </row>
    <row r="373" spans="1:9" x14ac:dyDescent="0.2">
      <c r="A373" s="4">
        <f>IF('True_Odds_Calculator_3-way'!A374="","",'True_Odds_Calculator_3-way'!A374)</f>
        <v>2.84</v>
      </c>
      <c r="B373" s="4">
        <f>IF('True_Odds_Calculator_3-way'!B374="","",'True_Odds_Calculator_3-way'!B374)</f>
        <v>3.33</v>
      </c>
      <c r="C373" s="4">
        <f>IF('True_Odds_Calculator_3-way'!C374="","",'True_Odds_Calculator_3-way'!C374)</f>
        <v>2.58</v>
      </c>
      <c r="D373" s="4">
        <f t="shared" si="25"/>
        <v>4.0009875581444643E-2</v>
      </c>
      <c r="E373" s="4">
        <f t="shared" si="26"/>
        <v>2.9518025180764753</v>
      </c>
      <c r="F373" s="4">
        <f t="shared" si="27"/>
        <v>3.4847616153121947</v>
      </c>
      <c r="G373" s="4">
        <f t="shared" si="28"/>
        <v>2.671937337162301</v>
      </c>
      <c r="I373" s="4">
        <f t="shared" si="29"/>
        <v>1.0400098755814446</v>
      </c>
    </row>
    <row r="374" spans="1:9" x14ac:dyDescent="0.2">
      <c r="A374" s="4">
        <f>IF('True_Odds_Calculator_3-way'!A375="","",'True_Odds_Calculator_3-way'!A375)</f>
        <v>2.08</v>
      </c>
      <c r="B374" s="4">
        <f>IF('True_Odds_Calculator_3-way'!B375="","",'True_Odds_Calculator_3-way'!B375)</f>
        <v>3.47</v>
      </c>
      <c r="C374" s="4">
        <f>IF('True_Odds_Calculator_3-way'!C375="","",'True_Odds_Calculator_3-way'!C375)</f>
        <v>3.78</v>
      </c>
      <c r="D374" s="4">
        <f t="shared" si="25"/>
        <v>3.3503933359841254E-2</v>
      </c>
      <c r="E374" s="4">
        <f t="shared" si="26"/>
        <v>2.1294662091479055</v>
      </c>
      <c r="F374" s="4">
        <f t="shared" si="27"/>
        <v>3.6098937914521549</v>
      </c>
      <c r="G374" s="4">
        <f t="shared" si="28"/>
        <v>3.9466057899018692</v>
      </c>
      <c r="I374" s="4">
        <f t="shared" si="29"/>
        <v>1.0335039333598413</v>
      </c>
    </row>
    <row r="375" spans="1:9" x14ac:dyDescent="0.2">
      <c r="A375" s="4">
        <f>IF('True_Odds_Calculator_3-way'!A376="","",'True_Odds_Calculator_3-way'!A376)</f>
        <v>2.06</v>
      </c>
      <c r="B375" s="4">
        <f>IF('True_Odds_Calculator_3-way'!B376="","",'True_Odds_Calculator_3-way'!B376)</f>
        <v>3.49</v>
      </c>
      <c r="C375" s="4">
        <f>IF('True_Odds_Calculator_3-way'!C376="","",'True_Odds_Calculator_3-way'!C376)</f>
        <v>3.81</v>
      </c>
      <c r="D375" s="4">
        <f t="shared" si="25"/>
        <v>3.4437036094331575E-2</v>
      </c>
      <c r="E375" s="4">
        <f t="shared" si="26"/>
        <v>2.1098921227478669</v>
      </c>
      <c r="F375" s="4">
        <f t="shared" si="27"/>
        <v>3.6356505298481396</v>
      </c>
      <c r="G375" s="4">
        <f t="shared" si="28"/>
        <v>3.9842513767572552</v>
      </c>
      <c r="I375" s="4">
        <f t="shared" si="29"/>
        <v>1.0344370360943316</v>
      </c>
    </row>
    <row r="376" spans="1:9" x14ac:dyDescent="0.2">
      <c r="A376" s="4">
        <f>IF('True_Odds_Calculator_3-way'!A377="","",'True_Odds_Calculator_3-way'!A377)</f>
        <v>2.19</v>
      </c>
      <c r="B376" s="4">
        <f>IF('True_Odds_Calculator_3-way'!B377="","",'True_Odds_Calculator_3-way'!B377)</f>
        <v>3.38</v>
      </c>
      <c r="C376" s="4">
        <f>IF('True_Odds_Calculator_3-way'!C377="","",'True_Odds_Calculator_3-way'!C377)</f>
        <v>3.49</v>
      </c>
      <c r="D376" s="4">
        <f t="shared" si="25"/>
        <v>3.9011944021288825E-2</v>
      </c>
      <c r="E376" s="4">
        <f t="shared" si="26"/>
        <v>2.2541966327812593</v>
      </c>
      <c r="F376" s="4">
        <f t="shared" si="27"/>
        <v>3.5353927321871277</v>
      </c>
      <c r="G376" s="4">
        <f t="shared" si="28"/>
        <v>3.655919883683862</v>
      </c>
      <c r="I376" s="4">
        <f t="shared" si="29"/>
        <v>1.0390119440212888</v>
      </c>
    </row>
    <row r="377" spans="1:9" x14ac:dyDescent="0.2">
      <c r="A377" s="4">
        <f>IF('True_Odds_Calculator_3-way'!A378="","",'True_Odds_Calculator_3-way'!A378)</f>
        <v>2.15</v>
      </c>
      <c r="B377" s="4">
        <f>IF('True_Odds_Calculator_3-way'!B378="","",'True_Odds_Calculator_3-way'!B378)</f>
        <v>3.29</v>
      </c>
      <c r="C377" s="4">
        <f>IF('True_Odds_Calculator_3-way'!C378="","",'True_Odds_Calculator_3-way'!C378)</f>
        <v>3.79</v>
      </c>
      <c r="D377" s="4">
        <f t="shared" si="25"/>
        <v>3.2919889594985818E-2</v>
      </c>
      <c r="E377" s="4">
        <f t="shared" si="26"/>
        <v>2.2019496908467446</v>
      </c>
      <c r="F377" s="4">
        <f t="shared" si="27"/>
        <v>3.4132247363606409</v>
      </c>
      <c r="G377" s="4">
        <f t="shared" si="28"/>
        <v>3.9544612747637244</v>
      </c>
      <c r="I377" s="4">
        <f t="shared" si="29"/>
        <v>1.0329198895949858</v>
      </c>
    </row>
    <row r="378" spans="1:9" x14ac:dyDescent="0.2">
      <c r="A378" s="4">
        <f>IF('True_Odds_Calculator_3-way'!A379="","",'True_Odds_Calculator_3-way'!A379)</f>
        <v>2.06</v>
      </c>
      <c r="B378" s="4">
        <f>IF('True_Odds_Calculator_3-way'!B379="","",'True_Odds_Calculator_3-way'!B379)</f>
        <v>3.51</v>
      </c>
      <c r="C378" s="4">
        <f>IF('True_Odds_Calculator_3-way'!C379="","",'True_Odds_Calculator_3-way'!C379)</f>
        <v>3.79</v>
      </c>
      <c r="D378" s="4">
        <f t="shared" si="25"/>
        <v>3.4189420848231622E-2</v>
      </c>
      <c r="E378" s="4">
        <f t="shared" si="26"/>
        <v>2.1095247550188501</v>
      </c>
      <c r="F378" s="4">
        <f t="shared" si="27"/>
        <v>3.656256179044115</v>
      </c>
      <c r="G378" s="4">
        <f t="shared" si="28"/>
        <v>3.9610899107361481</v>
      </c>
      <c r="I378" s="4">
        <f t="shared" si="29"/>
        <v>1.0341894208482316</v>
      </c>
    </row>
    <row r="379" spans="1:9" x14ac:dyDescent="0.2">
      <c r="A379" s="4">
        <f>IF('True_Odds_Calculator_3-way'!A380="","",'True_Odds_Calculator_3-way'!A380)</f>
        <v>3.56</v>
      </c>
      <c r="B379" s="4">
        <f>IF('True_Odds_Calculator_3-way'!B380="","",'True_Odds_Calculator_3-way'!B380)</f>
        <v>3.44</v>
      </c>
      <c r="C379" s="4">
        <f>IF('True_Odds_Calculator_3-way'!C380="","",'True_Odds_Calculator_3-way'!C380)</f>
        <v>2.16</v>
      </c>
      <c r="D379" s="4">
        <f t="shared" si="25"/>
        <v>3.4559513786061924E-2</v>
      </c>
      <c r="E379" s="4">
        <f t="shared" si="26"/>
        <v>3.7122413297566581</v>
      </c>
      <c r="F379" s="4">
        <f t="shared" si="27"/>
        <v>3.5819462338877877</v>
      </c>
      <c r="G379" s="4">
        <f t="shared" si="28"/>
        <v>2.2151184602137319</v>
      </c>
      <c r="I379" s="4">
        <f t="shared" si="29"/>
        <v>1.0345595137860619</v>
      </c>
    </row>
    <row r="380" spans="1:9" x14ac:dyDescent="0.2">
      <c r="A380" s="4">
        <f>IF('True_Odds_Calculator_3-way'!A381="","",'True_Odds_Calculator_3-way'!A381)</f>
        <v>2.67</v>
      </c>
      <c r="B380" s="4">
        <f>IF('True_Odds_Calculator_3-way'!B381="","",'True_Odds_Calculator_3-way'!B381)</f>
        <v>3.11</v>
      </c>
      <c r="C380" s="4">
        <f>IF('True_Odds_Calculator_3-way'!C381="","",'True_Odds_Calculator_3-way'!C381)</f>
        <v>2.97</v>
      </c>
      <c r="D380" s="4">
        <f t="shared" si="25"/>
        <v>3.2775580266457771E-2</v>
      </c>
      <c r="E380" s="4">
        <f t="shared" si="26"/>
        <v>2.7502247898829331</v>
      </c>
      <c r="F380" s="4">
        <f t="shared" si="27"/>
        <v>3.2193862172560586</v>
      </c>
      <c r="G380" s="4">
        <f t="shared" si="28"/>
        <v>3.0696019037464914</v>
      </c>
      <c r="I380" s="4">
        <f t="shared" si="29"/>
        <v>1.0327755802664578</v>
      </c>
    </row>
    <row r="381" spans="1:9" x14ac:dyDescent="0.2">
      <c r="A381" s="4">
        <f>IF('True_Odds_Calculator_3-way'!A382="","",'True_Odds_Calculator_3-way'!A382)</f>
        <v>2.38</v>
      </c>
      <c r="B381" s="4">
        <f>IF('True_Odds_Calculator_3-way'!B382="","",'True_Odds_Calculator_3-way'!B382)</f>
        <v>3.22</v>
      </c>
      <c r="C381" s="4">
        <f>IF('True_Odds_Calculator_3-way'!C382="","",'True_Odds_Calculator_3-way'!C382)</f>
        <v>3.24</v>
      </c>
      <c r="D381" s="4">
        <f t="shared" si="25"/>
        <v>3.9369048746712876E-2</v>
      </c>
      <c r="E381" s="4">
        <f t="shared" si="26"/>
        <v>2.4567305206078558</v>
      </c>
      <c r="F381" s="4">
        <f t="shared" si="27"/>
        <v>3.3620679196449337</v>
      </c>
      <c r="G381" s="4">
        <f t="shared" si="28"/>
        <v>3.3838776475855652</v>
      </c>
      <c r="I381" s="4">
        <f t="shared" si="29"/>
        <v>1.0393690487467129</v>
      </c>
    </row>
    <row r="382" spans="1:9" x14ac:dyDescent="0.2">
      <c r="A382" s="4">
        <f>IF('True_Odds_Calculator_3-way'!A383="","",'True_Odds_Calculator_3-way'!A383)</f>
        <v>3.12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2.4500000000000002</v>
      </c>
      <c r="D382" s="4">
        <f t="shared" si="25"/>
        <v>3.3554134599430796E-2</v>
      </c>
      <c r="E382" s="4">
        <f t="shared" si="26"/>
        <v>3.2328132199123898</v>
      </c>
      <c r="F382" s="4">
        <f t="shared" si="27"/>
        <v>3.4049121078896478</v>
      </c>
      <c r="G382" s="4">
        <f t="shared" si="28"/>
        <v>2.5190277673586183</v>
      </c>
      <c r="I382" s="4">
        <f t="shared" si="29"/>
        <v>1.0335541345994308</v>
      </c>
    </row>
    <row r="383" spans="1:9" x14ac:dyDescent="0.2">
      <c r="A383" s="4">
        <f>IF('True_Odds_Calculator_3-way'!A384="","",'True_Odds_Calculator_3-way'!A384)</f>
        <v>3.45</v>
      </c>
      <c r="B383" s="4">
        <f>IF('True_Odds_Calculator_3-way'!B384="","",'True_Odds_Calculator_3-way'!B384)</f>
        <v>3.65</v>
      </c>
      <c r="C383" s="4">
        <f>IF('True_Odds_Calculator_3-way'!C384="","",'True_Odds_Calculator_3-way'!C384)</f>
        <v>2.1</v>
      </c>
      <c r="D383" s="4">
        <f t="shared" si="25"/>
        <v>4.0018151393970136E-2</v>
      </c>
      <c r="E383" s="4">
        <f t="shared" si="26"/>
        <v>3.6164313309856739</v>
      </c>
      <c r="F383" s="4">
        <f t="shared" si="27"/>
        <v>3.8368094599006115</v>
      </c>
      <c r="G383" s="4">
        <f t="shared" si="28"/>
        <v>2.1605220694867131</v>
      </c>
      <c r="I383" s="4">
        <f t="shared" si="29"/>
        <v>1.0400181513939701</v>
      </c>
    </row>
    <row r="384" spans="1:9" x14ac:dyDescent="0.2">
      <c r="A384" s="4">
        <f>IF('True_Odds_Calculator_3-way'!A385="","",'True_Odds_Calculator_3-way'!A385)</f>
        <v>2.82</v>
      </c>
      <c r="B384" s="4">
        <f>IF('True_Odds_Calculator_3-way'!B385="","",'True_Odds_Calculator_3-way'!B385)</f>
        <v>3.4</v>
      </c>
      <c r="C384" s="4">
        <f>IF('True_Odds_Calculator_3-way'!C385="","",'True_Odds_Calculator_3-way'!C385)</f>
        <v>2.56</v>
      </c>
      <c r="D384" s="4">
        <f t="shared" si="25"/>
        <v>3.9352576136837847E-2</v>
      </c>
      <c r="E384" s="4">
        <f t="shared" si="26"/>
        <v>2.9283228240743688</v>
      </c>
      <c r="F384" s="4">
        <f t="shared" si="27"/>
        <v>3.5587173201982631</v>
      </c>
      <c r="G384" s="4">
        <f t="shared" si="28"/>
        <v>2.6489541723744954</v>
      </c>
      <c r="I384" s="4">
        <f t="shared" si="29"/>
        <v>1.0393525761368378</v>
      </c>
    </row>
    <row r="385" spans="1:9" x14ac:dyDescent="0.2">
      <c r="A385" s="4">
        <f>IF('True_Odds_Calculator_3-way'!A386="","",'True_Odds_Calculator_3-way'!A386)</f>
        <v>2.16</v>
      </c>
      <c r="B385" s="4">
        <f>IF('True_Odds_Calculator_3-way'!B386="","",'True_Odds_Calculator_3-way'!B386)</f>
        <v>3.34</v>
      </c>
      <c r="C385" s="4">
        <f>IF('True_Odds_Calculator_3-way'!C386="","",'True_Odds_Calculator_3-way'!C386)</f>
        <v>3.7</v>
      </c>
      <c r="D385" s="4">
        <f t="shared" si="25"/>
        <v>3.2634430838023532E-2</v>
      </c>
      <c r="E385" s="4">
        <f t="shared" si="26"/>
        <v>2.2119742959676136</v>
      </c>
      <c r="F385" s="4">
        <f t="shared" si="27"/>
        <v>3.4659275443109849</v>
      </c>
      <c r="G385" s="4">
        <f t="shared" si="28"/>
        <v>3.8551671281836</v>
      </c>
      <c r="I385" s="4">
        <f t="shared" si="29"/>
        <v>1.0326344308380235</v>
      </c>
    </row>
    <row r="386" spans="1:9" x14ac:dyDescent="0.2">
      <c r="A386" s="4">
        <f>IF('True_Odds_Calculator_3-way'!A387="","",'True_Odds_Calculator_3-way'!A387)</f>
        <v>1.97</v>
      </c>
      <c r="B386" s="4">
        <f>IF('True_Odds_Calculator_3-way'!B387="","",'True_Odds_Calculator_3-way'!B387)</f>
        <v>3.61</v>
      </c>
      <c r="C386" s="4">
        <f>IF('True_Odds_Calculator_3-way'!C387="","",'True_Odds_Calculator_3-way'!C387)</f>
        <v>3.98</v>
      </c>
      <c r="D386" s="4">
        <f t="shared" si="25"/>
        <v>3.5878804854312163E-2</v>
      </c>
      <c r="E386" s="4">
        <f t="shared" si="26"/>
        <v>2.0175339372160135</v>
      </c>
      <c r="F386" s="4">
        <f t="shared" si="27"/>
        <v>3.7728914249924888</v>
      </c>
      <c r="G386" s="4">
        <f t="shared" si="28"/>
        <v>4.1789129748145211</v>
      </c>
      <c r="I386" s="4">
        <f t="shared" si="29"/>
        <v>1.0358788048543122</v>
      </c>
    </row>
    <row r="387" spans="1:9" x14ac:dyDescent="0.2">
      <c r="A387" s="4">
        <f>IF('True_Odds_Calculator_3-way'!A388="","",'True_Odds_Calculator_3-way'!A388)</f>
        <v>2.67</v>
      </c>
      <c r="B387" s="4">
        <f>IF('True_Odds_Calculator_3-way'!B388="","",'True_Odds_Calculator_3-way'!B388)</f>
        <v>3.32</v>
      </c>
      <c r="C387" s="4">
        <f>IF('True_Odds_Calculator_3-way'!C388="","",'True_Odds_Calculator_3-way'!C388)</f>
        <v>2.75</v>
      </c>
      <c r="D387" s="4">
        <f t="shared" ref="D387:D450" si="30">IF(A387="","",((1/A387)+(1/B387)+(1/C387))-1)</f>
        <v>3.9373018119464476E-2</v>
      </c>
      <c r="E387" s="4">
        <f t="shared" ref="E387:E450" si="31">IF(A387="","",(3*A387)/(3-($D387*A387)))</f>
        <v>2.7669597657225444</v>
      </c>
      <c r="F387" s="4">
        <f t="shared" ref="F387:F450" si="32">IF(B387="","",(3*B387)/(3-($D387*B387)))</f>
        <v>3.4712522012369642</v>
      </c>
      <c r="G387" s="4">
        <f t="shared" ref="G387:G450" si="33">IF(C387="","",(3*C387)/(3-($D387*C387)))</f>
        <v>2.8529691730320597</v>
      </c>
      <c r="I387" s="4">
        <f t="shared" ref="I387:I450" si="34">IF(A387="","",D387+1)</f>
        <v>1.0393730181194645</v>
      </c>
    </row>
    <row r="388" spans="1:9" x14ac:dyDescent="0.2">
      <c r="A388" s="4">
        <f>IF('True_Odds_Calculator_3-way'!A389="","",'True_Odds_Calculator_3-way'!A389)</f>
        <v>3.01</v>
      </c>
      <c r="B388" s="4">
        <f>IF('True_Odds_Calculator_3-way'!B389="","",'True_Odds_Calculator_3-way'!B389)</f>
        <v>3.34</v>
      </c>
      <c r="C388" s="4">
        <f>IF('True_Odds_Calculator_3-way'!C389="","",'True_Odds_Calculator_3-way'!C389)</f>
        <v>2.4500000000000002</v>
      </c>
      <c r="D388" s="4">
        <f t="shared" si="30"/>
        <v>3.9790376532175431E-2</v>
      </c>
      <c r="E388" s="4">
        <f t="shared" si="31"/>
        <v>3.1351652366059897</v>
      </c>
      <c r="F388" s="4">
        <f t="shared" si="32"/>
        <v>3.4948203768262771</v>
      </c>
      <c r="G388" s="4">
        <f t="shared" si="33"/>
        <v>2.5322878959072495</v>
      </c>
      <c r="I388" s="4">
        <f t="shared" si="34"/>
        <v>1.0397903765321754</v>
      </c>
    </row>
    <row r="389" spans="1:9" x14ac:dyDescent="0.2">
      <c r="A389" s="4">
        <f>IF('True_Odds_Calculator_3-way'!A390="","",'True_Odds_Calculator_3-way'!A390)</f>
        <v>2.2400000000000002</v>
      </c>
      <c r="B389" s="4">
        <f>IF('True_Odds_Calculator_3-way'!B390="","",'True_Odds_Calculator_3-way'!B390)</f>
        <v>3.4</v>
      </c>
      <c r="C389" s="4">
        <f>IF('True_Odds_Calculator_3-way'!C390="","",'True_Odds_Calculator_3-way'!C390)</f>
        <v>3.41</v>
      </c>
      <c r="D389" s="4">
        <f t="shared" si="30"/>
        <v>3.3801350452204337E-2</v>
      </c>
      <c r="E389" s="4">
        <f t="shared" si="31"/>
        <v>2.2979976498459189</v>
      </c>
      <c r="F389" s="4">
        <f t="shared" si="32"/>
        <v>3.5354361865486608</v>
      </c>
      <c r="G389" s="4">
        <f t="shared" si="33"/>
        <v>3.5462500045516285</v>
      </c>
      <c r="I389" s="4">
        <f t="shared" si="34"/>
        <v>1.0338013504522043</v>
      </c>
    </row>
    <row r="390" spans="1:9" x14ac:dyDescent="0.2">
      <c r="A390" s="4">
        <f>IF('True_Odds_Calculator_3-way'!A391="","",'True_Odds_Calculator_3-way'!A391)</f>
        <v>2.56</v>
      </c>
      <c r="B390" s="4">
        <f>IF('True_Odds_Calculator_3-way'!B391="","",'True_Odds_Calculator_3-way'!B391)</f>
        <v>3.49</v>
      </c>
      <c r="C390" s="4">
        <f>IF('True_Odds_Calculator_3-way'!C391="","",'True_Odds_Calculator_3-way'!C391)</f>
        <v>2.75</v>
      </c>
      <c r="D390" s="4">
        <f t="shared" si="30"/>
        <v>4.079431492576191E-2</v>
      </c>
      <c r="E390" s="4">
        <f t="shared" si="31"/>
        <v>2.652330677720923</v>
      </c>
      <c r="F390" s="4">
        <f t="shared" si="32"/>
        <v>3.6638780775138318</v>
      </c>
      <c r="G390" s="4">
        <f t="shared" si="33"/>
        <v>2.8568305756775927</v>
      </c>
      <c r="I390" s="4">
        <f t="shared" si="34"/>
        <v>1.0407943149257619</v>
      </c>
    </row>
    <row r="391" spans="1:9" x14ac:dyDescent="0.2">
      <c r="A391" s="4">
        <f>IF('True_Odds_Calculator_3-way'!A392="","",'True_Odds_Calculator_3-way'!A392)</f>
        <v>1.79</v>
      </c>
      <c r="B391" s="4">
        <f>IF('True_Odds_Calculator_3-way'!B392="","",'True_Odds_Calculator_3-way'!B392)</f>
        <v>3.57</v>
      </c>
      <c r="C391" s="4">
        <f>IF('True_Odds_Calculator_3-way'!C392="","",'True_Odds_Calculator_3-way'!C392)</f>
        <v>5</v>
      </c>
      <c r="D391" s="4">
        <f t="shared" si="30"/>
        <v>3.8771262695022068E-2</v>
      </c>
      <c r="E391" s="4">
        <f t="shared" si="31"/>
        <v>1.8323896221076941</v>
      </c>
      <c r="F391" s="4">
        <f t="shared" si="32"/>
        <v>3.7426789841944141</v>
      </c>
      <c r="G391" s="4">
        <f t="shared" si="33"/>
        <v>5.3454140898165852</v>
      </c>
      <c r="I391" s="4">
        <f t="shared" si="34"/>
        <v>1.0387712626950221</v>
      </c>
    </row>
    <row r="392" spans="1:9" x14ac:dyDescent="0.2">
      <c r="A392" s="4">
        <f>IF('True_Odds_Calculator_3-way'!A393="","",'True_Odds_Calculator_3-way'!A393)</f>
        <v>1.76</v>
      </c>
      <c r="B392" s="4">
        <f>IF('True_Odds_Calculator_3-way'!B393="","",'True_Odds_Calculator_3-way'!B393)</f>
        <v>3.8</v>
      </c>
      <c r="C392" s="4">
        <f>IF('True_Odds_Calculator_3-way'!C393="","",'True_Odds_Calculator_3-way'!C393)</f>
        <v>4.9000000000000004</v>
      </c>
      <c r="D392" s="4">
        <f t="shared" si="30"/>
        <v>3.5421345571721607E-2</v>
      </c>
      <c r="E392" s="4">
        <f t="shared" si="31"/>
        <v>1.7973498698335626</v>
      </c>
      <c r="F392" s="4">
        <f t="shared" si="32"/>
        <v>3.978503674447214</v>
      </c>
      <c r="G392" s="4">
        <f t="shared" si="33"/>
        <v>5.2008972025900384</v>
      </c>
      <c r="I392" s="4">
        <f t="shared" si="34"/>
        <v>1.0354213455717216</v>
      </c>
    </row>
    <row r="393" spans="1:9" x14ac:dyDescent="0.2">
      <c r="A393" s="4">
        <f>IF('True_Odds_Calculator_3-way'!A394="","",'True_Odds_Calculator_3-way'!A394)</f>
        <v>1.93</v>
      </c>
      <c r="B393" s="4">
        <f>IF('True_Odds_Calculator_3-way'!B394="","",'True_Odds_Calculator_3-way'!B394)</f>
        <v>3.78</v>
      </c>
      <c r="C393" s="4">
        <f>IF('True_Odds_Calculator_3-way'!C394="","",'True_Odds_Calculator_3-way'!C394)</f>
        <v>3.95</v>
      </c>
      <c r="D393" s="4">
        <f t="shared" si="30"/>
        <v>3.584953653819678E-2</v>
      </c>
      <c r="E393" s="4">
        <f t="shared" si="31"/>
        <v>1.9755628036882145</v>
      </c>
      <c r="F393" s="4">
        <f t="shared" si="32"/>
        <v>3.95882161957703</v>
      </c>
      <c r="G393" s="4">
        <f t="shared" si="33"/>
        <v>4.1456841251169498</v>
      </c>
      <c r="I393" s="4">
        <f t="shared" si="34"/>
        <v>1.0358495365381968</v>
      </c>
    </row>
    <row r="394" spans="1:9" x14ac:dyDescent="0.2">
      <c r="A394" s="4">
        <f>IF('True_Odds_Calculator_3-way'!A395="","",'True_Odds_Calculator_3-way'!A395)</f>
        <v>2.21</v>
      </c>
      <c r="B394" s="4">
        <f>IF('True_Odds_Calculator_3-way'!B395="","",'True_Odds_Calculator_3-way'!B395)</f>
        <v>3.45</v>
      </c>
      <c r="C394" s="4">
        <f>IF('True_Odds_Calculator_3-way'!C395="","",'True_Odds_Calculator_3-way'!C395)</f>
        <v>3.36</v>
      </c>
      <c r="D394" s="4">
        <f t="shared" si="30"/>
        <v>3.9962807865621119E-2</v>
      </c>
      <c r="E394" s="4">
        <f t="shared" si="31"/>
        <v>2.277034221748969</v>
      </c>
      <c r="F394" s="4">
        <f t="shared" si="32"/>
        <v>3.6161900755751422</v>
      </c>
      <c r="G394" s="4">
        <f t="shared" si="33"/>
        <v>3.5174345483603449</v>
      </c>
      <c r="I394" s="4">
        <f t="shared" si="34"/>
        <v>1.0399628078656211</v>
      </c>
    </row>
    <row r="395" spans="1:9" x14ac:dyDescent="0.2">
      <c r="A395" s="4">
        <f>IF('True_Odds_Calculator_3-way'!A396="","",'True_Odds_Calculator_3-way'!A396)</f>
        <v>2.21</v>
      </c>
      <c r="B395" s="4">
        <f>IF('True_Odds_Calculator_3-way'!B396="","",'True_Odds_Calculator_3-way'!B396)</f>
        <v>3.43</v>
      </c>
      <c r="C395" s="4">
        <f>IF('True_Odds_Calculator_3-way'!C396="","",'True_Odds_Calculator_3-way'!C396)</f>
        <v>3.44</v>
      </c>
      <c r="D395" s="4">
        <f t="shared" si="30"/>
        <v>3.4731551705783348E-2</v>
      </c>
      <c r="E395" s="4">
        <f t="shared" si="31"/>
        <v>2.2680288248277889</v>
      </c>
      <c r="F395" s="4">
        <f t="shared" si="32"/>
        <v>3.5718367098703423</v>
      </c>
      <c r="G395" s="4">
        <f t="shared" si="33"/>
        <v>3.5826821533199196</v>
      </c>
      <c r="I395" s="4">
        <f t="shared" si="34"/>
        <v>1.0347315517057833</v>
      </c>
    </row>
    <row r="396" spans="1:9" x14ac:dyDescent="0.2">
      <c r="A396" s="4">
        <f>IF('True_Odds_Calculator_3-way'!A397="","",'True_Odds_Calculator_3-way'!A397)</f>
        <v>2.2200000000000002</v>
      </c>
      <c r="B396" s="4">
        <f>IF('True_Odds_Calculator_3-way'!B397="","",'True_Odds_Calculator_3-way'!B397)</f>
        <v>3.26</v>
      </c>
      <c r="C396" s="4">
        <f>IF('True_Odds_Calculator_3-way'!C397="","",'True_Odds_Calculator_3-way'!C397)</f>
        <v>3.55</v>
      </c>
      <c r="D396" s="4">
        <f t="shared" si="30"/>
        <v>3.8889057553189499E-2</v>
      </c>
      <c r="E396" s="4">
        <f t="shared" si="31"/>
        <v>2.2857799528230545</v>
      </c>
      <c r="F396" s="4">
        <f t="shared" si="32"/>
        <v>3.4038445742024539</v>
      </c>
      <c r="G396" s="4">
        <f t="shared" si="33"/>
        <v>3.7212470174957479</v>
      </c>
      <c r="I396" s="4">
        <f t="shared" si="34"/>
        <v>1.0388890575531895</v>
      </c>
    </row>
    <row r="397" spans="1:9" x14ac:dyDescent="0.2">
      <c r="A397" s="4">
        <f>IF('True_Odds_Calculator_3-way'!A398="","",'True_Odds_Calculator_3-way'!A398)</f>
        <v>2.4500000000000002</v>
      </c>
      <c r="B397" s="4">
        <f>IF('True_Odds_Calculator_3-way'!B398="","",'True_Odds_Calculator_3-way'!B398)</f>
        <v>3.29</v>
      </c>
      <c r="C397" s="4">
        <f>IF('True_Odds_Calculator_3-way'!C398="","",'True_Odds_Calculator_3-way'!C398)</f>
        <v>3.06</v>
      </c>
      <c r="D397" s="4">
        <f t="shared" si="30"/>
        <v>3.8912018708192386E-2</v>
      </c>
      <c r="E397" s="4">
        <f t="shared" si="31"/>
        <v>2.5304118023023392</v>
      </c>
      <c r="F397" s="4">
        <f t="shared" si="32"/>
        <v>3.4366541066162966</v>
      </c>
      <c r="G397" s="4">
        <f t="shared" si="33"/>
        <v>3.1864718950741393</v>
      </c>
      <c r="I397" s="4">
        <f t="shared" si="34"/>
        <v>1.0389120187081924</v>
      </c>
    </row>
    <row r="398" spans="1:9" x14ac:dyDescent="0.2">
      <c r="A398" s="4">
        <f>IF('True_Odds_Calculator_3-way'!A399="","",'True_Odds_Calculator_3-way'!A399)</f>
        <v>1.88</v>
      </c>
      <c r="B398" s="4">
        <f>IF('True_Odds_Calculator_3-way'!B399="","",'True_Odds_Calculator_3-way'!B399)</f>
        <v>3.64</v>
      </c>
      <c r="C398" s="4">
        <f>IF('True_Odds_Calculator_3-way'!C399="","",'True_Odds_Calculator_3-way'!C399)</f>
        <v>4.2699999999999996</v>
      </c>
      <c r="D398" s="4">
        <f t="shared" si="30"/>
        <v>4.0832205813021938E-2</v>
      </c>
      <c r="E398" s="4">
        <f t="shared" si="31"/>
        <v>1.9293690469147489</v>
      </c>
      <c r="F398" s="4">
        <f t="shared" si="32"/>
        <v>3.8297369502671597</v>
      </c>
      <c r="G398" s="4">
        <f t="shared" si="33"/>
        <v>4.5334758206050481</v>
      </c>
      <c r="I398" s="4">
        <f t="shared" si="34"/>
        <v>1.0408322058130219</v>
      </c>
    </row>
    <row r="399" spans="1:9" x14ac:dyDescent="0.2">
      <c r="A399" s="4">
        <f>IF('True_Odds_Calculator_3-way'!A400="","",'True_Odds_Calculator_3-way'!A400)</f>
        <v>2.4</v>
      </c>
      <c r="B399" s="4">
        <f>IF('True_Odds_Calculator_3-way'!B400="","",'True_Odds_Calculator_3-way'!B400)</f>
        <v>3.35</v>
      </c>
      <c r="C399" s="4">
        <f>IF('True_Odds_Calculator_3-way'!C400="","",'True_Odds_Calculator_3-way'!C400)</f>
        <v>3.09</v>
      </c>
      <c r="D399" s="4">
        <f t="shared" si="30"/>
        <v>3.8798724822489472E-2</v>
      </c>
      <c r="E399" s="4">
        <f t="shared" si="31"/>
        <v>2.4768798229347371</v>
      </c>
      <c r="F399" s="4">
        <f t="shared" si="32"/>
        <v>3.5017125459850309</v>
      </c>
      <c r="G399" s="4">
        <f t="shared" si="33"/>
        <v>3.2186248979750474</v>
      </c>
      <c r="I399" s="4">
        <f t="shared" si="34"/>
        <v>1.0387987248224895</v>
      </c>
    </row>
    <row r="400" spans="1:9" x14ac:dyDescent="0.2">
      <c r="A400" s="4">
        <f>IF('True_Odds_Calculator_3-way'!A401="","",'True_Odds_Calculator_3-way'!A401)</f>
        <v>2.34</v>
      </c>
      <c r="B400" s="4">
        <f>IF('True_Odds_Calculator_3-way'!B401="","",'True_Odds_Calculator_3-way'!B401)</f>
        <v>3.43</v>
      </c>
      <c r="C400" s="4">
        <f>IF('True_Odds_Calculator_3-way'!C401="","",'True_Odds_Calculator_3-way'!C401)</f>
        <v>3.12</v>
      </c>
      <c r="D400" s="4">
        <f t="shared" si="30"/>
        <v>3.9408437367621119E-2</v>
      </c>
      <c r="E400" s="4">
        <f t="shared" si="31"/>
        <v>2.4142093706447958</v>
      </c>
      <c r="F400" s="4">
        <f t="shared" si="32"/>
        <v>3.5918373435565445</v>
      </c>
      <c r="G400" s="4">
        <f t="shared" si="33"/>
        <v>3.2533372966545966</v>
      </c>
      <c r="I400" s="4">
        <f t="shared" si="34"/>
        <v>1.0394084373676211</v>
      </c>
    </row>
    <row r="401" spans="1:9" x14ac:dyDescent="0.2">
      <c r="A401" s="4">
        <f>IF('True_Odds_Calculator_3-way'!A402="","",'True_Odds_Calculator_3-way'!A402)</f>
        <v>1.91</v>
      </c>
      <c r="B401" s="4">
        <f>IF('True_Odds_Calculator_3-way'!B402="","",'True_Odds_Calculator_3-way'!B402)</f>
        <v>3.83</v>
      </c>
      <c r="C401" s="4">
        <f>IF('True_Odds_Calculator_3-way'!C402="","",'True_Odds_Calculator_3-way'!C402)</f>
        <v>4.01</v>
      </c>
      <c r="D401" s="4">
        <f t="shared" si="30"/>
        <v>3.4033373771700237E-2</v>
      </c>
      <c r="E401" s="4">
        <f t="shared" si="31"/>
        <v>1.9523023200110261</v>
      </c>
      <c r="F401" s="4">
        <f t="shared" si="32"/>
        <v>4.0039695703430453</v>
      </c>
      <c r="G401" s="4">
        <f t="shared" si="33"/>
        <v>4.2011140394298074</v>
      </c>
      <c r="I401" s="4">
        <f t="shared" si="34"/>
        <v>1.0340333737717002</v>
      </c>
    </row>
    <row r="402" spans="1:9" x14ac:dyDescent="0.2">
      <c r="A402" s="4">
        <f>IF('True_Odds_Calculator_3-way'!A403="","",'True_Odds_Calculator_3-way'!A403)</f>
        <v>2.12</v>
      </c>
      <c r="B402" s="4">
        <f>IF('True_Odds_Calculator_3-way'!B403="","",'True_Odds_Calculator_3-way'!B403)</f>
        <v>3.36</v>
      </c>
      <c r="C402" s="4">
        <f>IF('True_Odds_Calculator_3-way'!C403="","",'True_Odds_Calculator_3-way'!C403)</f>
        <v>3.69</v>
      </c>
      <c r="D402" s="4">
        <f t="shared" si="30"/>
        <v>4.031987085369515E-2</v>
      </c>
      <c r="E402" s="4">
        <f t="shared" si="31"/>
        <v>2.1821761082647804</v>
      </c>
      <c r="F402" s="4">
        <f t="shared" si="32"/>
        <v>3.5189077340279238</v>
      </c>
      <c r="G402" s="4">
        <f t="shared" si="33"/>
        <v>3.8825489635352541</v>
      </c>
      <c r="I402" s="4">
        <f t="shared" si="34"/>
        <v>1.0403198708536952</v>
      </c>
    </row>
    <row r="403" spans="1:9" x14ac:dyDescent="0.2">
      <c r="A403" s="4">
        <f>IF('True_Odds_Calculator_3-way'!A404="","",'True_Odds_Calculator_3-way'!A404)</f>
        <v>2.63</v>
      </c>
      <c r="B403" s="4">
        <f>IF('True_Odds_Calculator_3-way'!B404="","",'True_Odds_Calculator_3-way'!B404)</f>
        <v>3.24</v>
      </c>
      <c r="C403" s="4">
        <f>IF('True_Odds_Calculator_3-way'!C404="","",'True_Odds_Calculator_3-way'!C404)</f>
        <v>2.9</v>
      </c>
      <c r="D403" s="4">
        <f t="shared" si="30"/>
        <v>3.3697698397667786E-2</v>
      </c>
      <c r="E403" s="4">
        <f t="shared" si="31"/>
        <v>2.7100596301701172</v>
      </c>
      <c r="F403" s="4">
        <f t="shared" si="32"/>
        <v>3.3623684024332059</v>
      </c>
      <c r="G403" s="4">
        <f t="shared" si="33"/>
        <v>2.9976466668391901</v>
      </c>
      <c r="I403" s="4">
        <f t="shared" si="34"/>
        <v>1.0336976983976678</v>
      </c>
    </row>
    <row r="404" spans="1:9" x14ac:dyDescent="0.2">
      <c r="A404" s="4">
        <f>IF('True_Odds_Calculator_3-way'!A405="","",'True_Odds_Calculator_3-way'!A405)</f>
        <v>2.56</v>
      </c>
      <c r="B404" s="4">
        <f>IF('True_Odds_Calculator_3-way'!B405="","",'True_Odds_Calculator_3-way'!B405)</f>
        <v>3.4</v>
      </c>
      <c r="C404" s="4">
        <f>IF('True_Odds_Calculator_3-way'!C405="","",'True_Odds_Calculator_3-way'!C405)</f>
        <v>2.87</v>
      </c>
      <c r="D404" s="4">
        <f t="shared" si="30"/>
        <v>3.3174702807952539E-2</v>
      </c>
      <c r="E404" s="4">
        <f t="shared" si="31"/>
        <v>2.6345826091358568</v>
      </c>
      <c r="F404" s="4">
        <f t="shared" si="32"/>
        <v>3.5328272257232398</v>
      </c>
      <c r="G404" s="4">
        <f t="shared" si="33"/>
        <v>2.9640711173550272</v>
      </c>
      <c r="I404" s="4">
        <f t="shared" si="34"/>
        <v>1.0331747028079525</v>
      </c>
    </row>
    <row r="405" spans="1:9" x14ac:dyDescent="0.2">
      <c r="A405" s="4">
        <f>IF('True_Odds_Calculator_3-way'!A406="","",'True_Odds_Calculator_3-way'!A406)</f>
        <v>2.16</v>
      </c>
      <c r="B405" s="4">
        <f>IF('True_Odds_Calculator_3-way'!B406="","",'True_Odds_Calculator_3-way'!B406)</f>
        <v>3.47</v>
      </c>
      <c r="C405" s="4">
        <f>IF('True_Odds_Calculator_3-way'!C406="","",'True_Odds_Calculator_3-way'!C406)</f>
        <v>3.47</v>
      </c>
      <c r="D405" s="4">
        <f t="shared" si="30"/>
        <v>3.933183904365456E-2</v>
      </c>
      <c r="E405" s="4">
        <f t="shared" si="31"/>
        <v>2.2229515975956975</v>
      </c>
      <c r="F405" s="4">
        <f t="shared" si="32"/>
        <v>3.6353876996701802</v>
      </c>
      <c r="G405" s="4">
        <f t="shared" si="33"/>
        <v>3.6353876996701802</v>
      </c>
      <c r="I405" s="4">
        <f t="shared" si="34"/>
        <v>1.0393318390436546</v>
      </c>
    </row>
    <row r="406" spans="1:9" x14ac:dyDescent="0.2">
      <c r="A406" s="4">
        <f>IF('True_Odds_Calculator_3-way'!A407="","",'True_Odds_Calculator_3-way'!A407)</f>
        <v>2.25</v>
      </c>
      <c r="B406" s="4">
        <f>IF('True_Odds_Calculator_3-way'!B407="","",'True_Odds_Calculator_3-way'!B407)</f>
        <v>3.35</v>
      </c>
      <c r="C406" s="4">
        <f>IF('True_Odds_Calculator_3-way'!C407="","",'True_Odds_Calculator_3-way'!C407)</f>
        <v>3.52</v>
      </c>
      <c r="D406" s="4">
        <f t="shared" si="30"/>
        <v>2.7042816221920729E-2</v>
      </c>
      <c r="E406" s="4">
        <f t="shared" si="31"/>
        <v>2.2965794826665897</v>
      </c>
      <c r="F406" s="4">
        <f t="shared" si="32"/>
        <v>3.454312683085603</v>
      </c>
      <c r="G406" s="4">
        <f t="shared" si="33"/>
        <v>3.6353505366522039</v>
      </c>
      <c r="I406" s="4">
        <f t="shared" si="34"/>
        <v>1.0270428162219207</v>
      </c>
    </row>
    <row r="407" spans="1:9" x14ac:dyDescent="0.2">
      <c r="A407" s="4">
        <f>IF('True_Odds_Calculator_3-way'!A408="","",'True_Odds_Calculator_3-way'!A408)</f>
        <v>2.19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3.65</v>
      </c>
      <c r="D407" s="4">
        <f t="shared" si="30"/>
        <v>2.910106999250317E-2</v>
      </c>
      <c r="E407" s="4">
        <f t="shared" si="31"/>
        <v>2.2375336755959943</v>
      </c>
      <c r="F407" s="4">
        <f t="shared" si="32"/>
        <v>3.462518681664438</v>
      </c>
      <c r="G407" s="4">
        <f t="shared" si="33"/>
        <v>3.7839766182412098</v>
      </c>
      <c r="I407" s="4">
        <f t="shared" si="34"/>
        <v>1.0291010699925032</v>
      </c>
    </row>
    <row r="408" spans="1:9" x14ac:dyDescent="0.2">
      <c r="A408" s="4">
        <f>IF('True_Odds_Calculator_3-way'!A409="","",'True_Odds_Calculator_3-way'!A409)</f>
        <v>2.15</v>
      </c>
      <c r="B408" s="4">
        <f>IF('True_Odds_Calculator_3-way'!B409="","",'True_Odds_Calculator_3-way'!B409)</f>
        <v>2.97</v>
      </c>
      <c r="C408" s="4">
        <f>IF('True_Odds_Calculator_3-way'!C409="","",'True_Odds_Calculator_3-way'!C409)</f>
        <v>4.0999999999999996</v>
      </c>
      <c r="D408" s="4">
        <f t="shared" si="30"/>
        <v>4.571905479449434E-2</v>
      </c>
      <c r="E408" s="4">
        <f t="shared" si="31"/>
        <v>2.2228318010530916</v>
      </c>
      <c r="F408" s="4">
        <f t="shared" si="32"/>
        <v>3.1108006360887277</v>
      </c>
      <c r="G408" s="4">
        <f t="shared" si="33"/>
        <v>4.3732526705847299</v>
      </c>
      <c r="I408" s="4">
        <f t="shared" si="34"/>
        <v>1.0457190547944943</v>
      </c>
    </row>
    <row r="409" spans="1:9" x14ac:dyDescent="0.2">
      <c r="A409" s="4">
        <f>IF('True_Odds_Calculator_3-way'!A410="","",'True_Odds_Calculator_3-way'!A410)</f>
        <v>2.09</v>
      </c>
      <c r="B409" s="4">
        <f>IF('True_Odds_Calculator_3-way'!B410="","",'True_Odds_Calculator_3-way'!B410)</f>
        <v>3.19</v>
      </c>
      <c r="C409" s="4">
        <f>IF('True_Odds_Calculator_3-way'!C410="","",'True_Odds_Calculator_3-way'!C410)</f>
        <v>4.04</v>
      </c>
      <c r="D409" s="4">
        <f t="shared" si="30"/>
        <v>3.9473275821230169E-2</v>
      </c>
      <c r="E409" s="4">
        <f t="shared" si="31"/>
        <v>2.1490996283363133</v>
      </c>
      <c r="F409" s="4">
        <f t="shared" si="32"/>
        <v>3.3297608859621137</v>
      </c>
      <c r="G409" s="4">
        <f t="shared" si="33"/>
        <v>4.2668124188275867</v>
      </c>
      <c r="I409" s="4">
        <f t="shared" si="34"/>
        <v>1.0394732758212302</v>
      </c>
    </row>
    <row r="410" spans="1:9" x14ac:dyDescent="0.2">
      <c r="A410" s="4">
        <f>IF('True_Odds_Calculator_3-way'!A411="","",'True_Odds_Calculator_3-way'!A411)</f>
        <v>2.2999999999999998</v>
      </c>
      <c r="B410" s="4">
        <f>IF('True_Odds_Calculator_3-way'!B411="","",'True_Odds_Calculator_3-way'!B411)</f>
        <v>3.17</v>
      </c>
      <c r="C410" s="4">
        <f>IF('True_Odds_Calculator_3-way'!C411="","",'True_Odds_Calculator_3-way'!C411)</f>
        <v>3.47</v>
      </c>
      <c r="D410" s="4">
        <f t="shared" si="30"/>
        <v>3.8424459985209269E-2</v>
      </c>
      <c r="E410" s="4">
        <f t="shared" si="31"/>
        <v>2.3698116966101388</v>
      </c>
      <c r="F410" s="4">
        <f t="shared" si="32"/>
        <v>3.3041547838632144</v>
      </c>
      <c r="G410" s="4">
        <f t="shared" si="33"/>
        <v>3.6313947696914046</v>
      </c>
      <c r="I410" s="4">
        <f t="shared" si="34"/>
        <v>1.0384244599852093</v>
      </c>
    </row>
    <row r="411" spans="1:9" x14ac:dyDescent="0.2">
      <c r="A411" s="4">
        <f>IF('True_Odds_Calculator_3-way'!A412="","",'True_Odds_Calculator_3-way'!A412)</f>
        <v>2.61</v>
      </c>
      <c r="B411" s="4">
        <f>IF('True_Odds_Calculator_3-way'!B412="","",'True_Odds_Calculator_3-way'!B412)</f>
        <v>3.02</v>
      </c>
      <c r="C411" s="4">
        <f>IF('True_Odds_Calculator_3-way'!C412="","",'True_Odds_Calculator_3-way'!C412)</f>
        <v>3.09</v>
      </c>
      <c r="D411" s="4">
        <f t="shared" si="30"/>
        <v>3.7892185735932671E-2</v>
      </c>
      <c r="E411" s="4">
        <f t="shared" si="31"/>
        <v>2.6989749523667896</v>
      </c>
      <c r="F411" s="4">
        <f t="shared" si="32"/>
        <v>3.1397657370522043</v>
      </c>
      <c r="G411" s="4">
        <f t="shared" si="33"/>
        <v>3.2154974951700206</v>
      </c>
      <c r="I411" s="4">
        <f t="shared" si="34"/>
        <v>1.0378921857359327</v>
      </c>
    </row>
    <row r="412" spans="1:9" x14ac:dyDescent="0.2">
      <c r="A412" s="4">
        <f>IF('True_Odds_Calculator_3-way'!A413="","",'True_Odds_Calculator_3-way'!A413)</f>
        <v>3.33</v>
      </c>
      <c r="B412" s="4">
        <f>IF('True_Odds_Calculator_3-way'!B413="","",'True_Odds_Calculator_3-way'!B413)</f>
        <v>2.87</v>
      </c>
      <c r="C412" s="4">
        <f>IF('True_Odds_Calculator_3-way'!C413="","",'True_Odds_Calculator_3-way'!C413)</f>
        <v>2.57</v>
      </c>
      <c r="D412" s="4">
        <f t="shared" si="30"/>
        <v>3.7837414415187842E-2</v>
      </c>
      <c r="E412" s="4">
        <f t="shared" si="31"/>
        <v>3.4759899439328925</v>
      </c>
      <c r="F412" s="4">
        <f t="shared" si="32"/>
        <v>2.9777894048429356</v>
      </c>
      <c r="G412" s="4">
        <f t="shared" si="33"/>
        <v>2.6560947939234394</v>
      </c>
      <c r="I412" s="4">
        <f t="shared" si="34"/>
        <v>1.0378374144151878</v>
      </c>
    </row>
    <row r="413" spans="1:9" x14ac:dyDescent="0.2">
      <c r="A413" s="4">
        <f>IF('True_Odds_Calculator_3-way'!A414="","",'True_Odds_Calculator_3-way'!A414)</f>
        <v>2.87</v>
      </c>
      <c r="B413" s="4">
        <f>IF('True_Odds_Calculator_3-way'!B414="","",'True_Odds_Calculator_3-way'!B414)</f>
        <v>2.97</v>
      </c>
      <c r="C413" s="4">
        <f>IF('True_Odds_Calculator_3-way'!C414="","",'True_Odds_Calculator_3-way'!C414)</f>
        <v>2.83</v>
      </c>
      <c r="D413" s="4">
        <f t="shared" si="30"/>
        <v>3.848928290882947E-2</v>
      </c>
      <c r="E413" s="4">
        <f t="shared" si="31"/>
        <v>2.9797174082405204</v>
      </c>
      <c r="F413" s="4">
        <f t="shared" si="32"/>
        <v>3.0876531396647224</v>
      </c>
      <c r="G413" s="4">
        <f t="shared" si="33"/>
        <v>2.9366235856109322</v>
      </c>
      <c r="I413" s="4">
        <f t="shared" si="34"/>
        <v>1.0384892829088295</v>
      </c>
    </row>
    <row r="414" spans="1:9" x14ac:dyDescent="0.2">
      <c r="A414" s="4">
        <f>IF('True_Odds_Calculator_3-way'!A415="","",'True_Odds_Calculator_3-way'!A415)</f>
        <v>3.05</v>
      </c>
      <c r="B414" s="4">
        <f>IF('True_Odds_Calculator_3-way'!B415="","",'True_Odds_Calculator_3-way'!B415)</f>
        <v>2.98</v>
      </c>
      <c r="C414" s="4">
        <f>IF('True_Odds_Calculator_3-way'!C415="","",'True_Odds_Calculator_3-way'!C415)</f>
        <v>2.67</v>
      </c>
      <c r="D414" s="4">
        <f t="shared" si="30"/>
        <v>3.7971157463666749E-2</v>
      </c>
      <c r="E414" s="4">
        <f t="shared" si="31"/>
        <v>3.1724700664492795</v>
      </c>
      <c r="F414" s="4">
        <f t="shared" si="32"/>
        <v>3.0968053552188248</v>
      </c>
      <c r="G414" s="4">
        <f t="shared" si="33"/>
        <v>2.7633868060350282</v>
      </c>
      <c r="I414" s="4">
        <f t="shared" si="34"/>
        <v>1.0379711574636667</v>
      </c>
    </row>
    <row r="415" spans="1:9" x14ac:dyDescent="0.2">
      <c r="A415" s="4">
        <f>IF('True_Odds_Calculator_3-way'!A416="","",'True_Odds_Calculator_3-way'!A416)</f>
        <v>1.79</v>
      </c>
      <c r="B415" s="4">
        <f>IF('True_Odds_Calculator_3-way'!B416="","",'True_Odds_Calculator_3-way'!B416)</f>
        <v>3.38</v>
      </c>
      <c r="C415" s="4">
        <f>IF('True_Odds_Calculator_3-way'!C416="","",'True_Odds_Calculator_3-way'!C416)</f>
        <v>5.31</v>
      </c>
      <c r="D415" s="4">
        <f t="shared" si="30"/>
        <v>4.2841123180251905E-2</v>
      </c>
      <c r="E415" s="4">
        <f t="shared" si="31"/>
        <v>1.8369560315765348</v>
      </c>
      <c r="F415" s="4">
        <f t="shared" si="32"/>
        <v>3.5514186891603852</v>
      </c>
      <c r="G415" s="4">
        <f t="shared" si="33"/>
        <v>5.7456886031707386</v>
      </c>
      <c r="I415" s="4">
        <f t="shared" si="34"/>
        <v>1.0428411231802519</v>
      </c>
    </row>
    <row r="416" spans="1:9" x14ac:dyDescent="0.2">
      <c r="A416" s="4">
        <f>IF('True_Odds_Calculator_3-way'!A417="","",'True_Odds_Calculator_3-way'!A417)</f>
        <v>2.2599999999999998</v>
      </c>
      <c r="B416" s="4">
        <f>IF('True_Odds_Calculator_3-way'!B417="","",'True_Odds_Calculator_3-way'!B417)</f>
        <v>3.12</v>
      </c>
      <c r="C416" s="4">
        <f>IF('True_Odds_Calculator_3-way'!C417="","",'True_Odds_Calculator_3-way'!C417)</f>
        <v>3.61</v>
      </c>
      <c r="D416" s="4">
        <f t="shared" si="30"/>
        <v>3.9999006868322695E-2</v>
      </c>
      <c r="E416" s="4">
        <f t="shared" si="31"/>
        <v>2.33021541445</v>
      </c>
      <c r="F416" s="4">
        <f t="shared" si="32"/>
        <v>3.2554222011838192</v>
      </c>
      <c r="G416" s="4">
        <f t="shared" si="33"/>
        <v>3.7925432143695748</v>
      </c>
      <c r="I416" s="4">
        <f t="shared" si="34"/>
        <v>1.0399990068683227</v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>
        <f>IF('True_Odds_Calculator_3-way'!A419="","",'True_Odds_Calculator_3-way'!A419)</f>
        <v>2.64</v>
      </c>
      <c r="B418" s="4">
        <f>IF('True_Odds_Calculator_3-way'!B419="","",'True_Odds_Calculator_3-way'!B419)</f>
        <v>3.57</v>
      </c>
      <c r="C418" s="4">
        <f>IF('True_Odds_Calculator_3-way'!C419="","",'True_Odds_Calculator_3-way'!C419)</f>
        <v>2.68</v>
      </c>
      <c r="D418" s="4">
        <f t="shared" si="30"/>
        <v>3.2034251964014882E-2</v>
      </c>
      <c r="E418" s="4">
        <f t="shared" si="31"/>
        <v>2.7165807977037368</v>
      </c>
      <c r="F418" s="4">
        <f t="shared" si="32"/>
        <v>3.7114846135942048</v>
      </c>
      <c r="G418" s="4">
        <f t="shared" si="33"/>
        <v>2.7589537096748824</v>
      </c>
      <c r="I418" s="4">
        <f t="shared" si="34"/>
        <v>1.0320342519640149</v>
      </c>
    </row>
    <row r="419" spans="1:9" x14ac:dyDescent="0.2">
      <c r="A419" s="4">
        <f>IF('True_Odds_Calculator_3-way'!A420="","",'True_Odds_Calculator_3-way'!A420)</f>
        <v>4.29</v>
      </c>
      <c r="B419" s="4">
        <f>IF('True_Odds_Calculator_3-way'!B420="","",'True_Odds_Calculator_3-way'!B420)</f>
        <v>4.2300000000000004</v>
      </c>
      <c r="C419" s="4">
        <f>IF('True_Odds_Calculator_3-way'!C420="","",'True_Odds_Calculator_3-way'!C420)</f>
        <v>1.76</v>
      </c>
      <c r="D419" s="4">
        <f t="shared" si="30"/>
        <v>3.7688670667394231E-2</v>
      </c>
      <c r="E419" s="4">
        <f t="shared" si="31"/>
        <v>4.5343794703931151</v>
      </c>
      <c r="F419" s="4">
        <f t="shared" si="32"/>
        <v>4.4674023424277314</v>
      </c>
      <c r="G419" s="4">
        <f t="shared" si="33"/>
        <v>1.7997946968306946</v>
      </c>
      <c r="I419" s="4">
        <f t="shared" si="34"/>
        <v>1.0376886706673942</v>
      </c>
    </row>
    <row r="420" spans="1:9" x14ac:dyDescent="0.2">
      <c r="A420" s="4">
        <f>IF('True_Odds_Calculator_3-way'!A421="","",'True_Odds_Calculator_3-way'!A421)</f>
        <v>1.91</v>
      </c>
      <c r="B420" s="4">
        <f>IF('True_Odds_Calculator_3-way'!B421="","",'True_Odds_Calculator_3-way'!B421)</f>
        <v>3.74</v>
      </c>
      <c r="C420" s="4">
        <f>IF('True_Odds_Calculator_3-way'!C421="","",'True_Odds_Calculator_3-way'!C421)</f>
        <v>4.0999999999999996</v>
      </c>
      <c r="D420" s="4">
        <f t="shared" si="30"/>
        <v>3.4842327592859101E-2</v>
      </c>
      <c r="E420" s="4">
        <f t="shared" si="31"/>
        <v>1.9533306329663236</v>
      </c>
      <c r="F420" s="4">
        <f t="shared" si="32"/>
        <v>3.9098303974539599</v>
      </c>
      <c r="G420" s="4">
        <f t="shared" si="33"/>
        <v>4.3049945761190491</v>
      </c>
      <c r="I420" s="4">
        <f t="shared" si="34"/>
        <v>1.0348423275928591</v>
      </c>
    </row>
    <row r="421" spans="1:9" x14ac:dyDescent="0.2">
      <c r="A421" s="4">
        <f>IF('True_Odds_Calculator_3-way'!A422="","",'True_Odds_Calculator_3-way'!A422)</f>
        <v>1.88</v>
      </c>
      <c r="B421" s="4">
        <f>IF('True_Odds_Calculator_3-way'!B422="","",'True_Odds_Calculator_3-way'!B422)</f>
        <v>3.64</v>
      </c>
      <c r="C421" s="4">
        <f>IF('True_Odds_Calculator_3-way'!C422="","",'True_Odds_Calculator_3-way'!C422)</f>
        <v>4.38</v>
      </c>
      <c r="D421" s="4">
        <f t="shared" si="30"/>
        <v>3.4950670625401026E-2</v>
      </c>
      <c r="E421" s="4">
        <f t="shared" si="31"/>
        <v>1.9220986115690268</v>
      </c>
      <c r="F421" s="4">
        <f t="shared" si="32"/>
        <v>3.8011966376187369</v>
      </c>
      <c r="G421" s="4">
        <f t="shared" si="33"/>
        <v>4.6155206935462942</v>
      </c>
      <c r="I421" s="4">
        <f t="shared" si="34"/>
        <v>1.034950670625401</v>
      </c>
    </row>
    <row r="422" spans="1:9" x14ac:dyDescent="0.2">
      <c r="A422" s="4">
        <f>IF('True_Odds_Calculator_3-way'!A423="","",'True_Odds_Calculator_3-way'!A423)</f>
        <v>1.6</v>
      </c>
      <c r="B422" s="4">
        <f>IF('True_Odds_Calculator_3-way'!B423="","",'True_Odds_Calculator_3-way'!B423)</f>
        <v>4.01</v>
      </c>
      <c r="C422" s="4">
        <f>IF('True_Odds_Calculator_3-way'!C423="","",'True_Odds_Calculator_3-way'!C423)</f>
        <v>6.1</v>
      </c>
      <c r="D422" s="4">
        <f t="shared" si="30"/>
        <v>3.831098483299944E-2</v>
      </c>
      <c r="E422" s="4">
        <f t="shared" si="31"/>
        <v>1.633373954559872</v>
      </c>
      <c r="F422" s="4">
        <f t="shared" si="32"/>
        <v>4.2264313945703114</v>
      </c>
      <c r="G422" s="4">
        <f t="shared" si="33"/>
        <v>6.6153274061052691</v>
      </c>
      <c r="I422" s="4">
        <f t="shared" si="34"/>
        <v>1.0383109848329994</v>
      </c>
    </row>
    <row r="423" spans="1:9" x14ac:dyDescent="0.2">
      <c r="A423" s="4">
        <f>IF('True_Odds_Calculator_3-way'!A424="","",'True_Odds_Calculator_3-way'!A424)</f>
        <v>2.35</v>
      </c>
      <c r="B423" s="4">
        <f>IF('True_Odds_Calculator_3-way'!B424="","",'True_Odds_Calculator_3-way'!B424)</f>
        <v>3.45</v>
      </c>
      <c r="C423" s="4">
        <f>IF('True_Odds_Calculator_3-way'!C424="","",'True_Odds_Calculator_3-way'!C424)</f>
        <v>3.14</v>
      </c>
      <c r="D423" s="4">
        <f t="shared" si="30"/>
        <v>3.3858324937003026E-2</v>
      </c>
      <c r="E423" s="4">
        <f t="shared" si="31"/>
        <v>2.4140256439838734</v>
      </c>
      <c r="F423" s="4">
        <f t="shared" si="32"/>
        <v>3.5897753471789731</v>
      </c>
      <c r="G423" s="4">
        <f t="shared" si="33"/>
        <v>3.2553648571751301</v>
      </c>
      <c r="I423" s="4">
        <f t="shared" si="34"/>
        <v>1.033858324937003</v>
      </c>
    </row>
    <row r="424" spans="1:9" x14ac:dyDescent="0.2">
      <c r="A424" s="4">
        <f>IF('True_Odds_Calculator_3-way'!A425="","",'True_Odds_Calculator_3-way'!A425)</f>
        <v>1.17</v>
      </c>
      <c r="B424" s="4">
        <f>IF('True_Odds_Calculator_3-way'!B425="","",'True_Odds_Calculator_3-way'!B425)</f>
        <v>7.71</v>
      </c>
      <c r="C424" s="4">
        <f>IF('True_Odds_Calculator_3-way'!C425="","",'True_Odds_Calculator_3-way'!C425)</f>
        <v>20.9</v>
      </c>
      <c r="D424" s="4">
        <f t="shared" si="30"/>
        <v>3.2249430774927479E-2</v>
      </c>
      <c r="E424" s="4">
        <f t="shared" si="31"/>
        <v>1.1849028525825562</v>
      </c>
      <c r="F424" s="4">
        <f t="shared" si="32"/>
        <v>8.406761076610465</v>
      </c>
      <c r="G424" s="4">
        <f t="shared" si="33"/>
        <v>26.956299747927172</v>
      </c>
      <c r="I424" s="4">
        <f t="shared" si="34"/>
        <v>1.0322494307749275</v>
      </c>
    </row>
    <row r="425" spans="1:9" x14ac:dyDescent="0.2">
      <c r="A425" s="4">
        <f>IF('True_Odds_Calculator_3-way'!A426="","",'True_Odds_Calculator_3-way'!A426)</f>
        <v>16.559999999999999</v>
      </c>
      <c r="B425" s="4">
        <f>IF('True_Odds_Calculator_3-way'!B426="","",'True_Odds_Calculator_3-way'!B426)</f>
        <v>7.36</v>
      </c>
      <c r="C425" s="4">
        <f>IF('True_Odds_Calculator_3-way'!C426="","",'True_Odds_Calculator_3-way'!C426)</f>
        <v>1.19</v>
      </c>
      <c r="D425" s="4">
        <f t="shared" si="30"/>
        <v>3.6592173101124503E-2</v>
      </c>
      <c r="E425" s="4">
        <f t="shared" si="31"/>
        <v>20.751588332338791</v>
      </c>
      <c r="F425" s="4">
        <f t="shared" si="32"/>
        <v>8.085893262576251</v>
      </c>
      <c r="G425" s="4">
        <f t="shared" si="33"/>
        <v>1.2075271298987518</v>
      </c>
      <c r="I425" s="4">
        <f t="shared" si="34"/>
        <v>1.0365921731011245</v>
      </c>
    </row>
    <row r="426" spans="1:9" x14ac:dyDescent="0.2">
      <c r="A426" s="4">
        <f>IF('True_Odds_Calculator_3-way'!A427="","",'True_Odds_Calculator_3-way'!A427)</f>
        <v>4.26</v>
      </c>
      <c r="B426" s="4">
        <f>IF('True_Odds_Calculator_3-way'!B427="","",'True_Odds_Calculator_3-way'!B427)</f>
        <v>3.66</v>
      </c>
      <c r="C426" s="4">
        <f>IF('True_Odds_Calculator_3-way'!C427="","",'True_Odds_Calculator_3-way'!C427)</f>
        <v>1.89</v>
      </c>
      <c r="D426" s="4">
        <f t="shared" si="30"/>
        <v>3.7066356853934668E-2</v>
      </c>
      <c r="E426" s="4">
        <f t="shared" si="31"/>
        <v>4.4966792343652999</v>
      </c>
      <c r="F426" s="4">
        <f t="shared" si="32"/>
        <v>3.8333476426338056</v>
      </c>
      <c r="G426" s="4">
        <f t="shared" si="33"/>
        <v>1.9351901834495833</v>
      </c>
      <c r="I426" s="4">
        <f t="shared" si="34"/>
        <v>1.0370663568539347</v>
      </c>
    </row>
    <row r="427" spans="1:9" x14ac:dyDescent="0.2">
      <c r="A427" s="4">
        <f>IF('True_Odds_Calculator_3-way'!A428="","",'True_Odds_Calculator_3-way'!A428)</f>
        <v>2.6</v>
      </c>
      <c r="B427" s="4">
        <f>IF('True_Odds_Calculator_3-way'!B428="","",'True_Odds_Calculator_3-way'!B428)</f>
        <v>3.22</v>
      </c>
      <c r="C427" s="4">
        <f>IF('True_Odds_Calculator_3-way'!C428="","",'True_Odds_Calculator_3-way'!C428)</f>
        <v>3.01</v>
      </c>
      <c r="D427" s="4">
        <f t="shared" si="30"/>
        <v>2.740030444782704E-2</v>
      </c>
      <c r="E427" s="4">
        <f t="shared" si="31"/>
        <v>2.6632438670730627</v>
      </c>
      <c r="F427" s="4">
        <f t="shared" si="32"/>
        <v>3.3175685638454726</v>
      </c>
      <c r="G427" s="4">
        <f t="shared" si="33"/>
        <v>3.0950890707751557</v>
      </c>
      <c r="I427" s="4">
        <f t="shared" si="34"/>
        <v>1.027400304447827</v>
      </c>
    </row>
    <row r="428" spans="1:9" x14ac:dyDescent="0.2">
      <c r="A428" s="4">
        <f>IF('True_Odds_Calculator_3-way'!A429="","",'True_Odds_Calculator_3-way'!A429)</f>
        <v>2.92</v>
      </c>
      <c r="B428" s="4">
        <f>IF('True_Odds_Calculator_3-way'!B429="","",'True_Odds_Calculator_3-way'!B429)</f>
        <v>3.02</v>
      </c>
      <c r="C428" s="4">
        <f>IF('True_Odds_Calculator_3-way'!C429="","",'True_Odds_Calculator_3-way'!C429)</f>
        <v>2.82</v>
      </c>
      <c r="D428" s="4">
        <f t="shared" si="30"/>
        <v>2.8201510317241274E-2</v>
      </c>
      <c r="E428" s="4">
        <f t="shared" si="31"/>
        <v>3.0024146921460688</v>
      </c>
      <c r="F428" s="4">
        <f t="shared" si="32"/>
        <v>3.1082414850031803</v>
      </c>
      <c r="G428" s="4">
        <f t="shared" si="33"/>
        <v>2.8967922823924677</v>
      </c>
      <c r="I428" s="4">
        <f t="shared" si="34"/>
        <v>1.0282015103172413</v>
      </c>
    </row>
    <row r="429" spans="1: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2.86</v>
      </c>
      <c r="D429" s="4">
        <f t="shared" si="30"/>
        <v>2.70297738205314E-2</v>
      </c>
      <c r="E429" s="4">
        <f t="shared" si="31"/>
        <v>2.9461838467474646</v>
      </c>
      <c r="F429" s="4">
        <f t="shared" si="32"/>
        <v>3.1256110196989355</v>
      </c>
      <c r="G429" s="4">
        <f t="shared" si="33"/>
        <v>2.9356468771205946</v>
      </c>
      <c r="I429" s="4">
        <f t="shared" si="34"/>
        <v>1.0270297738205314</v>
      </c>
    </row>
    <row r="430" spans="1:9" x14ac:dyDescent="0.2">
      <c r="A430" s="4">
        <f>IF('True_Odds_Calculator_3-way'!A431="","",'True_Odds_Calculator_3-way'!A431)</f>
        <v>2.2599999999999998</v>
      </c>
      <c r="B430" s="4">
        <f>IF('True_Odds_Calculator_3-way'!B431="","",'True_Odds_Calculator_3-way'!B431)</f>
        <v>2.97</v>
      </c>
      <c r="C430" s="4">
        <f>IF('True_Odds_Calculator_3-way'!C431="","",'True_Odds_Calculator_3-way'!C431)</f>
        <v>3.84</v>
      </c>
      <c r="D430" s="4">
        <f t="shared" si="30"/>
        <v>3.9594879473198175E-2</v>
      </c>
      <c r="E430" s="4">
        <f t="shared" si="31"/>
        <v>2.3294841863468196</v>
      </c>
      <c r="F430" s="4">
        <f t="shared" si="32"/>
        <v>3.0911705813329857</v>
      </c>
      <c r="G430" s="4">
        <f t="shared" si="33"/>
        <v>4.0450067921988904</v>
      </c>
      <c r="I430" s="4">
        <f t="shared" si="34"/>
        <v>1.0395948794731982</v>
      </c>
    </row>
    <row r="431" spans="1: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3.29</v>
      </c>
      <c r="C431" s="4">
        <f>IF('True_Odds_Calculator_3-way'!C432="","",'True_Odds_Calculator_3-way'!C432)</f>
        <v>4.66</v>
      </c>
      <c r="D431" s="4">
        <f t="shared" si="30"/>
        <v>3.667835748517323E-2</v>
      </c>
      <c r="E431" s="4">
        <f t="shared" si="31"/>
        <v>1.976641646682878</v>
      </c>
      <c r="F431" s="4">
        <f t="shared" si="32"/>
        <v>3.4278829300255302</v>
      </c>
      <c r="G431" s="4">
        <f t="shared" si="33"/>
        <v>4.9415377657803168</v>
      </c>
      <c r="I431" s="4">
        <f t="shared" si="34"/>
        <v>1.0366783574851732</v>
      </c>
    </row>
    <row r="432" spans="1:9" x14ac:dyDescent="0.2">
      <c r="A432" s="4">
        <f>IF('True_Odds_Calculator_3-way'!A433="","",'True_Odds_Calculator_3-way'!A433)</f>
        <v>2.06</v>
      </c>
      <c r="B432" s="4">
        <f>IF('True_Odds_Calculator_3-way'!B433="","",'True_Odds_Calculator_3-way'!B433)</f>
        <v>3.13</v>
      </c>
      <c r="C432" s="4">
        <f>IF('True_Odds_Calculator_3-way'!C433="","",'True_Odds_Calculator_3-way'!C433)</f>
        <v>4.3</v>
      </c>
      <c r="D432" s="4">
        <f t="shared" si="30"/>
        <v>3.7483850630140925E-2</v>
      </c>
      <c r="E432" s="4">
        <f t="shared" si="31"/>
        <v>2.1144229434634525</v>
      </c>
      <c r="F432" s="4">
        <f t="shared" si="32"/>
        <v>3.2573905197389905</v>
      </c>
      <c r="G432" s="4">
        <f t="shared" si="33"/>
        <v>4.5441424726865058</v>
      </c>
      <c r="I432" s="4">
        <f t="shared" si="34"/>
        <v>1.0374838506301409</v>
      </c>
    </row>
    <row r="433" spans="1:9" x14ac:dyDescent="0.2">
      <c r="A433" s="4">
        <f>IF('True_Odds_Calculator_3-way'!A434="","",'True_Odds_Calculator_3-way'!A434)</f>
        <v>1.68</v>
      </c>
      <c r="B433" s="4">
        <f>IF('True_Odds_Calculator_3-way'!B434="","",'True_Odds_Calculator_3-way'!B434)</f>
        <v>3.48</v>
      </c>
      <c r="C433" s="4">
        <f>IF('True_Odds_Calculator_3-way'!C434="","",'True_Odds_Calculator_3-way'!C434)</f>
        <v>6.41</v>
      </c>
      <c r="D433" s="4">
        <f t="shared" si="30"/>
        <v>3.8600657326785637E-2</v>
      </c>
      <c r="E433" s="4">
        <f t="shared" si="31"/>
        <v>1.717117851555455</v>
      </c>
      <c r="F433" s="4">
        <f t="shared" si="32"/>
        <v>3.6431274527035535</v>
      </c>
      <c r="G433" s="4">
        <f t="shared" si="33"/>
        <v>6.9861988945991644</v>
      </c>
      <c r="I433" s="4">
        <f t="shared" si="34"/>
        <v>1.0386006573267856</v>
      </c>
    </row>
    <row r="434" spans="1:9" x14ac:dyDescent="0.2">
      <c r="A434" s="4">
        <f>IF('True_Odds_Calculator_3-way'!A435="","",'True_Odds_Calculator_3-way'!A435)</f>
        <v>2.88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2.4900000000000002</v>
      </c>
      <c r="D434" s="4">
        <f t="shared" si="30"/>
        <v>3.8683720388801524E-2</v>
      </c>
      <c r="E434" s="4">
        <f t="shared" si="31"/>
        <v>2.991077775682224</v>
      </c>
      <c r="F434" s="4">
        <f t="shared" si="32"/>
        <v>3.6106231885327005</v>
      </c>
      <c r="G434" s="4">
        <f t="shared" si="33"/>
        <v>2.5725997142554107</v>
      </c>
      <c r="I434" s="4">
        <f t="shared" si="34"/>
        <v>1.0386837203888015</v>
      </c>
    </row>
    <row r="435" spans="1:9" x14ac:dyDescent="0.2">
      <c r="A435" s="4">
        <f>IF('True_Odds_Calculator_3-way'!A436="","",'True_Odds_Calculator_3-way'!A436)</f>
        <v>2.33</v>
      </c>
      <c r="B435" s="4">
        <f>IF('True_Odds_Calculator_3-way'!B436="","",'True_Odds_Calculator_3-way'!B436)</f>
        <v>3.66</v>
      </c>
      <c r="C435" s="4">
        <f>IF('True_Odds_Calculator_3-way'!C436="","",'True_Odds_Calculator_3-way'!C436)</f>
        <v>3.01</v>
      </c>
      <c r="D435" s="4">
        <f t="shared" si="30"/>
        <v>3.4634506693332678E-2</v>
      </c>
      <c r="E435" s="4">
        <f t="shared" si="31"/>
        <v>2.394408306913471</v>
      </c>
      <c r="F435" s="4">
        <f t="shared" si="32"/>
        <v>3.8214728906601496</v>
      </c>
      <c r="G435" s="4">
        <f t="shared" si="33"/>
        <v>3.1183629731431175</v>
      </c>
      <c r="I435" s="4">
        <f t="shared" si="34"/>
        <v>1.0346345066933327</v>
      </c>
    </row>
    <row r="436" spans="1:9" x14ac:dyDescent="0.2">
      <c r="A436" s="4">
        <f>IF('True_Odds_Calculator_3-way'!A437="","",'True_Odds_Calculator_3-way'!A437)</f>
        <v>1.52</v>
      </c>
      <c r="B436" s="4">
        <f>IF('True_Odds_Calculator_3-way'!B437="","",'True_Odds_Calculator_3-way'!B437)</f>
        <v>4.54</v>
      </c>
      <c r="C436" s="4">
        <f>IF('True_Odds_Calculator_3-way'!C437="","",'True_Odds_Calculator_3-way'!C437)</f>
        <v>6.28</v>
      </c>
      <c r="D436" s="4">
        <f t="shared" si="30"/>
        <v>3.7394722812530867E-2</v>
      </c>
      <c r="E436" s="4">
        <f t="shared" si="31"/>
        <v>1.5493551036845008</v>
      </c>
      <c r="F436" s="4">
        <f t="shared" si="32"/>
        <v>4.8123332113325681</v>
      </c>
      <c r="G436" s="4">
        <f t="shared" si="33"/>
        <v>6.8133461455257098</v>
      </c>
      <c r="I436" s="4">
        <f t="shared" si="34"/>
        <v>1.0373947228125309</v>
      </c>
    </row>
    <row r="437" spans="1:9" x14ac:dyDescent="0.2">
      <c r="A437" s="4">
        <f>IF('True_Odds_Calculator_3-way'!A438="","",'True_Odds_Calculator_3-way'!A438)</f>
        <v>2.27</v>
      </c>
      <c r="B437" s="4">
        <f>IF('True_Odds_Calculator_3-way'!B438="","",'True_Odds_Calculator_3-way'!B438)</f>
        <v>3.41</v>
      </c>
      <c r="C437" s="4">
        <f>IF('True_Odds_Calculator_3-way'!C438="","",'True_Odds_Calculator_3-way'!C438)</f>
        <v>3.28</v>
      </c>
      <c r="D437" s="4">
        <f t="shared" si="30"/>
        <v>3.866181510653055E-2</v>
      </c>
      <c r="E437" s="4">
        <f t="shared" si="31"/>
        <v>2.3384080384134047</v>
      </c>
      <c r="F437" s="4">
        <f t="shared" si="32"/>
        <v>3.5667426325658633</v>
      </c>
      <c r="G437" s="4">
        <f t="shared" si="33"/>
        <v>3.4247657066640951</v>
      </c>
      <c r="I437" s="4">
        <f t="shared" si="34"/>
        <v>1.0386618151065306</v>
      </c>
    </row>
    <row r="438" spans="1:9" x14ac:dyDescent="0.2">
      <c r="A438" s="4">
        <f>IF('True_Odds_Calculator_3-way'!A439="","",'True_Odds_Calculator_3-way'!A439)</f>
        <v>1.5</v>
      </c>
      <c r="B438" s="4">
        <f>IF('True_Odds_Calculator_3-way'!B439="","",'True_Odds_Calculator_3-way'!B439)</f>
        <v>4.6100000000000003</v>
      </c>
      <c r="C438" s="4">
        <f>IF('True_Odds_Calculator_3-way'!C439="","",'True_Odds_Calculator_3-way'!C439)</f>
        <v>6.54</v>
      </c>
      <c r="D438" s="4">
        <f t="shared" si="30"/>
        <v>3.6491605139737482E-2</v>
      </c>
      <c r="E438" s="4">
        <f t="shared" si="31"/>
        <v>1.5278773484508081</v>
      </c>
      <c r="F438" s="4">
        <f t="shared" si="32"/>
        <v>4.8838648365533111</v>
      </c>
      <c r="G438" s="4">
        <f t="shared" si="33"/>
        <v>7.1052333893698263</v>
      </c>
      <c r="I438" s="4">
        <f t="shared" si="34"/>
        <v>1.0364916051397375</v>
      </c>
    </row>
    <row r="439" spans="1:9" x14ac:dyDescent="0.2">
      <c r="A439" s="4">
        <f>IF('True_Odds_Calculator_3-way'!A440="","",'True_Odds_Calculator_3-way'!A440)</f>
        <v>4</v>
      </c>
      <c r="B439" s="4">
        <f>IF('True_Odds_Calculator_3-way'!B440="","",'True_Odds_Calculator_3-way'!B440)</f>
        <v>3.9</v>
      </c>
      <c r="C439" s="4">
        <f>IF('True_Odds_Calculator_3-way'!C440="","",'True_Odds_Calculator_3-way'!C440)</f>
        <v>1.89</v>
      </c>
      <c r="D439" s="4">
        <f t="shared" si="30"/>
        <v>3.5510785510785681E-2</v>
      </c>
      <c r="E439" s="4">
        <f t="shared" si="31"/>
        <v>4.1988037596126473</v>
      </c>
      <c r="F439" s="4">
        <f t="shared" si="32"/>
        <v>4.0887532935792548</v>
      </c>
      <c r="G439" s="4">
        <f t="shared" si="33"/>
        <v>1.9332502786702515</v>
      </c>
      <c r="I439" s="4">
        <f t="shared" si="34"/>
        <v>1.0355107855107857</v>
      </c>
    </row>
    <row r="440" spans="1:9" x14ac:dyDescent="0.2">
      <c r="A440" s="4">
        <f>IF('True_Odds_Calculator_3-way'!A441="","",'True_Odds_Calculator_3-way'!A441)</f>
        <v>3.71</v>
      </c>
      <c r="B440" s="4">
        <f>IF('True_Odds_Calculator_3-way'!B441="","",'True_Odds_Calculator_3-way'!B441)</f>
        <v>3.45</v>
      </c>
      <c r="C440" s="4">
        <f>IF('True_Odds_Calculator_3-way'!C441="","",'True_Odds_Calculator_3-way'!C441)</f>
        <v>2.11</v>
      </c>
      <c r="D440" s="4">
        <f t="shared" si="30"/>
        <v>3.3330500728608881E-2</v>
      </c>
      <c r="E440" s="4">
        <f t="shared" si="31"/>
        <v>3.8694956549813271</v>
      </c>
      <c r="F440" s="4">
        <f t="shared" si="32"/>
        <v>3.5875095116507625</v>
      </c>
      <c r="G440" s="4">
        <f t="shared" si="33"/>
        <v>2.1606509567288903</v>
      </c>
      <c r="I440" s="4">
        <f t="shared" si="34"/>
        <v>1.0333305007286089</v>
      </c>
    </row>
    <row r="441" spans="1:9" x14ac:dyDescent="0.2">
      <c r="A441" s="4">
        <f>IF('True_Odds_Calculator_3-way'!A442="","",'True_Odds_Calculator_3-way'!A442)</f>
        <v>1.85</v>
      </c>
      <c r="B441" s="4">
        <f>IF('True_Odds_Calculator_3-way'!B442="","",'True_Odds_Calculator_3-way'!B442)</f>
        <v>3.9</v>
      </c>
      <c r="C441" s="4">
        <f>IF('True_Odds_Calculator_3-way'!C442="","",'True_Odds_Calculator_3-way'!C442)</f>
        <v>4.16</v>
      </c>
      <c r="D441" s="4">
        <f t="shared" si="30"/>
        <v>3.7335412335412377E-2</v>
      </c>
      <c r="E441" s="4">
        <f t="shared" si="31"/>
        <v>1.8935972442451749</v>
      </c>
      <c r="F441" s="4">
        <f t="shared" si="32"/>
        <v>4.0989466209018817</v>
      </c>
      <c r="G441" s="4">
        <f t="shared" si="33"/>
        <v>4.3871294654167725</v>
      </c>
      <c r="I441" s="4">
        <f t="shared" si="34"/>
        <v>1.0373354123354124</v>
      </c>
    </row>
    <row r="442" spans="1:9" x14ac:dyDescent="0.2">
      <c r="A442" s="4">
        <f>IF('True_Odds_Calculator_3-way'!A443="","",'True_Odds_Calculator_3-way'!A443)</f>
        <v>4</v>
      </c>
      <c r="B442" s="4">
        <f>IF('True_Odds_Calculator_3-way'!B443="","",'True_Odds_Calculator_3-way'!B443)</f>
        <v>3.59</v>
      </c>
      <c r="C442" s="4">
        <f>IF('True_Odds_Calculator_3-way'!C443="","",'True_Odds_Calculator_3-way'!C443)</f>
        <v>2</v>
      </c>
      <c r="D442" s="4">
        <f t="shared" si="30"/>
        <v>2.8551532033426197E-2</v>
      </c>
      <c r="E442" s="4">
        <f t="shared" si="31"/>
        <v>4.1583011583011587</v>
      </c>
      <c r="F442" s="4">
        <f t="shared" si="32"/>
        <v>3.7169974115616911</v>
      </c>
      <c r="G442" s="4">
        <f t="shared" si="33"/>
        <v>2.0388073828679603</v>
      </c>
      <c r="I442" s="4">
        <f t="shared" si="34"/>
        <v>1.0285515320334262</v>
      </c>
    </row>
    <row r="443" spans="1:9" x14ac:dyDescent="0.2">
      <c r="A443" s="4">
        <f>IF('True_Odds_Calculator_3-way'!A444="","",'True_Odds_Calculator_3-way'!A444)</f>
        <v>1.94</v>
      </c>
      <c r="B443" s="4">
        <f>IF('True_Odds_Calculator_3-way'!B444="","",'True_Odds_Calculator_3-way'!B444)</f>
        <v>3.57</v>
      </c>
      <c r="C443" s="4">
        <f>IF('True_Odds_Calculator_3-way'!C444="","",'True_Odds_Calculator_3-way'!C444)</f>
        <v>4.3</v>
      </c>
      <c r="D443" s="4">
        <f t="shared" si="30"/>
        <v>2.8134101878584117E-2</v>
      </c>
      <c r="E443" s="4">
        <f t="shared" si="31"/>
        <v>1.9759492063941415</v>
      </c>
      <c r="F443" s="4">
        <f t="shared" si="32"/>
        <v>3.6936622658873315</v>
      </c>
      <c r="G443" s="4">
        <f t="shared" si="33"/>
        <v>4.4806861141229932</v>
      </c>
      <c r="I443" s="4">
        <f t="shared" si="34"/>
        <v>1.0281341018785841</v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>
        <f>IF('True_Odds_Calculator_3-way'!A446="","",'True_Odds_Calculator_3-way'!A446)</f>
        <v>1.56</v>
      </c>
      <c r="B445" s="4">
        <f>IF('True_Odds_Calculator_3-way'!B446="","",'True_Odds_Calculator_3-way'!B446)</f>
        <v>3.97</v>
      </c>
      <c r="C445" s="4">
        <f>IF('True_Odds_Calculator_3-way'!C446="","",'True_Odds_Calculator_3-way'!C446)</f>
        <v>7.09</v>
      </c>
      <c r="D445" s="4">
        <f t="shared" si="30"/>
        <v>3.3958533345685993E-2</v>
      </c>
      <c r="E445" s="4">
        <f t="shared" si="31"/>
        <v>1.5880423462643898</v>
      </c>
      <c r="F445" s="4">
        <f t="shared" si="32"/>
        <v>4.1568001956952605</v>
      </c>
      <c r="G445" s="4">
        <f t="shared" si="33"/>
        <v>7.7086611758746608</v>
      </c>
      <c r="I445" s="4">
        <f t="shared" si="34"/>
        <v>1.033958533345686</v>
      </c>
    </row>
    <row r="446" spans="1:9" x14ac:dyDescent="0.2">
      <c r="A446" s="4">
        <f>IF('True_Odds_Calculator_3-way'!A447="","",'True_Odds_Calculator_3-way'!A447)</f>
        <v>2.42</v>
      </c>
      <c r="B446" s="4">
        <f>IF('True_Odds_Calculator_3-way'!B447="","",'True_Odds_Calculator_3-way'!B447)</f>
        <v>3.06</v>
      </c>
      <c r="C446" s="4">
        <f>IF('True_Odds_Calculator_3-way'!C447="","",'True_Odds_Calculator_3-way'!C447)</f>
        <v>3.47</v>
      </c>
      <c r="D446" s="4">
        <f t="shared" si="30"/>
        <v>2.8204964157128698E-2</v>
      </c>
      <c r="E446" s="4">
        <f t="shared" si="31"/>
        <v>2.4763417381725397</v>
      </c>
      <c r="F446" s="4">
        <f t="shared" si="32"/>
        <v>3.1506409905341974</v>
      </c>
      <c r="G446" s="4">
        <f t="shared" si="33"/>
        <v>3.587022082520352</v>
      </c>
      <c r="I446" s="4">
        <f t="shared" si="34"/>
        <v>1.0282049641571287</v>
      </c>
    </row>
    <row r="447" spans="1:9" x14ac:dyDescent="0.2">
      <c r="A447" s="4">
        <f>IF('True_Odds_Calculator_3-way'!A448="","",'True_Odds_Calculator_3-way'!A448)</f>
        <v>2.59</v>
      </c>
      <c r="B447" s="4">
        <f>IF('True_Odds_Calculator_3-way'!B448="","",'True_Odds_Calculator_3-way'!B448)</f>
        <v>3.22</v>
      </c>
      <c r="C447" s="4">
        <f>IF('True_Odds_Calculator_3-way'!C448="","",'True_Odds_Calculator_3-way'!C448)</f>
        <v>3.03</v>
      </c>
      <c r="D447" s="4">
        <f t="shared" si="30"/>
        <v>2.6692395611896291E-2</v>
      </c>
      <c r="E447" s="4">
        <f t="shared" si="31"/>
        <v>2.651092938579334</v>
      </c>
      <c r="F447" s="4">
        <f t="shared" si="32"/>
        <v>3.3149734522375973</v>
      </c>
      <c r="G447" s="4">
        <f t="shared" si="33"/>
        <v>3.1139499724254294</v>
      </c>
      <c r="I447" s="4">
        <f t="shared" si="34"/>
        <v>1.0266923956118963</v>
      </c>
    </row>
    <row r="448" spans="1:9" x14ac:dyDescent="0.2">
      <c r="A448" s="4">
        <f>IF('True_Odds_Calculator_3-way'!A449="","",'True_Odds_Calculator_3-way'!A449)</f>
        <v>2.2000000000000002</v>
      </c>
      <c r="B448" s="4">
        <f>IF('True_Odds_Calculator_3-way'!B449="","",'True_Odds_Calculator_3-way'!B449)</f>
        <v>3.41</v>
      </c>
      <c r="C448" s="4">
        <f>IF('True_Odds_Calculator_3-way'!C449="","",'True_Odds_Calculator_3-way'!C449)</f>
        <v>3.57</v>
      </c>
      <c r="D448" s="4">
        <f t="shared" si="30"/>
        <v>2.7912631328191218E-2</v>
      </c>
      <c r="E448" s="4">
        <f t="shared" si="31"/>
        <v>2.2459734205784501</v>
      </c>
      <c r="F448" s="4">
        <f t="shared" si="32"/>
        <v>3.5217353570808667</v>
      </c>
      <c r="G448" s="4">
        <f t="shared" si="33"/>
        <v>3.6926553558067585</v>
      </c>
      <c r="I448" s="4">
        <f t="shared" si="34"/>
        <v>1.0279126313281912</v>
      </c>
    </row>
    <row r="449" spans="1:9" x14ac:dyDescent="0.2">
      <c r="A449" s="4">
        <f>IF('True_Odds_Calculator_3-way'!A450="","",'True_Odds_Calculator_3-way'!A450)</f>
        <v>3.43</v>
      </c>
      <c r="B449" s="4">
        <f>IF('True_Odds_Calculator_3-way'!B450="","",'True_Odds_Calculator_3-way'!B450)</f>
        <v>3.35</v>
      </c>
      <c r="C449" s="4">
        <f>IF('True_Odds_Calculator_3-way'!C450="","",'True_Odds_Calculator_3-way'!C450)</f>
        <v>2.2799999999999998</v>
      </c>
      <c r="D449" s="4">
        <f t="shared" si="30"/>
        <v>2.8649143419010592E-2</v>
      </c>
      <c r="E449" s="4">
        <f t="shared" si="31"/>
        <v>3.5461561923600313</v>
      </c>
      <c r="F449" s="4">
        <f t="shared" si="32"/>
        <v>3.4607135686180581</v>
      </c>
      <c r="G449" s="4">
        <f t="shared" si="33"/>
        <v>2.3307481938522474</v>
      </c>
      <c r="I449" s="4">
        <f t="shared" si="34"/>
        <v>1.0286491434190106</v>
      </c>
    </row>
    <row r="450" spans="1:9" x14ac:dyDescent="0.2">
      <c r="A450" s="4">
        <f>IF('True_Odds_Calculator_3-way'!A451="","",'True_Odds_Calculator_3-way'!A451)</f>
        <v>1.95</v>
      </c>
      <c r="B450" s="4">
        <f>IF('True_Odds_Calculator_3-way'!B451="","",'True_Odds_Calculator_3-way'!B451)</f>
        <v>3.64</v>
      </c>
      <c r="C450" s="4">
        <f>IF('True_Odds_Calculator_3-way'!C451="","",'True_Odds_Calculator_3-way'!C451)</f>
        <v>4.13</v>
      </c>
      <c r="D450" s="4">
        <f t="shared" si="30"/>
        <v>2.9676538151114595E-2</v>
      </c>
      <c r="E450" s="4">
        <f t="shared" si="31"/>
        <v>1.9883548679121061</v>
      </c>
      <c r="F450" s="4">
        <f t="shared" si="32"/>
        <v>3.7759631163553968</v>
      </c>
      <c r="G450" s="4">
        <f t="shared" si="33"/>
        <v>4.3059169488504736</v>
      </c>
      <c r="I450" s="4">
        <f t="shared" si="34"/>
        <v>1.0296765381511146</v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>
        <f>IF('True_Odds_Calculator_3-way'!A455="","",'True_Odds_Calculator_3-way'!A455)</f>
        <v>1.91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4.1399999999999997</v>
      </c>
      <c r="D454" s="4">
        <f t="shared" si="35"/>
        <v>3.5376373414160778E-2</v>
      </c>
      <c r="E454" s="4">
        <f t="shared" si="36"/>
        <v>1.9540100866048158</v>
      </c>
      <c r="F454" s="4">
        <f t="shared" si="37"/>
        <v>3.8687990309945972</v>
      </c>
      <c r="G454" s="4">
        <f t="shared" si="38"/>
        <v>4.3524857210014085</v>
      </c>
      <c r="I454" s="4">
        <f t="shared" si="39"/>
        <v>1.0353763734141608</v>
      </c>
    </row>
    <row r="455" spans="1:9" x14ac:dyDescent="0.2">
      <c r="A455" s="4">
        <f>IF('True_Odds_Calculator_3-way'!A456="","",'True_Odds_Calculator_3-way'!A456)</f>
        <v>1.73</v>
      </c>
      <c r="B455" s="4">
        <f>IF('True_Odds_Calculator_3-way'!B456="","",'True_Odds_Calculator_3-way'!B456)</f>
        <v>4.01</v>
      </c>
      <c r="C455" s="4">
        <f>IF('True_Odds_Calculator_3-way'!C456="","",'True_Odds_Calculator_3-way'!C456)</f>
        <v>4.7699999999999996</v>
      </c>
      <c r="D455" s="4">
        <f t="shared" si="35"/>
        <v>3.7054846554437137E-2</v>
      </c>
      <c r="E455" s="4">
        <f t="shared" si="36"/>
        <v>1.7677743229547787</v>
      </c>
      <c r="F455" s="4">
        <f t="shared" si="37"/>
        <v>4.2189652573397307</v>
      </c>
      <c r="G455" s="4">
        <f t="shared" si="38"/>
        <v>5.0686294877783666</v>
      </c>
      <c r="I455" s="4">
        <f t="shared" si="39"/>
        <v>1.0370548465544371</v>
      </c>
    </row>
    <row r="456" spans="1:9" x14ac:dyDescent="0.2">
      <c r="A456" s="4">
        <f>IF('True_Odds_Calculator_3-way'!A457="","",'True_Odds_Calculator_3-way'!A457)</f>
        <v>9.6300000000000008</v>
      </c>
      <c r="B456" s="4">
        <f>IF('True_Odds_Calculator_3-way'!B457="","",'True_Odds_Calculator_3-way'!B457)</f>
        <v>6.61</v>
      </c>
      <c r="C456" s="4">
        <f>IF('True_Odds_Calculator_3-way'!C457="","",'True_Odds_Calculator_3-way'!C457)</f>
        <v>1.28</v>
      </c>
      <c r="D456" s="4">
        <f t="shared" si="35"/>
        <v>3.6378090325398293E-2</v>
      </c>
      <c r="E456" s="4">
        <f t="shared" si="36"/>
        <v>10.903207561073483</v>
      </c>
      <c r="F456" s="4">
        <f t="shared" si="37"/>
        <v>7.1859781290742824</v>
      </c>
      <c r="G456" s="4">
        <f t="shared" si="38"/>
        <v>1.3001805159459865</v>
      </c>
      <c r="I456" s="4">
        <f t="shared" si="39"/>
        <v>1.0363780903253983</v>
      </c>
    </row>
    <row r="457" spans="1:9" x14ac:dyDescent="0.2">
      <c r="A457" s="4">
        <f>IF('True_Odds_Calculator_3-way'!A458="","",'True_Odds_Calculator_3-way'!A458)</f>
        <v>3.57</v>
      </c>
      <c r="B457" s="4">
        <f>IF('True_Odds_Calculator_3-way'!B458="","",'True_Odds_Calculator_3-way'!B458)</f>
        <v>3.39</v>
      </c>
      <c r="C457" s="4">
        <f>IF('True_Odds_Calculator_3-way'!C458="","",'True_Odds_Calculator_3-way'!C458)</f>
        <v>2.1800000000000002</v>
      </c>
      <c r="D457" s="4">
        <f t="shared" si="35"/>
        <v>3.3812891885665497E-2</v>
      </c>
      <c r="E457" s="4">
        <f t="shared" si="36"/>
        <v>3.7196696160267582</v>
      </c>
      <c r="F457" s="4">
        <f t="shared" si="37"/>
        <v>3.5246726957780097</v>
      </c>
      <c r="G457" s="4">
        <f t="shared" si="38"/>
        <v>2.2349133896340669</v>
      </c>
      <c r="I457" s="4">
        <f t="shared" si="39"/>
        <v>1.0338128918856655</v>
      </c>
    </row>
    <row r="458" spans="1:9" x14ac:dyDescent="0.2">
      <c r="A458" s="4">
        <f>IF('True_Odds_Calculator_3-way'!A459="","",'True_Odds_Calculator_3-way'!A459)</f>
        <v>4.78</v>
      </c>
      <c r="B458" s="4">
        <f>IF('True_Odds_Calculator_3-way'!B459="","",'True_Odds_Calculator_3-way'!B459)</f>
        <v>4.1900000000000004</v>
      </c>
      <c r="C458" s="4">
        <f>IF('True_Odds_Calculator_3-way'!C459="","",'True_Odds_Calculator_3-way'!C459)</f>
        <v>1.68</v>
      </c>
      <c r="D458" s="4">
        <f t="shared" si="35"/>
        <v>4.3106600645470783E-2</v>
      </c>
      <c r="E458" s="4">
        <f t="shared" si="36"/>
        <v>5.1325176527631617</v>
      </c>
      <c r="F458" s="4">
        <f t="shared" si="37"/>
        <v>4.4584217431416659</v>
      </c>
      <c r="G458" s="4">
        <f t="shared" si="38"/>
        <v>1.7215578846030002</v>
      </c>
      <c r="I458" s="4">
        <f t="shared" si="39"/>
        <v>1.0431066006454708</v>
      </c>
    </row>
    <row r="459" spans="1:9" x14ac:dyDescent="0.2">
      <c r="A459" s="4">
        <f>IF('True_Odds_Calculator_3-way'!A460="","",'True_Odds_Calculator_3-way'!A460)</f>
        <v>2.88</v>
      </c>
      <c r="B459" s="4">
        <f>IF('True_Odds_Calculator_3-way'!B460="","",'True_Odds_Calculator_3-way'!B460)</f>
        <v>3.32</v>
      </c>
      <c r="C459" s="4">
        <f>IF('True_Odds_Calculator_3-way'!C460="","",'True_Odds_Calculator_3-way'!C460)</f>
        <v>2.64</v>
      </c>
      <c r="D459" s="4">
        <f t="shared" si="35"/>
        <v>2.7214920287209399E-2</v>
      </c>
      <c r="E459" s="4">
        <f t="shared" si="36"/>
        <v>2.9572623939057672</v>
      </c>
      <c r="F459" s="4">
        <f t="shared" si="37"/>
        <v>3.4230962836958216</v>
      </c>
      <c r="G459" s="4">
        <f t="shared" si="38"/>
        <v>2.704777056959855</v>
      </c>
      <c r="I459" s="4">
        <f t="shared" si="39"/>
        <v>1.0272149202872094</v>
      </c>
    </row>
    <row r="460" spans="1:9" x14ac:dyDescent="0.2">
      <c r="A460" s="4">
        <f>IF('True_Odds_Calculator_3-way'!A461="","",'True_Odds_Calculator_3-way'!A461)</f>
        <v>2.98</v>
      </c>
      <c r="B460" s="4">
        <f>IF('True_Odds_Calculator_3-way'!B461="","",'True_Odds_Calculator_3-way'!B461)</f>
        <v>3.3</v>
      </c>
      <c r="C460" s="4">
        <f>IF('True_Odds_Calculator_3-way'!C461="","",'True_Odds_Calculator_3-way'!C461)</f>
        <v>2.57</v>
      </c>
      <c r="D460" s="4">
        <f t="shared" si="35"/>
        <v>2.7705831194719588E-2</v>
      </c>
      <c r="E460" s="4">
        <f t="shared" si="36"/>
        <v>3.0643339188239964</v>
      </c>
      <c r="F460" s="4">
        <f t="shared" si="37"/>
        <v>3.4037335952644105</v>
      </c>
      <c r="G460" s="4">
        <f t="shared" si="38"/>
        <v>2.6324810480463361</v>
      </c>
      <c r="I460" s="4">
        <f t="shared" si="39"/>
        <v>1.0277058311947196</v>
      </c>
    </row>
    <row r="461" spans="1:9" x14ac:dyDescent="0.2">
      <c r="A461" s="4">
        <f>IF('True_Odds_Calculator_3-way'!A462="","",'True_Odds_Calculator_3-way'!A462)</f>
        <v>1.57</v>
      </c>
      <c r="B461" s="4">
        <f>IF('True_Odds_Calculator_3-way'!B462="","",'True_Odds_Calculator_3-way'!B462)</f>
        <v>4.21</v>
      </c>
      <c r="C461" s="4">
        <f>IF('True_Odds_Calculator_3-way'!C462="","",'True_Odds_Calculator_3-way'!C462)</f>
        <v>6.36</v>
      </c>
      <c r="D461" s="4">
        <f t="shared" si="35"/>
        <v>3.1705070773152766E-2</v>
      </c>
      <c r="E461" s="4">
        <f t="shared" si="36"/>
        <v>1.5964894646671357</v>
      </c>
      <c r="F461" s="4">
        <f t="shared" si="37"/>
        <v>4.4060368394529776</v>
      </c>
      <c r="G461" s="4">
        <f t="shared" si="38"/>
        <v>6.8182896334032792</v>
      </c>
      <c r="I461" s="4">
        <f t="shared" si="39"/>
        <v>1.0317050707731528</v>
      </c>
    </row>
    <row r="462" spans="1: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3.48</v>
      </c>
      <c r="C462" s="4">
        <f>IF('True_Odds_Calculator_3-way'!C463="","",'True_Odds_Calculator_3-way'!C463)</f>
        <v>3.66</v>
      </c>
      <c r="D462" s="4">
        <f t="shared" si="35"/>
        <v>2.7870085181095572E-2</v>
      </c>
      <c r="E462" s="4">
        <f t="shared" si="36"/>
        <v>2.1834075855139035</v>
      </c>
      <c r="F462" s="4">
        <f t="shared" si="37"/>
        <v>3.5962647166238471</v>
      </c>
      <c r="G462" s="4">
        <f t="shared" si="38"/>
        <v>3.7888257744248524</v>
      </c>
      <c r="I462" s="4">
        <f t="shared" si="39"/>
        <v>1.0278700851810956</v>
      </c>
    </row>
    <row r="463" spans="1:9" x14ac:dyDescent="0.2">
      <c r="A463" s="4">
        <f>IF('True_Odds_Calculator_3-way'!A464="","",'True_Odds_Calculator_3-way'!A464)</f>
        <v>2.21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3.76</v>
      </c>
      <c r="D463" s="4">
        <f t="shared" si="35"/>
        <v>3.9989542951444745E-2</v>
      </c>
      <c r="E463" s="4">
        <f t="shared" si="36"/>
        <v>2.2770804288004038</v>
      </c>
      <c r="F463" s="4">
        <f t="shared" si="37"/>
        <v>3.2445035763434538</v>
      </c>
      <c r="G463" s="4">
        <f t="shared" si="38"/>
        <v>3.9583956912580183</v>
      </c>
      <c r="I463" s="4">
        <f t="shared" si="39"/>
        <v>1.0399895429514447</v>
      </c>
    </row>
    <row r="464" spans="1:9" x14ac:dyDescent="0.2">
      <c r="A464" s="4">
        <f>IF('True_Odds_Calculator_3-way'!A465="","",'True_Odds_Calculator_3-way'!A465)</f>
        <v>2.4500000000000002</v>
      </c>
      <c r="B464" s="4">
        <f>IF('True_Odds_Calculator_3-way'!B465="","",'True_Odds_Calculator_3-way'!B465)</f>
        <v>3.33</v>
      </c>
      <c r="C464" s="4">
        <f>IF('True_Odds_Calculator_3-way'!C465="","",'True_Odds_Calculator_3-way'!C465)</f>
        <v>3.02</v>
      </c>
      <c r="D464" s="4">
        <f t="shared" si="35"/>
        <v>3.9589393420992103E-2</v>
      </c>
      <c r="E464" s="4">
        <f t="shared" si="36"/>
        <v>2.5318583685827094</v>
      </c>
      <c r="F464" s="4">
        <f t="shared" si="37"/>
        <v>3.4830603956257709</v>
      </c>
      <c r="G464" s="4">
        <f t="shared" si="38"/>
        <v>3.1453527585236976</v>
      </c>
      <c r="I464" s="4">
        <f t="shared" si="39"/>
        <v>1.0395893934209921</v>
      </c>
    </row>
    <row r="465" spans="1:9" x14ac:dyDescent="0.2">
      <c r="A465" s="4">
        <f>IF('True_Odds_Calculator_3-way'!A466="","",'True_Odds_Calculator_3-way'!A466)</f>
        <v>2.2200000000000002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3.84</v>
      </c>
      <c r="D465" s="4">
        <f t="shared" si="35"/>
        <v>3.9814485538169686E-2</v>
      </c>
      <c r="E465" s="4">
        <f t="shared" si="36"/>
        <v>2.2873928123552472</v>
      </c>
      <c r="F465" s="4">
        <f t="shared" si="37"/>
        <v>3.1678062366028819</v>
      </c>
      <c r="G465" s="4">
        <f t="shared" si="38"/>
        <v>4.046204884287941</v>
      </c>
      <c r="I465" s="4">
        <f t="shared" si="39"/>
        <v>1.0398144855381697</v>
      </c>
    </row>
    <row r="466" spans="1:9" x14ac:dyDescent="0.2">
      <c r="A466" s="4">
        <f>IF('True_Odds_Calculator_3-way'!A467="","",'True_Odds_Calculator_3-way'!A467)</f>
        <v>2.97</v>
      </c>
      <c r="B466" s="4">
        <f>IF('True_Odds_Calculator_3-way'!B467="","",'True_Odds_Calculator_3-way'!B467)</f>
        <v>2.94</v>
      </c>
      <c r="C466" s="4">
        <f>IF('True_Odds_Calculator_3-way'!C467="","",'True_Odds_Calculator_3-way'!C467)</f>
        <v>2.76</v>
      </c>
      <c r="D466" s="4">
        <f t="shared" si="35"/>
        <v>3.9155231701815563E-2</v>
      </c>
      <c r="E466" s="4">
        <f t="shared" si="36"/>
        <v>3.0897708880779335</v>
      </c>
      <c r="F466" s="4">
        <f t="shared" si="37"/>
        <v>3.0573157067871541</v>
      </c>
      <c r="G466" s="4">
        <f t="shared" si="38"/>
        <v>2.8631382959007068</v>
      </c>
      <c r="I466" s="4">
        <f t="shared" si="39"/>
        <v>1.0391552317018156</v>
      </c>
    </row>
    <row r="467" spans="1:9" x14ac:dyDescent="0.2">
      <c r="A467" s="4">
        <f>IF('True_Odds_Calculator_3-way'!A468="","",'True_Odds_Calculator_3-way'!A468)</f>
        <v>1.81</v>
      </c>
      <c r="B467" s="4">
        <f>IF('True_Odds_Calculator_3-way'!B468="","",'True_Odds_Calculator_3-way'!B468)</f>
        <v>3.4</v>
      </c>
      <c r="C467" s="4">
        <f>IF('True_Odds_Calculator_3-way'!C468="","",'True_Odds_Calculator_3-way'!C468)</f>
        <v>5.18</v>
      </c>
      <c r="D467" s="4">
        <f t="shared" si="35"/>
        <v>3.9654027954320492E-2</v>
      </c>
      <c r="E467" s="4">
        <f t="shared" si="36"/>
        <v>1.854364933475426</v>
      </c>
      <c r="F467" s="4">
        <f t="shared" si="37"/>
        <v>3.5599903511554043</v>
      </c>
      <c r="G467" s="4">
        <f t="shared" si="38"/>
        <v>5.5607399034301821</v>
      </c>
      <c r="I467" s="4">
        <f t="shared" si="39"/>
        <v>1.0396540279543205</v>
      </c>
    </row>
    <row r="468" spans="1:9" x14ac:dyDescent="0.2">
      <c r="A468" s="4">
        <f>IF('True_Odds_Calculator_3-way'!A469="","",'True_Odds_Calculator_3-way'!A469)</f>
        <v>2.56</v>
      </c>
      <c r="B468" s="4">
        <f>IF('True_Odds_Calculator_3-way'!B469="","",'True_Odds_Calculator_3-way'!B469)</f>
        <v>3.29</v>
      </c>
      <c r="C468" s="4">
        <f>IF('True_Odds_Calculator_3-way'!C469="","",'True_Odds_Calculator_3-way'!C469)</f>
        <v>2.9</v>
      </c>
      <c r="D468" s="4">
        <f t="shared" si="35"/>
        <v>3.9403953988051521E-2</v>
      </c>
      <c r="E468" s="4">
        <f t="shared" si="36"/>
        <v>2.6490743499047018</v>
      </c>
      <c r="F468" s="4">
        <f t="shared" si="37"/>
        <v>3.4385918808271971</v>
      </c>
      <c r="G468" s="4">
        <f t="shared" si="38"/>
        <v>3.0148365999088242</v>
      </c>
      <c r="I468" s="4">
        <f t="shared" si="39"/>
        <v>1.0394039539880515</v>
      </c>
    </row>
    <row r="469" spans="1:9" x14ac:dyDescent="0.2">
      <c r="A469" s="4">
        <f>IF('True_Odds_Calculator_3-way'!A470="","",'True_Odds_Calculator_3-way'!A470)</f>
        <v>2.73</v>
      </c>
      <c r="B469" s="4">
        <f>IF('True_Odds_Calculator_3-way'!B470="","",'True_Odds_Calculator_3-way'!B470)</f>
        <v>3.57</v>
      </c>
      <c r="C469" s="4">
        <f>IF('True_Odds_Calculator_3-way'!C470="","",'True_Odds_Calculator_3-way'!C470)</f>
        <v>2.54</v>
      </c>
      <c r="D469" s="4">
        <f t="shared" si="35"/>
        <v>4.0113198519868165E-2</v>
      </c>
      <c r="E469" s="4">
        <f t="shared" si="36"/>
        <v>2.8334286771881412</v>
      </c>
      <c r="F469" s="4">
        <f t="shared" si="37"/>
        <v>3.7489552789421117</v>
      </c>
      <c r="G469" s="4">
        <f t="shared" si="38"/>
        <v>2.6292975389103757</v>
      </c>
      <c r="I469" s="4">
        <f t="shared" si="39"/>
        <v>1.0401131985198682</v>
      </c>
    </row>
    <row r="470" spans="1:9" x14ac:dyDescent="0.2">
      <c r="A470" s="4">
        <f>IF('True_Odds_Calculator_3-way'!A471="","",'True_Odds_Calculator_3-way'!A471)</f>
        <v>2.2400000000000002</v>
      </c>
      <c r="B470" s="4">
        <f>IF('True_Odds_Calculator_3-way'!B471="","",'True_Odds_Calculator_3-way'!B471)</f>
        <v>3.37</v>
      </c>
      <c r="C470" s="4">
        <f>IF('True_Odds_Calculator_3-way'!C471="","",'True_Odds_Calculator_3-way'!C471)</f>
        <v>3.37</v>
      </c>
      <c r="D470" s="4">
        <f t="shared" si="35"/>
        <v>3.9900381517592232E-2</v>
      </c>
      <c r="E470" s="4">
        <f t="shared" si="36"/>
        <v>2.3087839491069246</v>
      </c>
      <c r="F470" s="4">
        <f t="shared" si="37"/>
        <v>3.5281361002056459</v>
      </c>
      <c r="G470" s="4">
        <f t="shared" si="38"/>
        <v>3.5281361002056459</v>
      </c>
      <c r="I470" s="4">
        <f t="shared" si="39"/>
        <v>1.0399003815175922</v>
      </c>
    </row>
    <row r="471" spans="1:9" x14ac:dyDescent="0.2">
      <c r="A471" s="4">
        <f>IF('True_Odds_Calculator_3-way'!A472="","",'True_Odds_Calculator_3-way'!A472)</f>
        <v>2.13</v>
      </c>
      <c r="B471" s="4">
        <f>IF('True_Odds_Calculator_3-way'!B472="","",'True_Odds_Calculator_3-way'!B472)</f>
        <v>3.55</v>
      </c>
      <c r="C471" s="4">
        <f>IF('True_Odds_Calculator_3-way'!C472="","",'True_Odds_Calculator_3-way'!C472)</f>
        <v>3.54</v>
      </c>
      <c r="D471" s="4">
        <f t="shared" si="35"/>
        <v>3.3659584626402506E-2</v>
      </c>
      <c r="E471" s="4">
        <f t="shared" si="36"/>
        <v>2.182149678763674</v>
      </c>
      <c r="F471" s="4">
        <f t="shared" si="37"/>
        <v>3.6972639011473962</v>
      </c>
      <c r="G471" s="4">
        <f t="shared" si="38"/>
        <v>3.6864183044881198</v>
      </c>
      <c r="I471" s="4">
        <f t="shared" si="39"/>
        <v>1.0336595846264025</v>
      </c>
    </row>
    <row r="472" spans="1:9" x14ac:dyDescent="0.2">
      <c r="A472" s="4">
        <f>IF('True_Odds_Calculator_3-way'!A473="","",'True_Odds_Calculator_3-way'!A473)</f>
        <v>3.41</v>
      </c>
      <c r="B472" s="4">
        <f>IF('True_Odds_Calculator_3-way'!B473="","",'True_Odds_Calculator_3-way'!B473)</f>
        <v>3.03</v>
      </c>
      <c r="C472" s="4">
        <f>IF('True_Odds_Calculator_3-way'!C473="","",'True_Odds_Calculator_3-way'!C473)</f>
        <v>2.46</v>
      </c>
      <c r="D472" s="4">
        <f t="shared" si="35"/>
        <v>2.9792200305789773E-2</v>
      </c>
      <c r="E472" s="4">
        <f t="shared" si="36"/>
        <v>3.5295230668096393</v>
      </c>
      <c r="F472" s="4">
        <f t="shared" si="37"/>
        <v>3.1240015899341533</v>
      </c>
      <c r="G472" s="4">
        <f t="shared" si="38"/>
        <v>2.5216017324005446</v>
      </c>
      <c r="I472" s="4">
        <f t="shared" si="39"/>
        <v>1.0297922003057898</v>
      </c>
    </row>
    <row r="473" spans="1:9" x14ac:dyDescent="0.2">
      <c r="A473" s="4">
        <f>IF('True_Odds_Calculator_3-way'!A474="","",'True_Odds_Calculator_3-way'!A474)</f>
        <v>5.36</v>
      </c>
      <c r="B473" s="4">
        <f>IF('True_Odds_Calculator_3-way'!B474="","",'True_Odds_Calculator_3-way'!B474)</f>
        <v>4.34</v>
      </c>
      <c r="C473" s="4">
        <f>IF('True_Odds_Calculator_3-way'!C474="","",'True_Odds_Calculator_3-way'!C474)</f>
        <v>1.65</v>
      </c>
      <c r="D473" s="4">
        <f t="shared" si="35"/>
        <v>2.3042516783489342E-2</v>
      </c>
      <c r="E473" s="4">
        <f t="shared" si="36"/>
        <v>5.5901422235340732</v>
      </c>
      <c r="F473" s="4">
        <f t="shared" si="37"/>
        <v>4.4896621744914524</v>
      </c>
      <c r="G473" s="4">
        <f t="shared" si="38"/>
        <v>1.6711794999213383</v>
      </c>
      <c r="I473" s="4">
        <f t="shared" si="39"/>
        <v>1.0230425167834893</v>
      </c>
    </row>
    <row r="474" spans="1:9" x14ac:dyDescent="0.2">
      <c r="A474" s="4">
        <f>IF('True_Odds_Calculator_3-way'!A475="","",'True_Odds_Calculator_3-way'!A475)</f>
        <v>2.42</v>
      </c>
      <c r="B474" s="4">
        <f>IF('True_Odds_Calculator_3-way'!B475="","",'True_Odds_Calculator_3-way'!B475)</f>
        <v>2.89</v>
      </c>
      <c r="C474" s="4">
        <f>IF('True_Odds_Calculator_3-way'!C475="","",'True_Odds_Calculator_3-way'!C475)</f>
        <v>3.49</v>
      </c>
      <c r="D474" s="4">
        <f t="shared" si="35"/>
        <v>4.577685303094059E-2</v>
      </c>
      <c r="E474" s="4">
        <f t="shared" si="36"/>
        <v>2.5127889051843924</v>
      </c>
      <c r="F474" s="4">
        <f t="shared" si="37"/>
        <v>3.0233236397165282</v>
      </c>
      <c r="G474" s="4">
        <f t="shared" si="38"/>
        <v>3.6863097789364527</v>
      </c>
      <c r="I474" s="4">
        <f t="shared" si="39"/>
        <v>1.0457768530309406</v>
      </c>
    </row>
    <row r="475" spans="1:9" x14ac:dyDescent="0.2">
      <c r="A475" s="4">
        <f>IF('True_Odds_Calculator_3-way'!A476="","",'True_Odds_Calculator_3-way'!A476)</f>
        <v>4.97</v>
      </c>
      <c r="B475" s="4">
        <f>IF('True_Odds_Calculator_3-way'!B476="","",'True_Odds_Calculator_3-way'!B476)</f>
        <v>3.61</v>
      </c>
      <c r="C475" s="4">
        <f>IF('True_Odds_Calculator_3-way'!C476="","",'True_Odds_Calculator_3-way'!C476)</f>
        <v>1.78</v>
      </c>
      <c r="D475" s="4">
        <f t="shared" si="35"/>
        <v>4.0013306519060876E-2</v>
      </c>
      <c r="E475" s="4">
        <f t="shared" si="36"/>
        <v>5.3228445015718746</v>
      </c>
      <c r="F475" s="4">
        <f t="shared" si="37"/>
        <v>3.7926117747316659</v>
      </c>
      <c r="G475" s="4">
        <f t="shared" si="38"/>
        <v>1.8232870751350414</v>
      </c>
      <c r="I475" s="4">
        <f t="shared" si="39"/>
        <v>1.0400133065190609</v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0.47058823529411764</v>
      </c>
      <c r="D19">
        <f t="shared" si="1"/>
        <v>0.58309037900874627</v>
      </c>
      <c r="E19">
        <f t="shared" si="2"/>
        <v>5.3678614302863803E-2</v>
      </c>
      <c r="F19">
        <f t="shared" si="3"/>
        <v>-0.22071685817184039</v>
      </c>
      <c r="G19">
        <v>0</v>
      </c>
      <c r="H19">
        <f t="shared" si="4"/>
        <v>0.27439547247470414</v>
      </c>
      <c r="I19">
        <f t="shared" si="5"/>
        <v>-1.1149893466761205</v>
      </c>
      <c r="J19">
        <f t="shared" si="6"/>
        <v>1.1149893466761205</v>
      </c>
      <c r="K19">
        <f t="shared" si="7"/>
        <v>0.44358428227464614</v>
      </c>
      <c r="L19">
        <f t="shared" si="8"/>
        <v>0.55641571772535414</v>
      </c>
      <c r="M19">
        <f t="shared" si="9"/>
        <v>2.2543630150106355</v>
      </c>
      <c r="N19">
        <f t="shared" si="10"/>
        <v>1.7972173828734261</v>
      </c>
    </row>
    <row r="20" spans="1:14" x14ac:dyDescent="0.25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0.7246376811594204</v>
      </c>
      <c r="D20">
        <f t="shared" si="1"/>
        <v>0.3401360544217687</v>
      </c>
      <c r="E20">
        <f t="shared" si="2"/>
        <v>6.477373558118904E-2</v>
      </c>
      <c r="F20">
        <f t="shared" si="3"/>
        <v>-0.18170166617371586</v>
      </c>
      <c r="G20">
        <v>0</v>
      </c>
      <c r="H20">
        <f t="shared" si="4"/>
        <v>0.2464754017549049</v>
      </c>
      <c r="I20">
        <f t="shared" si="5"/>
        <v>-1.1646819280339491</v>
      </c>
      <c r="J20">
        <f t="shared" si="6"/>
        <v>1.1646819280339491</v>
      </c>
      <c r="K20">
        <f t="shared" si="7"/>
        <v>0.69320287349575194</v>
      </c>
      <c r="L20">
        <f t="shared" si="8"/>
        <v>0.30679712650424817</v>
      </c>
      <c r="M20">
        <f t="shared" si="9"/>
        <v>1.4425791326529003</v>
      </c>
      <c r="N20">
        <f t="shared" si="10"/>
        <v>3.2594829403858618</v>
      </c>
    </row>
    <row r="21" spans="1:14" x14ac:dyDescent="0.25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0.58685446009389675</v>
      </c>
      <c r="D21">
        <f t="shared" si="1"/>
        <v>0.46641791044776115</v>
      </c>
      <c r="E21">
        <f t="shared" si="2"/>
        <v>5.327237054165801E-2</v>
      </c>
      <c r="F21">
        <f t="shared" si="3"/>
        <v>-0.22044706047228635</v>
      </c>
      <c r="G21">
        <v>0</v>
      </c>
      <c r="H21">
        <f t="shared" si="4"/>
        <v>0.27371943101394436</v>
      </c>
      <c r="I21">
        <f t="shared" si="5"/>
        <v>-1.114296222376046</v>
      </c>
      <c r="J21">
        <f t="shared" si="6"/>
        <v>1.114296222376046</v>
      </c>
      <c r="K21">
        <f t="shared" si="7"/>
        <v>0.56039219456288603</v>
      </c>
      <c r="L21">
        <f t="shared" si="8"/>
        <v>0.43960780543711386</v>
      </c>
      <c r="M21">
        <f t="shared" si="9"/>
        <v>1.7844645405527362</v>
      </c>
      <c r="N21">
        <f t="shared" si="10"/>
        <v>2.2747548783981966</v>
      </c>
    </row>
    <row r="22" spans="1:14" x14ac:dyDescent="0.25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0.67658998646820023</v>
      </c>
      <c r="D22">
        <f t="shared" si="1"/>
        <v>0.35714285714285715</v>
      </c>
      <c r="E22">
        <f t="shared" si="2"/>
        <v>3.3732843611057328E-2</v>
      </c>
      <c r="F22">
        <f t="shared" si="3"/>
        <v>-0.20790643727044278</v>
      </c>
      <c r="G22">
        <v>0</v>
      </c>
      <c r="H22">
        <f t="shared" si="4"/>
        <v>0.24163928088150008</v>
      </c>
      <c r="I22">
        <f t="shared" si="5"/>
        <v>-1.0780770455885844</v>
      </c>
      <c r="J22">
        <f t="shared" si="6"/>
        <v>1.0780770455885844</v>
      </c>
      <c r="K22">
        <f t="shared" si="7"/>
        <v>0.65992625565475149</v>
      </c>
      <c r="L22">
        <f t="shared" si="8"/>
        <v>0.34007374434524845</v>
      </c>
      <c r="M22">
        <f t="shared" si="9"/>
        <v>1.5153208277913437</v>
      </c>
      <c r="N22">
        <f t="shared" si="10"/>
        <v>2.9405386820594521</v>
      </c>
    </row>
    <row r="23" spans="1:14" x14ac:dyDescent="0.25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0.46511627906976744</v>
      </c>
      <c r="D23">
        <f t="shared" si="1"/>
        <v>0.57471264367816088</v>
      </c>
      <c r="E23">
        <f t="shared" si="2"/>
        <v>3.9828922747928264E-2</v>
      </c>
      <c r="F23">
        <f t="shared" si="3"/>
        <v>-0.22747928361400704</v>
      </c>
      <c r="G23">
        <v>0</v>
      </c>
      <c r="H23">
        <f t="shared" si="4"/>
        <v>0.26730820636193531</v>
      </c>
      <c r="I23">
        <f t="shared" si="5"/>
        <v>-1.0840148207519444</v>
      </c>
      <c r="J23">
        <f t="shared" si="6"/>
        <v>1.0840148207519444</v>
      </c>
      <c r="K23">
        <f t="shared" si="7"/>
        <v>0.44511368892659747</v>
      </c>
      <c r="L23">
        <f t="shared" si="8"/>
        <v>0.55488631107340269</v>
      </c>
      <c r="M23">
        <f t="shared" si="9"/>
        <v>2.2466170438647359</v>
      </c>
      <c r="N23">
        <f t="shared" si="10"/>
        <v>1.8021709673564388</v>
      </c>
    </row>
    <row r="24" spans="1:14" x14ac:dyDescent="0.25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0.58513750731421876</v>
      </c>
      <c r="D24">
        <f t="shared" si="1"/>
        <v>0.4504504504504504</v>
      </c>
      <c r="E24">
        <f t="shared" si="2"/>
        <v>3.5587957764669165E-2</v>
      </c>
      <c r="F24">
        <f t="shared" si="3"/>
        <v>-0.22798749598047441</v>
      </c>
      <c r="G24">
        <v>0</v>
      </c>
      <c r="H24">
        <f t="shared" si="4"/>
        <v>0.26357545374514357</v>
      </c>
      <c r="I24">
        <f t="shared" si="5"/>
        <v>-1.0752190914913069</v>
      </c>
      <c r="J24">
        <f t="shared" si="6"/>
        <v>1.0752190914913069</v>
      </c>
      <c r="K24">
        <f t="shared" si="7"/>
        <v>0.56743050927954797</v>
      </c>
      <c r="L24">
        <f t="shared" si="8"/>
        <v>0.43256949072045187</v>
      </c>
      <c r="M24">
        <f t="shared" si="9"/>
        <v>1.7623303358673372</v>
      </c>
      <c r="N24">
        <f t="shared" si="10"/>
        <v>2.311767291619395</v>
      </c>
    </row>
    <row r="25" spans="1:14" x14ac:dyDescent="0.25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0.547645125958379</v>
      </c>
      <c r="D25">
        <f t="shared" si="1"/>
        <v>0.49751243781094534</v>
      </c>
      <c r="E25">
        <f t="shared" si="2"/>
        <v>4.5157563769324227E-2</v>
      </c>
      <c r="F25">
        <f t="shared" si="3"/>
        <v>-0.22730269790151114</v>
      </c>
      <c r="G25">
        <v>0</v>
      </c>
      <c r="H25">
        <f t="shared" si="4"/>
        <v>0.27246026167083537</v>
      </c>
      <c r="I25">
        <f t="shared" si="5"/>
        <v>-1.0948365550184138</v>
      </c>
      <c r="J25">
        <f t="shared" si="6"/>
        <v>1.0948365550184138</v>
      </c>
      <c r="K25">
        <f t="shared" si="7"/>
        <v>0.52511769353444571</v>
      </c>
      <c r="L25">
        <f t="shared" si="8"/>
        <v>0.47488230646555452</v>
      </c>
      <c r="M25">
        <f t="shared" si="9"/>
        <v>1.9043349944452097</v>
      </c>
      <c r="N25">
        <f t="shared" si="10"/>
        <v>2.1057849205685972</v>
      </c>
    </row>
    <row r="26" spans="1:14" x14ac:dyDescent="0.25">
      <c r="A26" s="4">
        <f>IF('True_Odds_Calculator_2-way'!A27="","",'True_Odds_Calculator_2-way'!A27)</f>
        <v>1.7629999999999999</v>
      </c>
      <c r="B26" s="4">
        <f>IF('True_Odds_Calculator_2-way'!B27="","",'True_Odds_Calculator_2-way'!B27)</f>
        <v>2.15</v>
      </c>
      <c r="C26" s="4">
        <f t="shared" si="0"/>
        <v>0.56721497447532621</v>
      </c>
      <c r="D26">
        <f t="shared" si="1"/>
        <v>0.46511627906976744</v>
      </c>
      <c r="E26">
        <f t="shared" si="2"/>
        <v>3.2331253545093697E-2</v>
      </c>
      <c r="F26">
        <f t="shared" si="3"/>
        <v>-0.23148966481552313</v>
      </c>
      <c r="G26">
        <v>0</v>
      </c>
      <c r="H26">
        <f t="shared" si="4"/>
        <v>0.26382091836061683</v>
      </c>
      <c r="I26">
        <f t="shared" si="5"/>
        <v>-1.067551440371467</v>
      </c>
      <c r="J26">
        <f t="shared" si="6"/>
        <v>1.067551440371467</v>
      </c>
      <c r="K26">
        <f t="shared" si="7"/>
        <v>0.5511033298347715</v>
      </c>
      <c r="L26">
        <f t="shared" si="8"/>
        <v>0.44889667016522844</v>
      </c>
      <c r="M26">
        <f t="shared" si="9"/>
        <v>1.8145417490034292</v>
      </c>
      <c r="N26">
        <f t="shared" si="10"/>
        <v>2.2276841564271868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Normal="100" workbookViewId="0">
      <pane ySplit="2" topLeftCell="A3" activePane="bottomLeft" state="frozen"/>
      <selection pane="bottomLeft" activeCell="A30" sqref="A3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46" t="s">
        <v>9</v>
      </c>
      <c r="B1" s="47"/>
      <c r="C1" s="18"/>
      <c r="D1" s="48" t="s">
        <v>25</v>
      </c>
      <c r="E1" s="47"/>
      <c r="F1" s="48" t="s">
        <v>23</v>
      </c>
      <c r="G1" s="47"/>
      <c r="H1" s="48" t="s">
        <v>11</v>
      </c>
      <c r="I1" s="47"/>
      <c r="J1" s="48" t="s">
        <v>10</v>
      </c>
      <c r="K1" s="47"/>
      <c r="L1" s="44" t="s">
        <v>239</v>
      </c>
      <c r="M1" s="45"/>
      <c r="N1" s="13" t="s">
        <v>225</v>
      </c>
      <c r="O1" s="13" t="s">
        <v>240</v>
      </c>
      <c r="P1" s="13" t="s">
        <v>241</v>
      </c>
      <c r="Q1" s="13" t="s">
        <v>242</v>
      </c>
      <c r="R1" s="13" t="s">
        <v>243</v>
      </c>
      <c r="S1" s="13" t="s">
        <v>244</v>
      </c>
      <c r="T1" s="13" t="s">
        <v>245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3">
        <f>(1/D3)</f>
        <v>0.75849056603773579</v>
      </c>
      <c r="M3" s="33">
        <f>(1/E3)</f>
        <v>0.24150943396226421</v>
      </c>
      <c r="N3" s="12">
        <v>22</v>
      </c>
      <c r="O3" s="12">
        <f>(1/A3)*((N3*A3)-N3)</f>
        <v>4.8125</v>
      </c>
      <c r="P3" s="12">
        <f>(1/B3)*((N3*B3)-N3)</f>
        <v>16.527363184079604</v>
      </c>
      <c r="Q3" s="12">
        <f>(1/B3)*N3</f>
        <v>5.4726368159203984</v>
      </c>
      <c r="R3" s="12">
        <f>(1/A3)*N3</f>
        <v>17.1875</v>
      </c>
      <c r="S3" s="39">
        <f>O3-Q3</f>
        <v>-0.66013681592039841</v>
      </c>
      <c r="T3" s="39">
        <f>P3-R3</f>
        <v>-0.66013681592039575</v>
      </c>
    </row>
    <row r="4" spans="1:20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3">
        <f t="shared" ref="L4:L16" si="1">(1/D4)</f>
        <v>0.79734219269102991</v>
      </c>
      <c r="M4" s="33">
        <f t="shared" ref="M4:M16" si="2">(1/E4)</f>
        <v>0.20265780730897009</v>
      </c>
      <c r="N4" s="12">
        <v>22</v>
      </c>
      <c r="O4" s="12">
        <f t="shared" ref="O4:O23" si="3">(1/A4)*((N4*A4)-N4)</f>
        <v>3.9672131147540983</v>
      </c>
      <c r="P4" s="12">
        <f t="shared" ref="P4:P23" si="4">(1/B4)*((N4*B4)-N4)</f>
        <v>17.416666666666668</v>
      </c>
      <c r="Q4" s="12">
        <f t="shared" ref="Q4:Q23" si="5">(1/B4)*N4</f>
        <v>4.5833333333333339</v>
      </c>
      <c r="R4" s="12">
        <f t="shared" ref="R4:R23" si="6">(1/A4)*N4</f>
        <v>18.032786885245901</v>
      </c>
      <c r="S4" s="39">
        <f t="shared" ref="S4:S23" si="7">O4-Q4</f>
        <v>-0.6161202185792356</v>
      </c>
      <c r="T4" s="39">
        <f t="shared" ref="T4:T23" si="8">P4-R4</f>
        <v>-0.61612021857923338</v>
      </c>
    </row>
    <row r="5" spans="1:20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3">
        <f t="shared" si="1"/>
        <v>0.7953020134228187</v>
      </c>
      <c r="M5" s="33">
        <f t="shared" si="2"/>
        <v>0.20469798657718119</v>
      </c>
      <c r="N5" s="12">
        <v>22</v>
      </c>
      <c r="O5" s="12">
        <f t="shared" si="3"/>
        <v>3.9672131147540983</v>
      </c>
      <c r="P5" s="12">
        <f t="shared" si="4"/>
        <v>17.358649789029535</v>
      </c>
      <c r="Q5" s="12">
        <f t="shared" si="5"/>
        <v>4.6413502109704634</v>
      </c>
      <c r="R5" s="12">
        <f t="shared" si="6"/>
        <v>18.032786885245901</v>
      </c>
      <c r="S5" s="39">
        <f t="shared" si="7"/>
        <v>-0.67413709621636508</v>
      </c>
      <c r="T5" s="39">
        <f t="shared" si="8"/>
        <v>-0.67413709621636642</v>
      </c>
    </row>
    <row r="6" spans="1:20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3">
        <f t="shared" si="1"/>
        <v>0.17744360902255638</v>
      </c>
      <c r="M6" s="33">
        <f t="shared" si="2"/>
        <v>0.8225563909774436</v>
      </c>
      <c r="N6" s="12">
        <v>22</v>
      </c>
      <c r="O6" s="12">
        <f t="shared" si="3"/>
        <v>17.978062157221203</v>
      </c>
      <c r="P6" s="12">
        <f t="shared" si="4"/>
        <v>3.3559322033898287</v>
      </c>
      <c r="Q6" s="12">
        <f t="shared" si="5"/>
        <v>18.64406779661017</v>
      </c>
      <c r="R6" s="12">
        <f t="shared" si="6"/>
        <v>4.0219378427787937</v>
      </c>
      <c r="S6" s="39">
        <f t="shared" si="7"/>
        <v>-0.66600563938896684</v>
      </c>
      <c r="T6" s="39">
        <f t="shared" si="8"/>
        <v>-0.66600563938896506</v>
      </c>
    </row>
    <row r="7" spans="1:20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3">
        <f t="shared" si="1"/>
        <v>0.31485587583148561</v>
      </c>
      <c r="M7" s="33">
        <f t="shared" si="2"/>
        <v>0.68514412416851433</v>
      </c>
      <c r="N7" s="12">
        <v>22</v>
      </c>
      <c r="O7" s="12">
        <f t="shared" si="3"/>
        <v>14.880258899676374</v>
      </c>
      <c r="P7" s="12">
        <f t="shared" si="4"/>
        <v>6.5070422535211261</v>
      </c>
      <c r="Q7" s="12">
        <f t="shared" si="5"/>
        <v>15.492957746478874</v>
      </c>
      <c r="R7" s="12">
        <f t="shared" si="6"/>
        <v>7.1197411003236253</v>
      </c>
      <c r="S7" s="39">
        <f t="shared" si="7"/>
        <v>-0.61269884680250009</v>
      </c>
      <c r="T7" s="39">
        <f t="shared" si="8"/>
        <v>-0.6126988468024992</v>
      </c>
    </row>
    <row r="8" spans="1:20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3">
        <f t="shared" si="1"/>
        <v>0.10856573705179284</v>
      </c>
      <c r="M8" s="33">
        <f t="shared" si="2"/>
        <v>0.89143426294820727</v>
      </c>
      <c r="N8" s="12">
        <v>22</v>
      </c>
      <c r="O8" s="12">
        <f t="shared" si="3"/>
        <v>19.541899441340782</v>
      </c>
      <c r="P8" s="12">
        <f t="shared" si="4"/>
        <v>1.8165137614678901</v>
      </c>
      <c r="Q8" s="12">
        <f t="shared" si="5"/>
        <v>20.183486238532108</v>
      </c>
      <c r="R8" s="12">
        <f t="shared" si="6"/>
        <v>2.4581005586592179</v>
      </c>
      <c r="S8" s="39">
        <f t="shared" si="7"/>
        <v>-0.6415867971913265</v>
      </c>
      <c r="T8" s="39">
        <f t="shared" si="8"/>
        <v>-0.64158679719132783</v>
      </c>
    </row>
    <row r="9" spans="1:20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3">
        <f t="shared" si="1"/>
        <v>0.7953020134228187</v>
      </c>
      <c r="M9" s="33">
        <f t="shared" si="2"/>
        <v>0.20469798657718119</v>
      </c>
      <c r="N9" s="12">
        <v>22</v>
      </c>
      <c r="O9" s="12">
        <f t="shared" si="3"/>
        <v>3.9672131147540983</v>
      </c>
      <c r="P9" s="12">
        <f t="shared" si="4"/>
        <v>17.358649789029535</v>
      </c>
      <c r="Q9" s="12">
        <f t="shared" si="5"/>
        <v>4.6413502109704634</v>
      </c>
      <c r="R9" s="12">
        <f t="shared" si="6"/>
        <v>18.032786885245901</v>
      </c>
      <c r="S9" s="39">
        <f t="shared" si="7"/>
        <v>-0.67413709621636508</v>
      </c>
      <c r="T9" s="39">
        <f t="shared" si="8"/>
        <v>-0.67413709621636642</v>
      </c>
    </row>
    <row r="10" spans="1:20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3">
        <f t="shared" si="1"/>
        <v>0.29087048832271767</v>
      </c>
      <c r="M10" s="33">
        <f t="shared" si="2"/>
        <v>0.70912951167728233</v>
      </c>
      <c r="N10" s="12">
        <v>22</v>
      </c>
      <c r="O10" s="12">
        <f t="shared" si="3"/>
        <v>15.41317365269461</v>
      </c>
      <c r="P10" s="12">
        <f t="shared" si="4"/>
        <v>5.9416058394160585</v>
      </c>
      <c r="Q10" s="12">
        <f t="shared" si="5"/>
        <v>16.058394160583941</v>
      </c>
      <c r="R10" s="12">
        <f t="shared" si="6"/>
        <v>6.5868263473053901</v>
      </c>
      <c r="S10" s="39">
        <f t="shared" si="7"/>
        <v>-0.64522050788933072</v>
      </c>
      <c r="T10" s="39">
        <f t="shared" si="8"/>
        <v>-0.64522050788933161</v>
      </c>
    </row>
    <row r="11" spans="1:20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3">
        <f t="shared" si="1"/>
        <v>0.40446650124069478</v>
      </c>
      <c r="M11" s="33">
        <f t="shared" si="2"/>
        <v>0.59553349875930517</v>
      </c>
      <c r="N11" s="12">
        <v>22</v>
      </c>
      <c r="O11" s="12">
        <f t="shared" si="3"/>
        <v>12.833333333333332</v>
      </c>
      <c r="P11" s="12">
        <f t="shared" si="4"/>
        <v>8.5030674846625764</v>
      </c>
      <c r="Q11" s="12">
        <f t="shared" si="5"/>
        <v>13.496932515337424</v>
      </c>
      <c r="R11" s="12">
        <f t="shared" si="6"/>
        <v>9.1666666666666679</v>
      </c>
      <c r="S11" s="39">
        <f t="shared" si="7"/>
        <v>-0.6635991820040914</v>
      </c>
      <c r="T11" s="39">
        <f t="shared" si="8"/>
        <v>-0.6635991820040914</v>
      </c>
    </row>
    <row r="12" spans="1:20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3">
        <f t="shared" si="1"/>
        <v>0.46291560102301793</v>
      </c>
      <c r="M12" s="33">
        <f t="shared" si="2"/>
        <v>0.53708439897698212</v>
      </c>
      <c r="N12" s="12">
        <v>22</v>
      </c>
      <c r="O12" s="12">
        <f t="shared" si="3"/>
        <v>11.523809523809524</v>
      </c>
      <c r="P12" s="12">
        <f t="shared" si="4"/>
        <v>9.8453038674033149</v>
      </c>
      <c r="Q12" s="12">
        <f t="shared" si="5"/>
        <v>12.154696132596685</v>
      </c>
      <c r="R12" s="12">
        <f t="shared" si="6"/>
        <v>10.476190476190476</v>
      </c>
      <c r="S12" s="39">
        <f t="shared" si="7"/>
        <v>-0.63088660878716141</v>
      </c>
      <c r="T12" s="39">
        <f t="shared" si="8"/>
        <v>-0.63088660878716141</v>
      </c>
    </row>
    <row r="13" spans="1:20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3">
        <f t="shared" si="1"/>
        <v>0.29911699779249445</v>
      </c>
      <c r="M13" s="33">
        <f t="shared" si="2"/>
        <v>0.70088300220750543</v>
      </c>
      <c r="N13" s="12">
        <v>22</v>
      </c>
      <c r="O13" s="12">
        <f t="shared" si="3"/>
        <v>15.070866141732282</v>
      </c>
      <c r="P13" s="12">
        <f t="shared" si="4"/>
        <v>5.7638376383763825</v>
      </c>
      <c r="Q13" s="12">
        <f t="shared" si="5"/>
        <v>16.236162361623617</v>
      </c>
      <c r="R13" s="12">
        <f t="shared" si="6"/>
        <v>6.9291338582677167</v>
      </c>
      <c r="S13" s="39">
        <f t="shared" si="7"/>
        <v>-1.165296219891335</v>
      </c>
      <c r="T13" s="39">
        <f t="shared" si="8"/>
        <v>-1.1652962198913341</v>
      </c>
    </row>
    <row r="14" spans="1:20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3">
        <f t="shared" si="1"/>
        <v>0.40666666666666668</v>
      </c>
      <c r="M14" s="33">
        <f t="shared" si="2"/>
        <v>0.59333333333333338</v>
      </c>
      <c r="N14" s="12">
        <v>22</v>
      </c>
      <c r="O14" s="12">
        <f t="shared" si="3"/>
        <v>12.112359550561798</v>
      </c>
      <c r="P14" s="12">
        <f t="shared" si="4"/>
        <v>7.5737704918032778</v>
      </c>
      <c r="Q14" s="12">
        <f t="shared" si="5"/>
        <v>14.426229508196723</v>
      </c>
      <c r="R14" s="12">
        <f t="shared" si="6"/>
        <v>9.8876404494382015</v>
      </c>
      <c r="S14" s="39">
        <f t="shared" si="7"/>
        <v>-2.3138699576349246</v>
      </c>
      <c r="T14" s="39">
        <f t="shared" si="8"/>
        <v>-2.3138699576349238</v>
      </c>
    </row>
    <row r="15" spans="1:20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3">
        <f t="shared" si="1"/>
        <v>0.85081585081585087</v>
      </c>
      <c r="M15" s="33">
        <f t="shared" si="2"/>
        <v>0.14918414918414918</v>
      </c>
      <c r="N15" s="12">
        <v>22</v>
      </c>
      <c r="O15" s="12">
        <f t="shared" si="3"/>
        <v>4.8125</v>
      </c>
      <c r="P15" s="12">
        <f t="shared" si="4"/>
        <v>18.986301369863011</v>
      </c>
      <c r="Q15" s="12">
        <f t="shared" si="5"/>
        <v>3.0136986301369859</v>
      </c>
      <c r="R15" s="12">
        <f t="shared" si="6"/>
        <v>17.1875</v>
      </c>
      <c r="S15" s="39">
        <f t="shared" si="7"/>
        <v>1.7988013698630141</v>
      </c>
      <c r="T15" s="39">
        <f t="shared" si="8"/>
        <v>1.7988013698630105</v>
      </c>
    </row>
    <row r="16" spans="1:20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3">
        <f t="shared" si="1"/>
        <v>0.48842105263157903</v>
      </c>
      <c r="M16" s="33">
        <f t="shared" si="2"/>
        <v>0.51157894736842113</v>
      </c>
      <c r="N16" s="12">
        <v>22</v>
      </c>
      <c r="O16" s="12">
        <f t="shared" si="3"/>
        <v>10.683127572016462</v>
      </c>
      <c r="P16" s="12">
        <f t="shared" si="4"/>
        <v>10.146551724137931</v>
      </c>
      <c r="Q16" s="12">
        <f t="shared" si="5"/>
        <v>11.853448275862068</v>
      </c>
      <c r="R16" s="12">
        <f t="shared" si="6"/>
        <v>11.316872427983538</v>
      </c>
      <c r="S16" s="39">
        <f t="shared" si="7"/>
        <v>-1.170320703845606</v>
      </c>
      <c r="T16" s="39">
        <f t="shared" si="8"/>
        <v>-1.1703207038456078</v>
      </c>
    </row>
    <row r="17" spans="1:20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3">
        <f t="shared" ref="L17" si="9">(1/D17)</f>
        <v>0.72340425531914898</v>
      </c>
      <c r="M17" s="33">
        <f t="shared" ref="M17" si="10">(1/E17)</f>
        <v>0.27659574468085107</v>
      </c>
      <c r="N17" s="12">
        <v>22</v>
      </c>
      <c r="O17" s="12">
        <f t="shared" si="3"/>
        <v>5.0769230769230775</v>
      </c>
      <c r="P17" s="12">
        <f t="shared" si="4"/>
        <v>15.529411764705882</v>
      </c>
      <c r="Q17" s="12">
        <f t="shared" si="5"/>
        <v>6.4705882352941178</v>
      </c>
      <c r="R17" s="12">
        <f t="shared" si="6"/>
        <v>16.92307692307692</v>
      </c>
      <c r="S17" s="39">
        <f t="shared" si="7"/>
        <v>-1.3936651583710402</v>
      </c>
      <c r="T17" s="39">
        <f t="shared" si="8"/>
        <v>-1.3936651583710375</v>
      </c>
    </row>
    <row r="18" spans="1:20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3">
        <f t="shared" ref="L18" si="11">(1/D18)</f>
        <v>0.43926443926443925</v>
      </c>
      <c r="M18" s="33">
        <f t="shared" ref="M18" si="12">(1/E18)</f>
        <v>0.56073556073556075</v>
      </c>
      <c r="N18" s="12">
        <v>22</v>
      </c>
      <c r="O18" s="12">
        <f t="shared" si="3"/>
        <v>11.838337182448038</v>
      </c>
      <c r="P18" s="12">
        <f t="shared" si="4"/>
        <v>9.0283018867924518</v>
      </c>
      <c r="Q18" s="12">
        <f t="shared" si="5"/>
        <v>12.971698113207548</v>
      </c>
      <c r="R18" s="12">
        <f t="shared" si="6"/>
        <v>10.161662817551962</v>
      </c>
      <c r="S18" s="39">
        <f t="shared" si="7"/>
        <v>-1.1333609307595101</v>
      </c>
      <c r="T18" s="39">
        <f t="shared" si="8"/>
        <v>-1.1333609307595101</v>
      </c>
    </row>
    <row r="19" spans="1:20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3">
        <f t="shared" ref="L19" si="13">(1/D19)</f>
        <v>0.51447368421052619</v>
      </c>
      <c r="M19" s="33">
        <f t="shared" ref="M19" si="14">(1/E19)</f>
        <v>0.48552631578947353</v>
      </c>
      <c r="N19" s="12">
        <v>22</v>
      </c>
      <c r="O19" s="12">
        <f t="shared" si="3"/>
        <v>10.075880758807587</v>
      </c>
      <c r="P19" s="12">
        <f t="shared" si="4"/>
        <v>10.746803069053712</v>
      </c>
      <c r="Q19" s="12">
        <f t="shared" si="5"/>
        <v>11.253196930946292</v>
      </c>
      <c r="R19" s="12">
        <f t="shared" si="6"/>
        <v>11.924119241192413</v>
      </c>
      <c r="S19" s="39">
        <f t="shared" si="7"/>
        <v>-1.1773161721387044</v>
      </c>
      <c r="T19" s="39">
        <f t="shared" si="8"/>
        <v>-1.1773161721387009</v>
      </c>
    </row>
    <row r="20" spans="1:20" x14ac:dyDescent="0.2">
      <c r="A20" s="14">
        <v>2.125</v>
      </c>
      <c r="B20" s="15">
        <v>1.7150000000000001</v>
      </c>
      <c r="C20" s="20">
        <f t="shared" si="0"/>
        <v>5.3678614302863803E-2</v>
      </c>
      <c r="D20" s="17">
        <f>IF(OR($A20="",$B20=""),"",A20*'MPTO_working_2-way'!$G19)</f>
        <v>2.2390670553935856</v>
      </c>
      <c r="E20" s="22">
        <f>IF(OR($A20="",$B20=""),"",B20*'MPTO_working_2-way'!$G19)</f>
        <v>1.8070588235294116</v>
      </c>
      <c r="F20" s="17">
        <f>IF(OR($A20="",$B20=""),"",'MPTO_working_2-way'!D19)</f>
        <v>2.2535265700483089</v>
      </c>
      <c r="G20" s="22">
        <f>IF(OR($A20="",$B20=""),"",'MPTO_working_2-way'!E19)</f>
        <v>1.7977493448435331</v>
      </c>
      <c r="H20" s="17">
        <f>IF(OR($A20="",$B20=""),"",'OddsRatio_working_2-way'!M19)</f>
        <v>2.2543630150106355</v>
      </c>
      <c r="I20" s="17">
        <f>IF(OR($A20="",$B20=""),"",'OddsRatio_working_2-way'!N19)</f>
        <v>1.7972173828734261</v>
      </c>
      <c r="J20" s="17">
        <f>IF('Log_working_2-way'!$D19="","",A20^('Log_working_2-way'!$D19))</f>
        <v>2.2611429541083283</v>
      </c>
      <c r="K20" s="22">
        <f>IF('Log_working_2-way'!$D19="","",B20^('Log_working_2-way'!$D19))</f>
        <v>1.7929315203644287</v>
      </c>
      <c r="L20" s="33">
        <f t="shared" ref="L20" si="15">(1/D20)</f>
        <v>0.44661458333333343</v>
      </c>
      <c r="M20" s="33">
        <f t="shared" ref="M20" si="16">(1/E20)</f>
        <v>0.55338541666666674</v>
      </c>
      <c r="N20" s="12">
        <v>22</v>
      </c>
      <c r="O20" s="12">
        <f t="shared" si="3"/>
        <v>11.647058823529411</v>
      </c>
      <c r="P20" s="12">
        <f t="shared" si="4"/>
        <v>9.1720116618075807</v>
      </c>
      <c r="Q20" s="12">
        <f t="shared" si="5"/>
        <v>12.827988338192418</v>
      </c>
      <c r="R20" s="12">
        <f t="shared" si="6"/>
        <v>10.352941176470589</v>
      </c>
      <c r="S20" s="39">
        <f t="shared" si="7"/>
        <v>-1.1809295146630063</v>
      </c>
      <c r="T20" s="39">
        <f t="shared" si="8"/>
        <v>-1.1809295146630081</v>
      </c>
    </row>
    <row r="21" spans="1:20" x14ac:dyDescent="0.2">
      <c r="A21" s="14">
        <v>1.38</v>
      </c>
      <c r="B21" s="15">
        <v>2.94</v>
      </c>
      <c r="C21" s="20">
        <f t="shared" si="0"/>
        <v>6.477373558118904E-2</v>
      </c>
      <c r="D21" s="17">
        <f>IF(OR($A21="",$B21=""),"",A21*'MPTO_working_2-way'!$G20)</f>
        <v>1.4693877551020407</v>
      </c>
      <c r="E21" s="22">
        <f>IF(OR($A21="",$B21=""),"",B21*'MPTO_working_2-way'!$G20)</f>
        <v>3.1304347826086958</v>
      </c>
      <c r="F21" s="17">
        <f>IF(OR($A21="",$B21=""),"",'MPTO_working_2-way'!D20)</f>
        <v>1.4445631275368509</v>
      </c>
      <c r="G21" s="22">
        <f>IF(OR($A21="",$B21=""),"",'MPTO_working_2-way'!E20)</f>
        <v>3.2493993272465165</v>
      </c>
      <c r="H21" s="17">
        <f>IF(OR($A21="",$B21=""),"",'OddsRatio_working_2-way'!M20)</f>
        <v>1.4425791326529003</v>
      </c>
      <c r="I21" s="17">
        <f>IF(OR($A21="",$B21=""),"",'OddsRatio_working_2-way'!N20)</f>
        <v>3.2594829403858618</v>
      </c>
      <c r="J21" s="17">
        <f>IF('Log_working_2-way'!$D20="","",A21^('Log_working_2-way'!$D20))</f>
        <v>1.4310262157923552</v>
      </c>
      <c r="K21" s="22">
        <f>IF('Log_working_2-way'!$D20="","",B21^('Log_working_2-way'!$D20))</f>
        <v>3.32004449678869</v>
      </c>
      <c r="L21" s="33">
        <f t="shared" ref="L21" si="17">(1/D21)</f>
        <v>0.68055555555555558</v>
      </c>
      <c r="M21" s="33">
        <f t="shared" ref="M21" si="18">(1/E21)</f>
        <v>0.31944444444444442</v>
      </c>
      <c r="N21" s="12">
        <v>22</v>
      </c>
      <c r="O21" s="12">
        <f t="shared" si="3"/>
        <v>6.0579710144927539</v>
      </c>
      <c r="P21" s="12">
        <f t="shared" si="4"/>
        <v>14.517006802721085</v>
      </c>
      <c r="Q21" s="12">
        <f t="shared" si="5"/>
        <v>7.482993197278911</v>
      </c>
      <c r="R21" s="12">
        <f t="shared" si="6"/>
        <v>15.94202898550725</v>
      </c>
      <c r="S21" s="39">
        <f t="shared" si="7"/>
        <v>-1.4250221827861571</v>
      </c>
      <c r="T21" s="39">
        <f t="shared" si="8"/>
        <v>-1.4250221827861651</v>
      </c>
    </row>
    <row r="22" spans="1:20" x14ac:dyDescent="0.2">
      <c r="A22" s="14">
        <v>1.704</v>
      </c>
      <c r="B22" s="15">
        <v>2.1440000000000001</v>
      </c>
      <c r="C22" s="20">
        <f t="shared" si="0"/>
        <v>5.327237054165801E-2</v>
      </c>
      <c r="D22" s="17">
        <f>IF(OR($A22="",$B22=""),"",A22*'MPTO_working_2-way'!$G21)</f>
        <v>1.7947761194029852</v>
      </c>
      <c r="E22" s="22">
        <f>IF(OR($A22="",$B22=""),"",B22*'MPTO_working_2-way'!$G21)</f>
        <v>2.258215962441315</v>
      </c>
      <c r="F22" s="17">
        <f>IF(OR($A22="",$B22=""),"",'MPTO_working_2-way'!D21)</f>
        <v>1.7850185274941761</v>
      </c>
      <c r="G22" s="22">
        <f>IF(OR($A22="",$B22=""),"",'MPTO_working_2-way'!E21)</f>
        <v>2.2738552849090805</v>
      </c>
      <c r="H22" s="17">
        <f>IF(OR($A22="",$B22=""),"",'OddsRatio_working_2-way'!M21)</f>
        <v>1.7844645405527362</v>
      </c>
      <c r="I22" s="17">
        <f>IF(OR($A22="",$B22=""),"",'OddsRatio_working_2-way'!N21)</f>
        <v>2.2747548783981966</v>
      </c>
      <c r="J22" s="17">
        <f>IF('Log_working_2-way'!$D21="","",A22^('Log_working_2-way'!$D21))</f>
        <v>1.7799746970124413</v>
      </c>
      <c r="K22" s="22">
        <f>IF('Log_working_2-way'!$D21="","",B22^('Log_working_2-way'!$D21))</f>
        <v>2.2820928727923988</v>
      </c>
      <c r="L22" s="33">
        <f t="shared" ref="L22" si="19">(1/D22)</f>
        <v>0.55717255717255709</v>
      </c>
      <c r="M22" s="33">
        <f t="shared" ref="M22" si="20">(1/E22)</f>
        <v>0.44282744282744274</v>
      </c>
      <c r="N22" s="12">
        <v>22</v>
      </c>
      <c r="O22" s="12">
        <f t="shared" si="3"/>
        <v>9.089201877934272</v>
      </c>
      <c r="P22" s="12">
        <f t="shared" si="4"/>
        <v>11.738805970149256</v>
      </c>
      <c r="Q22" s="12">
        <f t="shared" si="5"/>
        <v>10.261194029850746</v>
      </c>
      <c r="R22" s="12">
        <f t="shared" si="6"/>
        <v>12.910798122065728</v>
      </c>
      <c r="S22" s="39">
        <f t="shared" si="7"/>
        <v>-1.1719921519164735</v>
      </c>
      <c r="T22" s="39">
        <f t="shared" si="8"/>
        <v>-1.1719921519164718</v>
      </c>
    </row>
    <row r="23" spans="1:20" x14ac:dyDescent="0.2">
      <c r="A23" s="14">
        <v>1.478</v>
      </c>
      <c r="B23" s="15">
        <v>2.8</v>
      </c>
      <c r="C23" s="20">
        <f t="shared" si="0"/>
        <v>3.3732843611057328E-2</v>
      </c>
      <c r="D23" s="17">
        <f>IF(OR($A23="",$B23=""),"",A23*'MPTO_working_2-way'!$G22)</f>
        <v>1.5278571428571428</v>
      </c>
      <c r="E23" s="22">
        <f>IF(OR($A23="",$B23=""),"",B23*'MPTO_working_2-way'!$G22)</f>
        <v>2.8944519621109603</v>
      </c>
      <c r="F23" s="17">
        <f>IF(OR($A23="",$B23=""),"",'MPTO_working_2-way'!D22)</f>
        <v>1.515786389275511</v>
      </c>
      <c r="G23" s="22">
        <f>IF(OR($A23="",$B23=""),"",'MPTO_working_2-way'!E22)</f>
        <v>2.9387871041045299</v>
      </c>
      <c r="H23" s="17">
        <f>IF(OR($A23="",$B23=""),"",'OddsRatio_working_2-way'!M22)</f>
        <v>1.5153208277913437</v>
      </c>
      <c r="I23" s="17">
        <f>IF(OR($A23="",$B23=""),"",'OddsRatio_working_2-way'!N22)</f>
        <v>2.9405386820594521</v>
      </c>
      <c r="J23" s="17">
        <f>IF('Log_working_2-way'!$D22="","",A23^('Log_working_2-way'!$D22))</f>
        <v>1.5097980544247069</v>
      </c>
      <c r="K23" s="22">
        <f>IF('Log_working_2-way'!$D22="","",B23^('Log_working_2-way'!$D22))</f>
        <v>2.961561036415187</v>
      </c>
      <c r="L23" s="33">
        <f t="shared" ref="L23" si="21">(1/D23)</f>
        <v>0.65451145395044419</v>
      </c>
      <c r="M23" s="33">
        <f t="shared" ref="M23" si="22">(1/E23)</f>
        <v>0.34548854604955592</v>
      </c>
      <c r="N23" s="12">
        <v>22</v>
      </c>
      <c r="O23" s="12">
        <f t="shared" si="3"/>
        <v>7.1150202976995924</v>
      </c>
      <c r="P23" s="12">
        <f t="shared" si="4"/>
        <v>14.142857142857141</v>
      </c>
      <c r="Q23" s="12">
        <f t="shared" si="5"/>
        <v>7.8571428571428577</v>
      </c>
      <c r="R23" s="12">
        <f t="shared" si="6"/>
        <v>14.884979702300406</v>
      </c>
      <c r="S23" s="39">
        <f t="shared" si="7"/>
        <v>-0.74212255944326522</v>
      </c>
      <c r="T23" s="39">
        <f t="shared" si="8"/>
        <v>-0.74212255944326522</v>
      </c>
    </row>
    <row r="24" spans="1:20" x14ac:dyDescent="0.2">
      <c r="A24" s="14">
        <v>2.15</v>
      </c>
      <c r="B24" s="15">
        <v>1.74</v>
      </c>
      <c r="C24" s="20">
        <f t="shared" si="0"/>
        <v>3.9828922747928264E-2</v>
      </c>
      <c r="D24" s="17">
        <f>IF(OR($A24="",$B24=""),"",A24*'MPTO_working_2-way'!$G23)</f>
        <v>2.2356321839080455</v>
      </c>
      <c r="E24" s="22">
        <f>IF(OR($A24="",$B24=""),"",B24*'MPTO_working_2-way'!$G23)</f>
        <v>1.8093023255813951</v>
      </c>
      <c r="F24" s="17">
        <f>IF(OR($A24="",$B24=""),"",'MPTO_working_2-way'!D23)</f>
        <v>2.2461723206244368</v>
      </c>
      <c r="G24" s="22">
        <f>IF(OR($A24="",$B24=""),"",'MPTO_working_2-way'!E23)</f>
        <v>1.8024572392194651</v>
      </c>
      <c r="H24" s="17">
        <f>IF(OR($A24="",$B24=""),"",'OddsRatio_working_2-way'!M23)</f>
        <v>2.2466170438647359</v>
      </c>
      <c r="I24" s="17">
        <f>IF(OR($A24="",$B24=""),"",'OddsRatio_working_2-way'!N23)</f>
        <v>1.8021709673564388</v>
      </c>
      <c r="J24" s="17">
        <f>IF('Log_working_2-way'!$D23="","",A24^('Log_working_2-way'!$D23))</f>
        <v>2.2514857299538718</v>
      </c>
      <c r="K24" s="22">
        <f>IF('Log_working_2-way'!$D23="","",B24^('Log_working_2-way'!$D23))</f>
        <v>1.7990502616731108</v>
      </c>
      <c r="L24" s="33">
        <f t="shared" ref="L24" si="23">(1/D24)</f>
        <v>0.44730077120822631</v>
      </c>
      <c r="M24" s="33">
        <f t="shared" ref="M24" si="24">(1/E24)</f>
        <v>0.5526992287917738</v>
      </c>
      <c r="N24" s="4">
        <v>100</v>
      </c>
      <c r="O24" s="12">
        <f t="shared" ref="O24" si="25">(1/A24)*((N24*A24)-N24)</f>
        <v>53.488372093023258</v>
      </c>
      <c r="P24" s="12">
        <f t="shared" ref="P24" si="26">(1/B24)*((N24*B24)-N24)</f>
        <v>42.528735632183903</v>
      </c>
      <c r="Q24" s="12">
        <f t="shared" ref="Q24" si="27">(1/B24)*N24</f>
        <v>57.47126436781609</v>
      </c>
      <c r="R24" s="12">
        <f t="shared" ref="R24" si="28">(1/A24)*N24</f>
        <v>46.511627906976742</v>
      </c>
      <c r="S24" s="39">
        <f t="shared" ref="S24" si="29">O24-Q24</f>
        <v>-3.9828922747928317</v>
      </c>
      <c r="T24" s="39">
        <f t="shared" ref="T24" si="30">P24-R24</f>
        <v>-3.9828922747928388</v>
      </c>
    </row>
    <row r="25" spans="1:20" x14ac:dyDescent="0.2">
      <c r="A25" s="14">
        <v>1.7090000000000001</v>
      </c>
      <c r="B25" s="15">
        <v>2.2200000000000002</v>
      </c>
      <c r="C25" s="20">
        <f t="shared" si="0"/>
        <v>3.5587957764669165E-2</v>
      </c>
      <c r="D25" s="17">
        <f>IF(OR($A25="",$B25=""),"",A25*'MPTO_working_2-way'!$G24)</f>
        <v>1.7698198198198196</v>
      </c>
      <c r="E25" s="22">
        <f>IF(OR($A25="",$B25=""),"",B25*'MPTO_working_2-way'!$G24)</f>
        <v>2.299005266237566</v>
      </c>
      <c r="F25" s="17">
        <f>IF(OR($A25="",$B25=""),"",'MPTO_working_2-way'!D24)</f>
        <v>1.7626005231150899</v>
      </c>
      <c r="G25" s="22">
        <f>IF(OR($A25="",$B25=""),"",'MPTO_working_2-way'!E24)</f>
        <v>2.3113025361104849</v>
      </c>
      <c r="H25" s="17">
        <f>IF(OR($A25="",$B25=""),"",'OddsRatio_working_2-way'!M24)</f>
        <v>1.7623303358673372</v>
      </c>
      <c r="I25" s="17">
        <f>IF(OR($A25="",$B25=""),"",'OddsRatio_working_2-way'!N24)</f>
        <v>2.311767291619395</v>
      </c>
      <c r="J25" s="17">
        <f>IF('Log_working_2-way'!$D24="","",A25^('Log_working_2-way'!$D24))</f>
        <v>1.7590490045608833</v>
      </c>
      <c r="K25" s="22">
        <f>IF('Log_working_2-way'!$D24="","",B25^('Log_working_2-way'!$D24))</f>
        <v>2.3174379967449128</v>
      </c>
      <c r="L25" s="33">
        <f t="shared" ref="L25" si="31">(1/D25)</f>
        <v>0.56502926953423271</v>
      </c>
      <c r="M25" s="33">
        <f t="shared" ref="M25" si="32">(1/E25)</f>
        <v>0.43497073046576734</v>
      </c>
      <c r="N25" s="4">
        <v>100</v>
      </c>
      <c r="O25" s="12">
        <f t="shared" ref="O25" si="33">(1/A25)*((N25*A25)-N25)</f>
        <v>41.486249268578113</v>
      </c>
      <c r="P25" s="12">
        <f t="shared" ref="P25" si="34">(1/B25)*((N25*B25)-N25)</f>
        <v>54.954954954954964</v>
      </c>
      <c r="Q25" s="12">
        <f t="shared" ref="Q25" si="35">(1/B25)*N25</f>
        <v>45.045045045045043</v>
      </c>
      <c r="R25" s="12">
        <f t="shared" ref="R25" si="36">(1/A25)*N25</f>
        <v>58.513750731421879</v>
      </c>
      <c r="S25" s="39">
        <f t="shared" ref="S25" si="37">O25-Q25</f>
        <v>-3.5587957764669298</v>
      </c>
      <c r="T25" s="39">
        <f t="shared" ref="T25" si="38">P25-R25</f>
        <v>-3.5587957764669156</v>
      </c>
    </row>
    <row r="26" spans="1:20" x14ac:dyDescent="0.2">
      <c r="A26" s="14">
        <v>1.8260000000000001</v>
      </c>
      <c r="B26" s="15">
        <v>2.0099999999999998</v>
      </c>
      <c r="C26" s="20">
        <f t="shared" si="0"/>
        <v>4.5157563769324227E-2</v>
      </c>
      <c r="D26" s="17">
        <f>IF(OR($A26="",$B26=""),"",A26*'MPTO_working_2-way'!$G25)</f>
        <v>1.9084577114427861</v>
      </c>
      <c r="E26" s="22">
        <f>IF(OR($A26="",$B26=""),"",B26*'MPTO_working_2-way'!$G25)</f>
        <v>2.1007667031763413</v>
      </c>
      <c r="F26" s="17">
        <f>IF(OR($A26="",$B26=""),"",'MPTO_working_2-way'!D25)</f>
        <v>1.9045212310534319</v>
      </c>
      <c r="G26" s="22">
        <f>IF(OR($A26="",$B26=""),"",'MPTO_working_2-way'!E25)</f>
        <v>2.1055572447264401</v>
      </c>
      <c r="H26" s="17">
        <f>IF(OR($A26="",$B26=""),"",'OddsRatio_working_2-way'!M25)</f>
        <v>1.9043349944452097</v>
      </c>
      <c r="I26" s="17">
        <f>IF(OR($A26="",$B26=""),"",'OddsRatio_working_2-way'!N25)</f>
        <v>2.1057849205685972</v>
      </c>
      <c r="J26" s="17">
        <f>IF('Log_working_2-way'!$D25="","",A26^('Log_working_2-way'!$D25))</f>
        <v>1.9025300514630716</v>
      </c>
      <c r="K26" s="22">
        <f>IF('Log_working_2-way'!$D25="","",B26^('Log_working_2-way'!$D25))</f>
        <v>2.1079963469121923</v>
      </c>
      <c r="L26" s="33">
        <f t="shared" ref="L26" si="39">(1/D26)</f>
        <v>0.52398331595411884</v>
      </c>
      <c r="M26" s="33">
        <f t="shared" ref="M26" si="40">(1/E26)</f>
        <v>0.47601668404588121</v>
      </c>
      <c r="N26" s="4">
        <v>100</v>
      </c>
      <c r="O26" s="12">
        <f t="shared" ref="O26:O27" si="41">(1/A26)*((N26*A26)-N26)</f>
        <v>45.2354874041621</v>
      </c>
      <c r="P26" s="12">
        <f t="shared" ref="P26:P27" si="42">(1/B26)*((N26*B26)-N26)</f>
        <v>50.248756218905463</v>
      </c>
      <c r="Q26" s="12">
        <f t="shared" ref="Q26:Q27" si="43">(1/B26)*N26</f>
        <v>49.751243781094537</v>
      </c>
      <c r="R26" s="12">
        <f t="shared" ref="R26:R27" si="44">(1/A26)*N26</f>
        <v>54.7645125958379</v>
      </c>
      <c r="S26" s="39">
        <f t="shared" ref="S26" si="45">O26-Q26</f>
        <v>-4.5157563769324369</v>
      </c>
      <c r="T26" s="39">
        <f t="shared" ref="T26" si="46">P26-R26</f>
        <v>-4.5157563769324369</v>
      </c>
    </row>
    <row r="27" spans="1:20" x14ac:dyDescent="0.2">
      <c r="A27" s="14">
        <v>1.7629999999999999</v>
      </c>
      <c r="B27" s="15">
        <v>2.15</v>
      </c>
      <c r="C27" s="20">
        <f t="shared" si="0"/>
        <v>3.2331253545093697E-2</v>
      </c>
      <c r="D27" s="17">
        <f>IF(OR($A27="",$B27=""),"",A27*'MPTO_working_2-way'!$G26)</f>
        <v>1.82</v>
      </c>
      <c r="E27" s="22">
        <f>IF(OR($A27="",$B27=""),"",B27*'MPTO_working_2-way'!$G26)</f>
        <v>2.2195121951219514</v>
      </c>
      <c r="F27" s="17">
        <f>IF(OR($A27="",$B27=""),"",'MPTO_working_2-way'!D26)</f>
        <v>1.8147195059186825</v>
      </c>
      <c r="G27" s="22">
        <f>IF(OR($A27="",$B27=""),"",'MPTO_working_2-way'!E26)</f>
        <v>2.2274162981680354</v>
      </c>
      <c r="H27" s="17">
        <f>IF(OR($A27="",$B27=""),"",'OddsRatio_working_2-way'!M26)</f>
        <v>1.8145417490034292</v>
      </c>
      <c r="I27" s="17">
        <f>IF(OR($A27="",$B27=""),"",'OddsRatio_working_2-way'!N26)</f>
        <v>2.2276841564271868</v>
      </c>
      <c r="J27" s="17">
        <f>IF('Log_working_2-way'!$D26="","",A27^('Log_working_2-way'!$D26))</f>
        <v>1.8121468764449677</v>
      </c>
      <c r="K27" s="22">
        <f>IF('Log_working_2-way'!$D26="","",B27^('Log_working_2-way'!$D26))</f>
        <v>2.2313043724027968</v>
      </c>
      <c r="L27" s="33">
        <f t="shared" ref="L27" si="47">(1/D27)</f>
        <v>0.54945054945054939</v>
      </c>
      <c r="M27" s="33">
        <f t="shared" ref="M27" si="48">(1/E27)</f>
        <v>0.4505494505494505</v>
      </c>
      <c r="N27" s="4">
        <v>100</v>
      </c>
      <c r="O27" s="4">
        <f t="shared" si="41"/>
        <v>43.27850255246738</v>
      </c>
      <c r="P27" s="4">
        <f t="shared" si="42"/>
        <v>53.488372093023258</v>
      </c>
      <c r="Q27" s="4">
        <f t="shared" si="43"/>
        <v>46.511627906976742</v>
      </c>
      <c r="R27" s="4">
        <f t="shared" si="44"/>
        <v>56.72149744753262</v>
      </c>
      <c r="S27" s="39">
        <f t="shared" ref="S27" si="49">O27-Q27</f>
        <v>-3.2331253545093617</v>
      </c>
      <c r="T27" s="39">
        <f t="shared" ref="T27" si="50">P27-R27</f>
        <v>-3.2331253545093617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002"/>
  <sheetViews>
    <sheetView tabSelected="1" zoomScale="90" zoomScaleNormal="90" workbookViewId="0">
      <pane ySplit="2" topLeftCell="A409" activePane="bottomLeft" state="frozen"/>
      <selection pane="bottomLeft" activeCell="A366" sqref="A366:XFD36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16384" width="10" style="4"/>
  </cols>
  <sheetData>
    <row r="1" spans="1:29" s="13" customFormat="1" x14ac:dyDescent="0.2">
      <c r="A1" s="46" t="s">
        <v>9</v>
      </c>
      <c r="B1" s="46"/>
      <c r="C1" s="47"/>
      <c r="D1" s="18"/>
      <c r="E1" s="48" t="s">
        <v>25</v>
      </c>
      <c r="F1" s="46"/>
      <c r="G1" s="47"/>
      <c r="H1" s="48" t="s">
        <v>23</v>
      </c>
      <c r="I1" s="46"/>
      <c r="J1" s="47"/>
      <c r="K1" s="48" t="s">
        <v>11</v>
      </c>
      <c r="L1" s="46"/>
      <c r="M1" s="47"/>
      <c r="N1" s="48" t="s">
        <v>181</v>
      </c>
      <c r="O1" s="46"/>
      <c r="P1" s="46"/>
      <c r="Q1" s="13" t="s">
        <v>32</v>
      </c>
      <c r="R1" s="13" t="s">
        <v>33</v>
      </c>
      <c r="S1" s="34" t="s">
        <v>180</v>
      </c>
      <c r="T1" s="13" t="s">
        <v>225</v>
      </c>
      <c r="U1" s="13" t="s">
        <v>216</v>
      </c>
      <c r="V1" s="13" t="s">
        <v>217</v>
      </c>
      <c r="W1" s="13" t="s">
        <v>218</v>
      </c>
      <c r="X1" s="13" t="s">
        <v>219</v>
      </c>
      <c r="Y1" s="13" t="s">
        <v>220</v>
      </c>
      <c r="Z1" s="13" t="s">
        <v>221</v>
      </c>
      <c r="AA1" s="13" t="s">
        <v>222</v>
      </c>
      <c r="AB1" s="13" t="s">
        <v>223</v>
      </c>
      <c r="AC1" s="13" t="s">
        <v>224</v>
      </c>
    </row>
    <row r="2" spans="1:29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9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</row>
    <row r="4" spans="1:29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</row>
    <row r="5" spans="1:29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</row>
    <row r="6" spans="1:29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</row>
    <row r="7" spans="1:29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</row>
    <row r="8" spans="1:29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29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29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29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29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29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29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29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29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19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19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19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</row>
    <row r="36" spans="1:19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19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19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19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19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19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19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19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19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19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19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19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19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29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29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29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29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243" si="30">(1/A180)*((T180*A180)-T180)</f>
        <v>15.785310734463275</v>
      </c>
      <c r="V180" s="4">
        <f t="shared" ref="V180:V243" si="31">(1/B180)*((T180*B180)-T180)</f>
        <v>14.691029900332227</v>
      </c>
      <c r="W180" s="4">
        <f t="shared" ref="W180:W243" si="32">(1/C180)*((T180*C180)-T180)</f>
        <v>12.79497907949791</v>
      </c>
      <c r="X180" s="4">
        <f t="shared" ref="X180:X243" si="33">((1/B180)+(1/C180))*T180</f>
        <v>16.513991020169865</v>
      </c>
      <c r="Y180" s="4">
        <f t="shared" ref="Y180:Y243" si="34">((1/A180)+(1/C180))*T180</f>
        <v>15.419710186038817</v>
      </c>
      <c r="Z180" s="4">
        <f t="shared" ref="Z180:Z243" si="35">((1/A180)+(1/B180))*T180</f>
        <v>13.523659365204498</v>
      </c>
      <c r="AA180" s="4">
        <f t="shared" ref="AA180:AA243" si="36">U180-X180</f>
        <v>-0.72868028570658971</v>
      </c>
      <c r="AB180" s="4">
        <f t="shared" ref="AB180:AB243" si="37">V180-Y180</f>
        <v>-0.72868028570658971</v>
      </c>
      <c r="AC180" s="4">
        <f t="shared" ref="AC180:AC243" si="38">W180-Z180</f>
        <v>-0.72868028570658794</v>
      </c>
    </row>
    <row r="181" spans="1:29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29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29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29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29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29">
        <f t="shared" si="18"/>
        <v>39.973549598303528</v>
      </c>
      <c r="O185" s="30">
        <f t="shared" si="19"/>
        <v>31.952541290749203</v>
      </c>
      <c r="P185" s="30">
        <f t="shared" si="20"/>
        <v>28.073909110947277</v>
      </c>
      <c r="Q185" t="s">
        <v>72</v>
      </c>
      <c r="R185" t="s">
        <v>36</v>
      </c>
      <c r="S185" s="38" t="s">
        <v>190</v>
      </c>
      <c r="T185" s="4">
        <v>22</v>
      </c>
      <c r="U185" s="4">
        <f t="shared" si="30"/>
        <v>12.946502057613168</v>
      </c>
      <c r="V185" s="4">
        <f t="shared" si="31"/>
        <v>14.763157894736842</v>
      </c>
      <c r="W185" s="4">
        <f t="shared" si="32"/>
        <v>15.64161849710983</v>
      </c>
      <c r="X185" s="4">
        <f t="shared" si="33"/>
        <v>13.595223608153331</v>
      </c>
      <c r="Y185" s="4">
        <f t="shared" si="34"/>
        <v>15.411879445277004</v>
      </c>
      <c r="Z185" s="4">
        <f t="shared" si="35"/>
        <v>16.290340047649988</v>
      </c>
      <c r="AA185" s="4">
        <f t="shared" si="36"/>
        <v>-0.64872155054016289</v>
      </c>
      <c r="AB185" s="4">
        <f t="shared" si="37"/>
        <v>-0.64872155054016112</v>
      </c>
      <c r="AC185" s="4">
        <f t="shared" si="38"/>
        <v>-0.64872155054015757</v>
      </c>
    </row>
    <row r="186" spans="1:29" ht="15" x14ac:dyDescent="0.25">
      <c r="A186">
        <v>2.91</v>
      </c>
      <c r="B186">
        <v>3.88</v>
      </c>
      <c r="C186">
        <v>2.3199999999999998</v>
      </c>
      <c r="D186" s="20">
        <f t="shared" si="17"/>
        <v>3.2409053205356253E-2</v>
      </c>
      <c r="E186" s="17">
        <f>IF(OR($A186="",$B186="",$C186=""),"",A186*'MPTO_working_3-way'!$I185)</f>
        <v>3.0043103448275867</v>
      </c>
      <c r="F186" s="21">
        <f>IF(OR($A186="",$B186="",$C186=""),"",B186*'MPTO_working_3-way'!$I185)</f>
        <v>4.0057471264367823</v>
      </c>
      <c r="G186" s="22">
        <f>IF(OR($A186="",$B186="",$C186=""),"",C186*'MPTO_working_3-way'!$I185)</f>
        <v>2.3951890034364265</v>
      </c>
      <c r="H186" s="17">
        <f>IF(OR($A186="",$B186="",$C186=""),"",'MPTO_working_3-way'!E185)</f>
        <v>3.0044502462469596</v>
      </c>
      <c r="I186" s="21">
        <f>IF(OR($A186="",$B186="",$C186=""),"",'MPTO_working_3-way'!F185)</f>
        <v>4.0497480604654896</v>
      </c>
      <c r="J186" s="22">
        <f>IF(OR($A186="",$B186="",$C186=""),"",'MPTO_working_3-way'!G185)</f>
        <v>2.3796409436977162</v>
      </c>
      <c r="K186" s="17">
        <f>IF(OR($A186="",$B186="",$C186=""),"",'OddsRatio_working_3-way'!H185)</f>
        <v>3.0065574087146762</v>
      </c>
      <c r="L186" s="21">
        <f>IF(OR($A186="",$B186="",$C186=""),"",'OddsRatio_working_3-way'!I185)</f>
        <v>4.0255944173289349</v>
      </c>
      <c r="M186" s="22">
        <f>IF(OR($A186="",$B186="",$C186=""),"",'OddsRatio_working_3-way'!J185)</f>
        <v>2.3867307746090956</v>
      </c>
      <c r="N186" s="29">
        <f t="shared" ref="N186:N232" si="39">(1/E186)* 100</f>
        <v>33.285509325681481</v>
      </c>
      <c r="O186" s="30">
        <f t="shared" ref="O186:O232" si="40">(1/F186)* 100</f>
        <v>24.964131994261116</v>
      </c>
      <c r="P186" s="30">
        <f t="shared" ref="P186:P232" si="41">(1/G186)* 100</f>
        <v>41.750358680057381</v>
      </c>
      <c r="Q186" t="s">
        <v>52</v>
      </c>
      <c r="R186" t="s">
        <v>98</v>
      </c>
      <c r="S186" s="38" t="s">
        <v>211</v>
      </c>
      <c r="T186" s="4">
        <v>22</v>
      </c>
      <c r="U186" s="4">
        <f t="shared" si="30"/>
        <v>14.43986254295533</v>
      </c>
      <c r="V186" s="4">
        <f t="shared" si="31"/>
        <v>16.329896907216497</v>
      </c>
      <c r="W186" s="4">
        <f t="shared" si="32"/>
        <v>12.517241379310345</v>
      </c>
      <c r="X186" s="4">
        <f t="shared" si="33"/>
        <v>15.152861713473161</v>
      </c>
      <c r="Y186" s="4">
        <f t="shared" si="34"/>
        <v>17.042896077734326</v>
      </c>
      <c r="Z186" s="4">
        <f t="shared" si="35"/>
        <v>13.230240549828181</v>
      </c>
      <c r="AA186" s="4">
        <f t="shared" si="36"/>
        <v>-0.7129991705178309</v>
      </c>
      <c r="AB186" s="4">
        <f t="shared" si="37"/>
        <v>-0.71299917051782913</v>
      </c>
      <c r="AC186" s="4">
        <f t="shared" si="38"/>
        <v>-0.71299917051783623</v>
      </c>
    </row>
    <row r="187" spans="1:29" ht="15" x14ac:dyDescent="0.25">
      <c r="A187">
        <v>2.65</v>
      </c>
      <c r="B187">
        <v>3.02</v>
      </c>
      <c r="C187">
        <v>3.03</v>
      </c>
      <c r="D187" s="20">
        <f t="shared" si="17"/>
        <v>3.8517321680937355E-2</v>
      </c>
      <c r="E187" s="17">
        <f>IF(OR($A187="",$B187="",$C187=""),"",A187*'MPTO_working_3-way'!$I186)</f>
        <v>2.7520709024544838</v>
      </c>
      <c r="F187" s="21">
        <f>IF(OR($A187="",$B187="",$C187=""),"",B187*'MPTO_working_3-way'!$I186)</f>
        <v>3.1363223114764307</v>
      </c>
      <c r="G187" s="22">
        <f>IF(OR($A187="",$B187="",$C187=""),"",C187*'MPTO_working_3-way'!$I186)</f>
        <v>3.1467074846932399</v>
      </c>
      <c r="H187" s="17">
        <f>IF(OR($A187="",$B187="",$C187=""),"",'MPTO_working_3-way'!E186)</f>
        <v>2.7433383400351232</v>
      </c>
      <c r="I187" s="21">
        <f>IF(OR($A187="",$B187="",$C187=""),"",'MPTO_working_3-way'!F186)</f>
        <v>3.1418213055005748</v>
      </c>
      <c r="J187" s="22">
        <f>IF(OR($A187="",$B187="",$C187=""),"",'MPTO_working_3-way'!G186)</f>
        <v>3.1526457866287267</v>
      </c>
      <c r="K187" s="17">
        <f>IF(OR($A187="",$B187="",$C187=""),"",'OddsRatio_working_3-way'!H186)</f>
        <v>2.7474160346396612</v>
      </c>
      <c r="L187" s="21">
        <f>IF(OR($A187="",$B187="",$C187=""),"",'OddsRatio_working_3-way'!I186)</f>
        <v>3.1392608424073427</v>
      </c>
      <c r="M187" s="22">
        <f>IF(OR($A187="",$B187="",$C187=""),"",'OddsRatio_working_3-way'!J186)</f>
        <v>3.1498512426172804</v>
      </c>
      <c r="N187" s="29">
        <f t="shared" si="39"/>
        <v>36.336273135555189</v>
      </c>
      <c r="O187" s="30">
        <f t="shared" si="40"/>
        <v>31.8844780825236</v>
      </c>
      <c r="P187" s="30">
        <f t="shared" si="41"/>
        <v>31.779248781921211</v>
      </c>
      <c r="Q187" t="s">
        <v>191</v>
      </c>
      <c r="R187" t="s">
        <v>192</v>
      </c>
      <c r="S187" s="38" t="s">
        <v>211</v>
      </c>
      <c r="T187" s="4">
        <v>22</v>
      </c>
      <c r="U187" s="4">
        <f t="shared" si="30"/>
        <v>13.69811320754717</v>
      </c>
      <c r="V187" s="4">
        <f t="shared" si="31"/>
        <v>14.715231788079471</v>
      </c>
      <c r="W187" s="4">
        <f t="shared" si="32"/>
        <v>14.739273927392738</v>
      </c>
      <c r="X187" s="4">
        <f t="shared" si="33"/>
        <v>14.545494284527791</v>
      </c>
      <c r="Y187" s="4">
        <f t="shared" si="34"/>
        <v>15.562612865060091</v>
      </c>
      <c r="Z187" s="4">
        <f t="shared" si="35"/>
        <v>15.586655004373361</v>
      </c>
      <c r="AA187" s="4">
        <f t="shared" si="36"/>
        <v>-0.84738107698062137</v>
      </c>
      <c r="AB187" s="4">
        <f t="shared" si="37"/>
        <v>-0.8473810769806196</v>
      </c>
      <c r="AC187" s="4">
        <f t="shared" si="38"/>
        <v>-0.84738107698062315</v>
      </c>
    </row>
    <row r="188" spans="1:29" ht="15" x14ac:dyDescent="0.25">
      <c r="A188">
        <v>2.31</v>
      </c>
      <c r="B188">
        <v>3.14</v>
      </c>
      <c r="C188">
        <v>3.48</v>
      </c>
      <c r="D188" s="20">
        <f t="shared" si="17"/>
        <v>3.8728092319131102E-2</v>
      </c>
      <c r="E188" s="17">
        <f>IF(OR($A188="",$B188="",$C188=""),"",A188*'MPTO_working_3-way'!$I187)</f>
        <v>2.3994618932571927</v>
      </c>
      <c r="F188" s="21">
        <f>IF(OR($A188="",$B188="",$C188=""),"",B188*'MPTO_working_3-way'!$I187)</f>
        <v>3.2616062098820717</v>
      </c>
      <c r="G188" s="22">
        <f>IF(OR($A188="",$B188="",$C188=""),"",C188*'MPTO_working_3-way'!$I187)</f>
        <v>3.6147737612705764</v>
      </c>
      <c r="H188" s="17">
        <f>IF(OR($A188="",$B188="",$C188=""),"",'MPTO_working_3-way'!E187)</f>
        <v>2.3810030124482324</v>
      </c>
      <c r="I188" s="21">
        <f>IF(OR($A188="",$B188="",$C188=""),"",'MPTO_working_3-way'!F187)</f>
        <v>3.272658533499011</v>
      </c>
      <c r="J188" s="22">
        <f>IF(OR($A188="",$B188="",$C188=""),"",'MPTO_working_3-way'!G187)</f>
        <v>3.6436913284130705</v>
      </c>
      <c r="K188" s="17">
        <f>IF(OR($A188="",$B188="",$C188=""),"",'OddsRatio_working_3-way'!H187)</f>
        <v>2.3889996314023687</v>
      </c>
      <c r="L188" s="21">
        <f>IF(OR($A188="",$B188="",$C188=""),"",'OddsRatio_working_3-way'!I187)</f>
        <v>3.2690528329779149</v>
      </c>
      <c r="M188" s="22">
        <f>IF(OR($A188="",$B188="",$C188=""),"",'OddsRatio_working_3-way'!J187)</f>
        <v>3.6295565541052479</v>
      </c>
      <c r="N188" s="29">
        <f t="shared" si="39"/>
        <v>41.676010892697782</v>
      </c>
      <c r="O188" s="30">
        <f t="shared" si="40"/>
        <v>30.659740497494226</v>
      </c>
      <c r="P188" s="30">
        <f t="shared" si="41"/>
        <v>27.664248609808006</v>
      </c>
      <c r="Q188" t="s">
        <v>193</v>
      </c>
      <c r="R188" t="s">
        <v>194</v>
      </c>
      <c r="S188" s="38" t="s">
        <v>211</v>
      </c>
      <c r="T188" s="4">
        <v>22</v>
      </c>
      <c r="U188" s="4">
        <f t="shared" si="30"/>
        <v>12.476190476190476</v>
      </c>
      <c r="V188" s="4">
        <f t="shared" si="31"/>
        <v>14.993630573248407</v>
      </c>
      <c r="W188" s="4">
        <f t="shared" si="32"/>
        <v>15.678160919540229</v>
      </c>
      <c r="X188" s="4">
        <f t="shared" si="33"/>
        <v>13.328208507211361</v>
      </c>
      <c r="Y188" s="4">
        <f t="shared" si="34"/>
        <v>15.845648604269293</v>
      </c>
      <c r="Z188" s="4">
        <f t="shared" si="35"/>
        <v>16.530178950561115</v>
      </c>
      <c r="AA188" s="4">
        <f t="shared" si="36"/>
        <v>-0.85201803102088469</v>
      </c>
      <c r="AB188" s="4">
        <f t="shared" si="37"/>
        <v>-0.85201803102088647</v>
      </c>
      <c r="AC188" s="4">
        <f t="shared" si="38"/>
        <v>-0.85201803102088647</v>
      </c>
    </row>
    <row r="189" spans="1:29" ht="15" x14ac:dyDescent="0.25">
      <c r="A189">
        <v>2.4500000000000002</v>
      </c>
      <c r="B189">
        <v>3.04</v>
      </c>
      <c r="C189">
        <v>3.3</v>
      </c>
      <c r="D189" s="20">
        <f t="shared" si="17"/>
        <v>4.0140936757478096E-2</v>
      </c>
      <c r="E189" s="17">
        <f>IF(OR($A189="",$B189="",$C189=""),"",A189*'MPTO_working_3-way'!$I188)</f>
        <v>2.5483452950558214</v>
      </c>
      <c r="F189" s="21">
        <f>IF(OR($A189="",$B189="",$C189=""),"",B189*'MPTO_working_3-way'!$I188)</f>
        <v>3.1620284477427334</v>
      </c>
      <c r="G189" s="22">
        <f>IF(OR($A189="",$B189="",$C189=""),"",C189*'MPTO_working_3-way'!$I188)</f>
        <v>3.4324650912996777</v>
      </c>
      <c r="H189" s="17">
        <f>IF(OR($A189="",$B189="",$C189=""),"",'MPTO_working_3-way'!E188)</f>
        <v>2.5330374380784213</v>
      </c>
      <c r="I189" s="21">
        <f>IF(OR($A189="",$B189="",$C189=""),"",'MPTO_working_3-way'!F188)</f>
        <v>3.1688985920819657</v>
      </c>
      <c r="J189" s="22">
        <f>IF(OR($A189="",$B189="",$C189=""),"",'MPTO_working_3-way'!G188)</f>
        <v>3.452442713064324</v>
      </c>
      <c r="K189" s="17">
        <f>IF(OR($A189="",$B189="",$C189=""),"",'OddsRatio_working_3-way'!H188)</f>
        <v>2.5399058363601759</v>
      </c>
      <c r="L189" s="21">
        <f>IF(OR($A189="",$B189="",$C189=""),"",'OddsRatio_working_3-way'!I188)</f>
        <v>3.1664882111550052</v>
      </c>
      <c r="M189" s="22">
        <f>IF(OR($A189="",$B189="",$C189=""),"",'OddsRatio_working_3-way'!J188)</f>
        <v>3.4426092576747607</v>
      </c>
      <c r="N189" s="29">
        <f t="shared" si="39"/>
        <v>39.241150009778998</v>
      </c>
      <c r="O189" s="30">
        <f t="shared" si="40"/>
        <v>31.625268922354781</v>
      </c>
      <c r="P189" s="30">
        <f t="shared" si="41"/>
        <v>29.133581067866228</v>
      </c>
      <c r="Q189" t="s">
        <v>195</v>
      </c>
      <c r="R189" t="s">
        <v>196</v>
      </c>
      <c r="S189" s="38" t="s">
        <v>211</v>
      </c>
      <c r="T189" s="4">
        <v>22</v>
      </c>
      <c r="U189" s="4">
        <f t="shared" si="30"/>
        <v>13.020408163265307</v>
      </c>
      <c r="V189" s="4">
        <f t="shared" si="31"/>
        <v>14.763157894736842</v>
      </c>
      <c r="W189" s="4">
        <f t="shared" si="32"/>
        <v>15.333333333333332</v>
      </c>
      <c r="X189" s="4">
        <f t="shared" si="33"/>
        <v>13.903508771929824</v>
      </c>
      <c r="Y189" s="4">
        <f t="shared" si="34"/>
        <v>15.646258503401359</v>
      </c>
      <c r="Z189" s="4">
        <f t="shared" si="35"/>
        <v>16.216433941997852</v>
      </c>
      <c r="AA189" s="4">
        <f t="shared" si="36"/>
        <v>-0.88310060866451678</v>
      </c>
      <c r="AB189" s="4">
        <f t="shared" si="37"/>
        <v>-0.88310060866451678</v>
      </c>
      <c r="AC189" s="4">
        <f t="shared" si="38"/>
        <v>-0.88310060866452034</v>
      </c>
    </row>
    <row r="190" spans="1:29" ht="15" x14ac:dyDescent="0.25">
      <c r="A190">
        <v>3.12</v>
      </c>
      <c r="B190">
        <v>2.82</v>
      </c>
      <c r="C190">
        <v>2.74</v>
      </c>
      <c r="D190" s="20">
        <f t="shared" si="17"/>
        <v>4.0086253240469771E-2</v>
      </c>
      <c r="E190" s="17">
        <f>IF(OR($A190="",$B190="",$C190=""),"",A190*'MPTO_working_3-way'!$I189)</f>
        <v>3.2450691101102658</v>
      </c>
      <c r="F190" s="21">
        <f>IF(OR($A190="",$B190="",$C190=""),"",B190*'MPTO_working_3-way'!$I189)</f>
        <v>2.9330432341381245</v>
      </c>
      <c r="G190" s="22">
        <f>IF(OR($A190="",$B190="",$C190=""),"",C190*'MPTO_working_3-way'!$I189)</f>
        <v>2.8498363338788875</v>
      </c>
      <c r="H190" s="17">
        <f>IF(OR($A190="",$B190="",$C190=""),"",'MPTO_working_3-way'!E189)</f>
        <v>3.255730436135456</v>
      </c>
      <c r="I190" s="21">
        <f>IF(OR($A190="",$B190="",$C190=""),"",'MPTO_working_3-way'!F189)</f>
        <v>2.9304214389488239</v>
      </c>
      <c r="J190" s="22">
        <f>IF(OR($A190="",$B190="",$C190=""),"",'MPTO_working_3-way'!G189)</f>
        <v>2.8441295890457505</v>
      </c>
      <c r="K190" s="17">
        <f>IF(OR($A190="",$B190="",$C190=""),"",'OddsRatio_working_3-way'!H189)</f>
        <v>3.2502930843311248</v>
      </c>
      <c r="L190" s="21">
        <f>IF(OR($A190="",$B190="",$C190=""),"",'OddsRatio_working_3-way'!I189)</f>
        <v>2.9318553837182297</v>
      </c>
      <c r="M190" s="22">
        <f>IF(OR($A190="",$B190="",$C190=""),"",'OddsRatio_working_3-way'!J189)</f>
        <v>2.8469386635547909</v>
      </c>
      <c r="N190" s="29">
        <f t="shared" si="39"/>
        <v>30.815984685331415</v>
      </c>
      <c r="O190" s="30">
        <f t="shared" si="40"/>
        <v>34.094280928451788</v>
      </c>
      <c r="P190" s="30">
        <f t="shared" si="41"/>
        <v>35.08973438621679</v>
      </c>
      <c r="Q190" t="s">
        <v>197</v>
      </c>
      <c r="R190" t="s">
        <v>198</v>
      </c>
      <c r="S190" s="38" t="s">
        <v>211</v>
      </c>
      <c r="T190" s="4">
        <v>22</v>
      </c>
      <c r="U190" s="4">
        <f t="shared" si="30"/>
        <v>14.948717948717947</v>
      </c>
      <c r="V190" s="4">
        <f t="shared" si="31"/>
        <v>14.198581560283689</v>
      </c>
      <c r="W190" s="4">
        <f t="shared" si="32"/>
        <v>13.97080291970803</v>
      </c>
      <c r="X190" s="4">
        <f t="shared" si="33"/>
        <v>15.830615520008283</v>
      </c>
      <c r="Y190" s="4">
        <f t="shared" si="34"/>
        <v>15.080479131574021</v>
      </c>
      <c r="Z190" s="4">
        <f t="shared" si="35"/>
        <v>14.852700490998364</v>
      </c>
      <c r="AA190" s="4">
        <f t="shared" si="36"/>
        <v>-0.8818975712903363</v>
      </c>
      <c r="AB190" s="4">
        <f t="shared" si="37"/>
        <v>-0.88189757129033275</v>
      </c>
      <c r="AC190" s="4">
        <f t="shared" si="38"/>
        <v>-0.88189757129033453</v>
      </c>
    </row>
    <row r="191" spans="1:29" ht="15" x14ac:dyDescent="0.25">
      <c r="A191">
        <v>1.78</v>
      </c>
      <c r="B191">
        <v>3.59</v>
      </c>
      <c r="C191">
        <v>5.03</v>
      </c>
      <c r="D191" s="20">
        <f t="shared" si="17"/>
        <v>3.9156441900069172E-2</v>
      </c>
      <c r="E191" s="17">
        <f>IF(OR($A191="",$B191="",$C191=""),"",A191*'MPTO_working_3-way'!$I190)</f>
        <v>1.8496984665821232</v>
      </c>
      <c r="F191" s="21">
        <f>IF(OR($A191="",$B191="",$C191=""),"",B191*'MPTO_working_3-way'!$I190)</f>
        <v>3.7305716264212481</v>
      </c>
      <c r="G191" s="22">
        <f>IF(OR($A191="",$B191="",$C191=""),"",C191*'MPTO_working_3-way'!$I190)</f>
        <v>5.2269569027573484</v>
      </c>
      <c r="H191" s="17">
        <f>IF(OR($A191="",$B191="",$C191=""),"",'MPTO_working_3-way'!E190)</f>
        <v>1.8223380560332549</v>
      </c>
      <c r="I191" s="21">
        <f>IF(OR($A191="",$B191="",$C191=""),"",'MPTO_working_3-way'!F190)</f>
        <v>3.7664870711626453</v>
      </c>
      <c r="J191" s="22">
        <f>IF(OR($A191="",$B191="",$C191=""),"",'MPTO_working_3-way'!G190)</f>
        <v>5.3834348871924247</v>
      </c>
      <c r="K191" s="17">
        <f>IF(OR($A191="",$B191="",$C191=""),"",'OddsRatio_working_3-way'!H190)</f>
        <v>1.8324847604399312</v>
      </c>
      <c r="L191" s="21">
        <f>IF(OR($A191="",$B191="",$C191=""),"",'OddsRatio_working_3-way'!I190)</f>
        <v>3.7642763199223364</v>
      </c>
      <c r="M191" s="22">
        <f>IF(OR($A191="",$B191="",$C191=""),"",'OddsRatio_working_3-way'!J190)</f>
        <v>5.3011712622729794</v>
      </c>
      <c r="N191" s="29">
        <f t="shared" si="39"/>
        <v>54.062865816599945</v>
      </c>
      <c r="O191" s="30">
        <f t="shared" si="40"/>
        <v>26.805543496810003</v>
      </c>
      <c r="P191" s="30">
        <f t="shared" si="41"/>
        <v>19.131590686590037</v>
      </c>
      <c r="Q191" t="s">
        <v>199</v>
      </c>
      <c r="R191" t="s">
        <v>200</v>
      </c>
      <c r="S191" s="38" t="s">
        <v>211</v>
      </c>
      <c r="T191" s="4">
        <v>22</v>
      </c>
      <c r="U191" s="4">
        <f t="shared" si="30"/>
        <v>9.6404494382022499</v>
      </c>
      <c r="V191" s="4">
        <f t="shared" si="31"/>
        <v>15.871866295264622</v>
      </c>
      <c r="W191" s="4">
        <f t="shared" si="32"/>
        <v>17.62624254473161</v>
      </c>
      <c r="X191" s="4">
        <f t="shared" si="33"/>
        <v>10.501891160003765</v>
      </c>
      <c r="Y191" s="4">
        <f t="shared" si="34"/>
        <v>16.733308017066143</v>
      </c>
      <c r="Z191" s="4">
        <f t="shared" si="35"/>
        <v>18.48768426653313</v>
      </c>
      <c r="AA191" s="4">
        <f t="shared" si="36"/>
        <v>-0.86144172180151557</v>
      </c>
      <c r="AB191" s="4">
        <f t="shared" si="37"/>
        <v>-0.8614417218015209</v>
      </c>
      <c r="AC191" s="4">
        <f t="shared" si="38"/>
        <v>-0.86144172180151912</v>
      </c>
    </row>
    <row r="192" spans="1:29" ht="15" x14ac:dyDescent="0.25">
      <c r="A192">
        <v>2.4500000000000002</v>
      </c>
      <c r="B192">
        <v>3.23</v>
      </c>
      <c r="C192">
        <v>3.11</v>
      </c>
      <c r="D192" s="20">
        <f t="shared" si="17"/>
        <v>3.9304196886065235E-2</v>
      </c>
      <c r="E192" s="17">
        <f>IF(OR($A192="",$B192="",$C192=""),"",A192*'MPTO_working_3-way'!$I191)</f>
        <v>2.5462952823708602</v>
      </c>
      <c r="F192" s="21">
        <f>IF(OR($A192="",$B192="",$C192=""),"",B192*'MPTO_working_3-way'!$I191)</f>
        <v>3.3569525559419908</v>
      </c>
      <c r="G192" s="22">
        <f>IF(OR($A192="",$B192="",$C192=""),"",C192*'MPTO_working_3-way'!$I191)</f>
        <v>3.2322360523156628</v>
      </c>
      <c r="H192" s="17">
        <f>IF(OR($A192="",$B192="",$C192=""),"",'MPTO_working_3-way'!E191)</f>
        <v>2.5312491161295623</v>
      </c>
      <c r="I192" s="21">
        <f>IF(OR($A192="",$B192="",$C192=""),"",'MPTO_working_3-way'!F191)</f>
        <v>3.3727253686815031</v>
      </c>
      <c r="J192" s="22">
        <f>IF(OR($A192="",$B192="",$C192=""),"",'MPTO_working_3-way'!G191)</f>
        <v>3.2421005230493667</v>
      </c>
      <c r="K192" s="17">
        <f>IF(OR($A192="",$B192="",$C192=""),"",'OddsRatio_working_3-way'!H191)</f>
        <v>2.5379659448611958</v>
      </c>
      <c r="L192" s="21">
        <f>IF(OR($A192="",$B192="",$C192=""),"",'OddsRatio_working_3-way'!I191)</f>
        <v>3.3652855565796309</v>
      </c>
      <c r="M192" s="22">
        <f>IF(OR($A192="",$B192="",$C192=""),"",'OddsRatio_working_3-way'!J191)</f>
        <v>3.2380056163152551</v>
      </c>
      <c r="N192" s="29">
        <f t="shared" si="39"/>
        <v>39.272742910983133</v>
      </c>
      <c r="O192" s="30">
        <f t="shared" si="40"/>
        <v>29.788922641457798</v>
      </c>
      <c r="P192" s="30">
        <f t="shared" si="41"/>
        <v>30.938334447559068</v>
      </c>
      <c r="Q192" t="s">
        <v>201</v>
      </c>
      <c r="R192" t="s">
        <v>202</v>
      </c>
      <c r="S192" s="38" t="s">
        <v>211</v>
      </c>
      <c r="T192" s="4">
        <v>22</v>
      </c>
      <c r="U192" s="4">
        <f t="shared" si="30"/>
        <v>13.020408163265307</v>
      </c>
      <c r="V192" s="4">
        <f t="shared" si="31"/>
        <v>15.188854489164088</v>
      </c>
      <c r="W192" s="4">
        <f t="shared" si="32"/>
        <v>14.926045016077172</v>
      </c>
      <c r="X192" s="4">
        <f t="shared" si="33"/>
        <v>13.885100494758744</v>
      </c>
      <c r="Y192" s="4">
        <f t="shared" si="34"/>
        <v>16.053546820657523</v>
      </c>
      <c r="Z192" s="4">
        <f t="shared" si="35"/>
        <v>15.790737347570609</v>
      </c>
      <c r="AA192" s="4">
        <f t="shared" si="36"/>
        <v>-0.86469233149343694</v>
      </c>
      <c r="AB192" s="4">
        <f t="shared" si="37"/>
        <v>-0.86469233149343516</v>
      </c>
      <c r="AC192" s="4">
        <f t="shared" si="38"/>
        <v>-0.86469233149343694</v>
      </c>
    </row>
    <row r="193" spans="1:29" ht="15" x14ac:dyDescent="0.25">
      <c r="A193">
        <v>2.37</v>
      </c>
      <c r="B193">
        <v>3.2</v>
      </c>
      <c r="C193">
        <v>3.29</v>
      </c>
      <c r="D193" s="20">
        <f t="shared" si="17"/>
        <v>3.8392296051197095E-2</v>
      </c>
      <c r="E193" s="17">
        <f>IF(OR($A193="",$B193="",$C193=""),"",A193*'MPTO_working_3-way'!$I192)</f>
        <v>2.4609897416413373</v>
      </c>
      <c r="F193" s="21">
        <f>IF(OR($A193="",$B193="",$C193=""),"",B193*'MPTO_working_3-way'!$I192)</f>
        <v>3.3228553473638307</v>
      </c>
      <c r="G193" s="22">
        <f>IF(OR($A193="",$B193="",$C193=""),"",C193*'MPTO_working_3-way'!$I192)</f>
        <v>3.4163106540084387</v>
      </c>
      <c r="H193" s="17">
        <f>IF(OR($A193="",$B193="",$C193=""),"",'MPTO_working_3-way'!E192)</f>
        <v>2.4441302603077246</v>
      </c>
      <c r="I193" s="21">
        <f>IF(OR($A193="",$B193="",$C193=""),"",'MPTO_working_3-way'!F192)</f>
        <v>3.3366414132859288</v>
      </c>
      <c r="J193" s="22">
        <f>IF(OR($A193="",$B193="",$C193=""),"",'MPTO_working_3-way'!G192)</f>
        <v>3.4346092467397082</v>
      </c>
      <c r="K193" s="17">
        <f>IF(OR($A193="",$B193="",$C193=""),"",'OddsRatio_working_3-way'!H192)</f>
        <v>2.4515018663209789</v>
      </c>
      <c r="L193" s="21">
        <f>IF(OR($A193="",$B193="",$C193=""),"",'OddsRatio_working_3-way'!I192)</f>
        <v>3.3308789094205498</v>
      </c>
      <c r="M193" s="22">
        <f>IF(OR($A193="",$B193="",$C193=""),"",'OddsRatio_working_3-way'!J192)</f>
        <v>3.4262330466241178</v>
      </c>
      <c r="N193" s="29">
        <f t="shared" si="39"/>
        <v>40.634058040935109</v>
      </c>
      <c r="O193" s="30">
        <f t="shared" si="40"/>
        <v>30.094599236567564</v>
      </c>
      <c r="P193" s="30">
        <f t="shared" si="41"/>
        <v>29.27134272249733</v>
      </c>
      <c r="Q193" t="s">
        <v>203</v>
      </c>
      <c r="R193" t="s">
        <v>204</v>
      </c>
      <c r="S193" s="38" t="s">
        <v>211</v>
      </c>
      <c r="T193" s="4">
        <v>22</v>
      </c>
      <c r="U193" s="4">
        <f t="shared" si="30"/>
        <v>12.717299578059071</v>
      </c>
      <c r="V193" s="4">
        <f t="shared" si="31"/>
        <v>15.125000000000002</v>
      </c>
      <c r="W193" s="4">
        <f t="shared" si="32"/>
        <v>15.313069908814587</v>
      </c>
      <c r="X193" s="4">
        <f t="shared" si="33"/>
        <v>13.56193009118541</v>
      </c>
      <c r="Y193" s="4">
        <f t="shared" si="34"/>
        <v>15.969630513126337</v>
      </c>
      <c r="Z193" s="4">
        <f t="shared" si="35"/>
        <v>16.157700421940927</v>
      </c>
      <c r="AA193" s="4">
        <f t="shared" si="36"/>
        <v>-0.8446305131263383</v>
      </c>
      <c r="AB193" s="4">
        <f t="shared" si="37"/>
        <v>-0.84463051312633475</v>
      </c>
      <c r="AC193" s="4">
        <f t="shared" si="38"/>
        <v>-0.84463051312634008</v>
      </c>
    </row>
    <row r="194" spans="1:29" ht="15" x14ac:dyDescent="0.25">
      <c r="A194">
        <v>2.17</v>
      </c>
      <c r="B194">
        <v>3.01</v>
      </c>
      <c r="C194">
        <v>4.0599999999999996</v>
      </c>
      <c r="D194" s="20">
        <f t="shared" si="17"/>
        <v>3.9360825428031987E-2</v>
      </c>
      <c r="E194" s="17">
        <f>IF(OR($A194="",$B194="",$C194=""),"",A194*'MPTO_working_3-way'!$I193)</f>
        <v>2.2554129911788294</v>
      </c>
      <c r="F194" s="21">
        <f>IF(OR($A194="",$B194="",$C194=""),"",B194*'MPTO_working_3-way'!$I193)</f>
        <v>3.1284760845383759</v>
      </c>
      <c r="G194" s="22">
        <f>IF(OR($A194="",$B194="",$C194=""),"",C194*'MPTO_working_3-way'!$I193)</f>
        <v>4.2198049512378093</v>
      </c>
      <c r="H194" s="17">
        <f>IF(OR($A194="",$B194="",$C194=""),"",'MPTO_working_3-way'!E193)</f>
        <v>2.2335926085915769</v>
      </c>
      <c r="I194" s="21">
        <f>IF(OR($A194="",$B194="",$C194=""),"",'MPTO_working_3-way'!F193)</f>
        <v>3.1337584781257597</v>
      </c>
      <c r="J194" s="22">
        <f>IF(OR($A194="",$B194="",$C194=""),"",'MPTO_working_3-way'!G193)</f>
        <v>4.2884378681345385</v>
      </c>
      <c r="K194" s="17">
        <f>IF(OR($A194="",$B194="",$C194=""),"",'OddsRatio_working_3-way'!H193)</f>
        <v>2.2430232110011543</v>
      </c>
      <c r="L194" s="21">
        <f>IF(OR($A194="",$B194="",$C194=""),"",'OddsRatio_working_3-way'!I193)</f>
        <v>3.1354501317199315</v>
      </c>
      <c r="M194" s="22">
        <f>IF(OR($A194="",$B194="",$C194=""),"",'OddsRatio_working_3-way'!J193)</f>
        <v>4.2509837826184018</v>
      </c>
      <c r="N194" s="29">
        <f t="shared" si="39"/>
        <v>44.337777777777774</v>
      </c>
      <c r="O194" s="30">
        <f t="shared" si="40"/>
        <v>31.964444444444446</v>
      </c>
      <c r="P194" s="30">
        <f t="shared" si="41"/>
        <v>23.69777777777778</v>
      </c>
      <c r="Q194" t="s">
        <v>205</v>
      </c>
      <c r="R194" t="s">
        <v>206</v>
      </c>
      <c r="S194" s="38" t="s">
        <v>211</v>
      </c>
      <c r="T194" s="4">
        <v>22</v>
      </c>
      <c r="U194" s="4">
        <f t="shared" si="30"/>
        <v>11.861751152073731</v>
      </c>
      <c r="V194" s="4">
        <f t="shared" si="31"/>
        <v>14.691029900332227</v>
      </c>
      <c r="W194" s="4">
        <f t="shared" si="32"/>
        <v>16.581280788177342</v>
      </c>
      <c r="X194" s="4">
        <f t="shared" si="33"/>
        <v>12.727689311490437</v>
      </c>
      <c r="Y194" s="4">
        <f t="shared" si="34"/>
        <v>15.556968059748929</v>
      </c>
      <c r="Z194" s="4">
        <f t="shared" si="35"/>
        <v>17.447218947594042</v>
      </c>
      <c r="AA194" s="4">
        <f t="shared" si="36"/>
        <v>-0.86593815941670549</v>
      </c>
      <c r="AB194" s="4">
        <f t="shared" si="37"/>
        <v>-0.86593815941670194</v>
      </c>
      <c r="AC194" s="4">
        <f t="shared" si="38"/>
        <v>-0.86593815941670016</v>
      </c>
    </row>
    <row r="195" spans="1:29" ht="15" x14ac:dyDescent="0.25">
      <c r="A195">
        <v>2.82</v>
      </c>
      <c r="B195">
        <v>2.99</v>
      </c>
      <c r="C195">
        <v>2.85</v>
      </c>
      <c r="D195" s="20">
        <f t="shared" si="17"/>
        <v>3.9935282595587429E-2</v>
      </c>
      <c r="E195" s="17">
        <f>IF(OR($A195="",$B195="",$C195=""),"",A195*'MPTO_working_3-way'!$I194)</f>
        <v>2.9326174969195562</v>
      </c>
      <c r="F195" s="21">
        <f>IF(OR($A195="",$B195="",$C195=""),"",B195*'MPTO_working_3-way'!$I194)</f>
        <v>3.1094064949608065</v>
      </c>
      <c r="G195" s="22">
        <f>IF(OR($A195="",$B195="",$C195=""),"",C195*'MPTO_working_3-way'!$I194)</f>
        <v>2.9638155553974244</v>
      </c>
      <c r="H195" s="17">
        <f>IF(OR($A195="",$B195="",$C195=""),"",'MPTO_working_3-way'!E194)</f>
        <v>2.929989355748444</v>
      </c>
      <c r="I195" s="21">
        <f>IF(OR($A195="",$B195="",$C195=""),"",'MPTO_working_3-way'!F194)</f>
        <v>3.1139416180409509</v>
      </c>
      <c r="J195" s="22">
        <f>IF(OR($A195="",$B195="",$C195=""),"",'MPTO_working_3-way'!G194)</f>
        <v>2.9623886359685949</v>
      </c>
      <c r="K195" s="17">
        <f>IF(OR($A195="",$B195="",$C195=""),"",'OddsRatio_working_3-way'!H194)</f>
        <v>2.9312830588221512</v>
      </c>
      <c r="L195" s="21">
        <f>IF(OR($A195="",$B195="",$C195=""),"",'OddsRatio_working_3-way'!I194)</f>
        <v>3.1116776302505937</v>
      </c>
      <c r="M195" s="22">
        <f>IF(OR($A195="",$B195="",$C195=""),"",'OddsRatio_working_3-way'!J194)</f>
        <v>2.9631173949565826</v>
      </c>
      <c r="N195" s="29">
        <f t="shared" si="39"/>
        <v>34.099230501434555</v>
      </c>
      <c r="O195" s="30">
        <f t="shared" si="40"/>
        <v>32.160478265567036</v>
      </c>
      <c r="P195" s="30">
        <f t="shared" si="41"/>
        <v>33.740291232998402</v>
      </c>
      <c r="Q195" t="s">
        <v>207</v>
      </c>
      <c r="R195" t="s">
        <v>208</v>
      </c>
      <c r="S195" s="38" t="s">
        <v>211</v>
      </c>
      <c r="T195" s="4">
        <v>22</v>
      </c>
      <c r="U195" s="4">
        <f t="shared" si="30"/>
        <v>14.198581560283689</v>
      </c>
      <c r="V195" s="4">
        <f t="shared" si="31"/>
        <v>14.642140468227424</v>
      </c>
      <c r="W195" s="4">
        <f t="shared" si="32"/>
        <v>14.280701754385966</v>
      </c>
      <c r="X195" s="4">
        <f t="shared" si="33"/>
        <v>15.07715777738661</v>
      </c>
      <c r="Y195" s="4">
        <f t="shared" si="34"/>
        <v>15.520716685330349</v>
      </c>
      <c r="Z195" s="4">
        <f t="shared" si="35"/>
        <v>15.159277971488889</v>
      </c>
      <c r="AA195" s="4">
        <f t="shared" si="36"/>
        <v>-0.87857621710292122</v>
      </c>
      <c r="AB195" s="4">
        <f t="shared" si="37"/>
        <v>-0.87857621710292477</v>
      </c>
      <c r="AC195" s="4">
        <f t="shared" si="38"/>
        <v>-0.878576217102923</v>
      </c>
    </row>
    <row r="196" spans="1:29" ht="15" x14ac:dyDescent="0.25">
      <c r="A196">
        <v>3.22</v>
      </c>
      <c r="B196">
        <v>3.46</v>
      </c>
      <c r="C196">
        <v>2.27</v>
      </c>
      <c r="D196" s="20">
        <f t="shared" si="17"/>
        <v>4.0104981612876012E-2</v>
      </c>
      <c r="E196" s="17">
        <f>IF(OR($A196="",$B196="",$C196=""),"",A196*'MPTO_working_3-way'!$I195)</f>
        <v>3.349138040793461</v>
      </c>
      <c r="F196" s="21">
        <f>IF(OR($A196="",$B196="",$C196=""),"",B196*'MPTO_working_3-way'!$I195)</f>
        <v>3.5987632363805511</v>
      </c>
      <c r="G196" s="22">
        <f>IF(OR($A196="",$B196="",$C196=""),"",C196*'MPTO_working_3-way'!$I195)</f>
        <v>2.3610383082612287</v>
      </c>
      <c r="H196" s="17">
        <f>IF(OR($A196="",$B196="",$C196=""),"",'MPTO_working_3-way'!E195)</f>
        <v>3.3648430810201235</v>
      </c>
      <c r="I196" s="21">
        <f>IF(OR($A196="",$B196="",$C196=""),"",'MPTO_working_3-way'!F195)</f>
        <v>3.6278018414908648</v>
      </c>
      <c r="J196" s="22">
        <f>IF(OR($A196="",$B196="",$C196=""),"",'MPTO_working_3-way'!G195)</f>
        <v>2.3410414854688115</v>
      </c>
      <c r="K196" s="17">
        <f>IF(OR($A196="",$B196="",$C196=""),"",'OddsRatio_working_3-way'!H195)</f>
        <v>3.3590956578159799</v>
      </c>
      <c r="L196" s="21">
        <f>IF(OR($A196="",$B196="",$C196=""),"",'OddsRatio_working_3-way'!I195)</f>
        <v>3.6141330262285174</v>
      </c>
      <c r="M196" s="22">
        <f>IF(OR($A196="",$B196="",$C196=""),"",'OddsRatio_working_3-way'!J195)</f>
        <v>2.3495727411830161</v>
      </c>
      <c r="N196" s="29">
        <f t="shared" si="39"/>
        <v>29.858428879900245</v>
      </c>
      <c r="O196" s="30">
        <f t="shared" si="40"/>
        <v>27.787323986496759</v>
      </c>
      <c r="P196" s="30">
        <f t="shared" si="41"/>
        <v>42.354247133602989</v>
      </c>
      <c r="Q196" t="s">
        <v>173</v>
      </c>
      <c r="R196" t="s">
        <v>209</v>
      </c>
      <c r="S196" s="38" t="s">
        <v>211</v>
      </c>
      <c r="T196" s="4">
        <v>22</v>
      </c>
      <c r="U196" s="4">
        <f t="shared" si="30"/>
        <v>15.167701863354036</v>
      </c>
      <c r="V196" s="4">
        <f t="shared" si="31"/>
        <v>15.64161849710983</v>
      </c>
      <c r="W196" s="4">
        <f t="shared" si="32"/>
        <v>12.308370044052863</v>
      </c>
      <c r="X196" s="4">
        <f t="shared" si="33"/>
        <v>16.050011458837311</v>
      </c>
      <c r="Y196" s="4">
        <f t="shared" si="34"/>
        <v>16.523928092593099</v>
      </c>
      <c r="Z196" s="4">
        <f t="shared" si="35"/>
        <v>13.190679639536135</v>
      </c>
      <c r="AA196" s="4">
        <f t="shared" si="36"/>
        <v>-0.88230959548327448</v>
      </c>
      <c r="AB196" s="4">
        <f t="shared" si="37"/>
        <v>-0.88230959548326915</v>
      </c>
      <c r="AC196" s="4">
        <f t="shared" si="38"/>
        <v>-0.8823095954832727</v>
      </c>
    </row>
    <row r="197" spans="1:29" ht="15" x14ac:dyDescent="0.25">
      <c r="A197">
        <v>2.57</v>
      </c>
      <c r="B197">
        <v>3.27</v>
      </c>
      <c r="C197">
        <v>2.9</v>
      </c>
      <c r="D197" s="20">
        <f t="shared" ref="D197:D260" si="42">IF(OR($A197="",$B197="",$C197=""),"",(1/A197)+(1/B197)+(1/C197)-1)</f>
        <v>3.974304212617219E-2</v>
      </c>
      <c r="E197" s="17">
        <f>IF(OR($A197="",$B197="",$C197=""),"",A197*'MPTO_working_3-way'!$I196)</f>
        <v>2.6721396182642625</v>
      </c>
      <c r="F197" s="21">
        <f>IF(OR($A197="",$B197="",$C197=""),"",B197*'MPTO_working_3-way'!$I196)</f>
        <v>3.3999597477525829</v>
      </c>
      <c r="G197" s="22">
        <f>IF(OR($A197="",$B197="",$C197=""),"",C197*'MPTO_working_3-way'!$I196)</f>
        <v>3.0152548221658995</v>
      </c>
      <c r="H197" s="17">
        <f>IF(OR($A197="",$B197="",$C197=""),"",'MPTO_working_3-way'!E196)</f>
        <v>2.660583666692018</v>
      </c>
      <c r="I197" s="21">
        <f>IF(OR($A197="",$B197="",$C197=""),"",'MPTO_working_3-way'!F196)</f>
        <v>3.4180705278673948</v>
      </c>
      <c r="J197" s="22">
        <f>IF(OR($A197="",$B197="",$C197=""),"",'MPTO_working_3-way'!G196)</f>
        <v>3.0158643012385791</v>
      </c>
      <c r="K197" s="17">
        <f>IF(OR($A197="",$B197="",$C197=""),"",'OddsRatio_working_3-way'!H196)</f>
        <v>2.6659932246076079</v>
      </c>
      <c r="L197" s="21">
        <f>IF(OR($A197="",$B197="",$C197=""),"",'OddsRatio_working_3-way'!I196)</f>
        <v>3.4087927515027205</v>
      </c>
      <c r="M197" s="22">
        <f>IF(OR($A197="",$B197="",$C197=""),"",'OddsRatio_working_3-way'!J196)</f>
        <v>3.0161701444295894</v>
      </c>
      <c r="N197" s="29">
        <f t="shared" si="39"/>
        <v>37.423194250963896</v>
      </c>
      <c r="O197" s="30">
        <f t="shared" si="40"/>
        <v>29.412112912837067</v>
      </c>
      <c r="P197" s="30">
        <f t="shared" si="41"/>
        <v>33.164692836199031</v>
      </c>
      <c r="Q197" t="s">
        <v>171</v>
      </c>
      <c r="R197" t="s">
        <v>174</v>
      </c>
      <c r="S197" s="38" t="s">
        <v>211</v>
      </c>
      <c r="T197" s="4">
        <v>22</v>
      </c>
      <c r="U197" s="4">
        <f t="shared" si="30"/>
        <v>13.439688715953308</v>
      </c>
      <c r="V197" s="4">
        <f t="shared" si="31"/>
        <v>15.272171253822629</v>
      </c>
      <c r="W197" s="4">
        <f t="shared" si="32"/>
        <v>14.413793103448276</v>
      </c>
      <c r="X197" s="4">
        <f t="shared" si="33"/>
        <v>14.314035642729094</v>
      </c>
      <c r="Y197" s="4">
        <f t="shared" si="34"/>
        <v>16.146518180598417</v>
      </c>
      <c r="Z197" s="4">
        <f t="shared" si="35"/>
        <v>15.288140030224064</v>
      </c>
      <c r="AA197" s="4">
        <f t="shared" si="36"/>
        <v>-0.87434692677578596</v>
      </c>
      <c r="AB197" s="4">
        <f t="shared" si="37"/>
        <v>-0.87434692677578774</v>
      </c>
      <c r="AC197" s="4">
        <f t="shared" si="38"/>
        <v>-0.87434692677578774</v>
      </c>
    </row>
    <row r="198" spans="1:29" ht="15" x14ac:dyDescent="0.25">
      <c r="A198">
        <v>3.19</v>
      </c>
      <c r="B198">
        <v>3.72</v>
      </c>
      <c r="C198">
        <v>2.19</v>
      </c>
      <c r="D198" s="20">
        <f t="shared" si="42"/>
        <v>3.8917832691736765E-2</v>
      </c>
      <c r="E198" s="17">
        <f>IF(OR($A198="",$B198="",$C198=""),"",A198*'MPTO_working_3-way'!$I197)</f>
        <v>3.3141478862866403</v>
      </c>
      <c r="F198" s="21">
        <f>IF(OR($A198="",$B198="",$C198=""),"",B198*'MPTO_working_3-way'!$I197)</f>
        <v>3.8647743376132611</v>
      </c>
      <c r="G198" s="22">
        <f>IF(OR($A198="",$B198="",$C198=""),"",C198*'MPTO_working_3-way'!$I197)</f>
        <v>2.2752300535949033</v>
      </c>
      <c r="H198" s="17">
        <f>IF(OR($A198="",$B198="",$C198=""),"",'MPTO_working_3-way'!E197)</f>
        <v>3.3277093611197617</v>
      </c>
      <c r="I198" s="21">
        <f>IF(OR($A198="",$B198="",$C198=""),"",'MPTO_working_3-way'!F197)</f>
        <v>3.9086227568685894</v>
      </c>
      <c r="J198" s="22">
        <f>IF(OR($A198="",$B198="",$C198=""),"",'MPTO_working_3-way'!G197)</f>
        <v>2.2540372382057274</v>
      </c>
      <c r="K198" s="17">
        <f>IF(OR($A198="",$B198="",$C198=""),"",'OddsRatio_working_3-way'!H197)</f>
        <v>3.324271889959538</v>
      </c>
      <c r="L198" s="21">
        <f>IF(OR($A198="",$B198="",$C198=""),"",'OddsRatio_working_3-way'!I197)</f>
        <v>3.8867669135570515</v>
      </c>
      <c r="M198" s="22">
        <f>IF(OR($A198="",$B198="",$C198=""),"",'OddsRatio_working_3-way'!J197)</f>
        <v>2.2629605246812101</v>
      </c>
      <c r="N198" s="29">
        <f t="shared" si="39"/>
        <v>30.173668596317739</v>
      </c>
      <c r="O198" s="30">
        <f t="shared" si="40"/>
        <v>25.87473194146601</v>
      </c>
      <c r="P198" s="30">
        <f t="shared" si="41"/>
        <v>43.951599462216251</v>
      </c>
      <c r="Q198" t="s">
        <v>127</v>
      </c>
      <c r="R198" t="s">
        <v>129</v>
      </c>
      <c r="S198" s="38" t="s">
        <v>211</v>
      </c>
      <c r="T198" s="4">
        <v>22</v>
      </c>
      <c r="U198" s="4">
        <f t="shared" si="30"/>
        <v>15.103448275862068</v>
      </c>
      <c r="V198" s="4">
        <f t="shared" si="31"/>
        <v>16.086021505376344</v>
      </c>
      <c r="W198" s="4">
        <f t="shared" si="32"/>
        <v>11.954337899543379</v>
      </c>
      <c r="X198" s="4">
        <f t="shared" si="33"/>
        <v>15.959640595080277</v>
      </c>
      <c r="Y198" s="4">
        <f t="shared" si="34"/>
        <v>16.942213824594553</v>
      </c>
      <c r="Z198" s="4">
        <f t="shared" si="35"/>
        <v>12.810530218761588</v>
      </c>
      <c r="AA198" s="4">
        <f t="shared" si="36"/>
        <v>-0.85619231921820926</v>
      </c>
      <c r="AB198" s="4">
        <f t="shared" si="37"/>
        <v>-0.85619231921820926</v>
      </c>
      <c r="AC198" s="4">
        <f t="shared" si="38"/>
        <v>-0.85619231921820926</v>
      </c>
    </row>
    <row r="199" spans="1:29" ht="15" x14ac:dyDescent="0.25">
      <c r="A199">
        <v>3.52</v>
      </c>
      <c r="B199">
        <v>3.79</v>
      </c>
      <c r="C199">
        <v>2.06</v>
      </c>
      <c r="D199" s="20">
        <f t="shared" si="42"/>
        <v>3.3380045038855943E-2</v>
      </c>
      <c r="E199" s="17">
        <f>IF(OR($A199="",$B199="",$C199=""),"",A199*'MPTO_working_3-way'!$I198)</f>
        <v>3.6374977585367732</v>
      </c>
      <c r="F199" s="21">
        <f>IF(OR($A199="",$B199="",$C199=""),"",B199*'MPTO_working_3-way'!$I198)</f>
        <v>3.9165103706972642</v>
      </c>
      <c r="G199" s="22">
        <f>IF(OR($A199="",$B199="",$C199=""),"",C199*'MPTO_working_3-way'!$I198)</f>
        <v>2.1287628927800433</v>
      </c>
      <c r="H199" s="17">
        <f>IF(OR($A199="",$B199="",$C199=""),"",'MPTO_working_3-way'!E198)</f>
        <v>3.6634837080437075</v>
      </c>
      <c r="I199" s="21">
        <f>IF(OR($A199="",$B199="",$C199=""),"",'MPTO_working_3-way'!F198)</f>
        <v>3.9568613312723104</v>
      </c>
      <c r="J199" s="22">
        <f>IF(OR($A199="",$B199="",$C199=""),"",'MPTO_working_3-way'!G198)</f>
        <v>2.1083248382664048</v>
      </c>
      <c r="K199" s="17">
        <f>IF(OR($A199="",$B199="",$C199=""),"",'OddsRatio_working_3-way'!H198)</f>
        <v>3.6543911330473655</v>
      </c>
      <c r="L199" s="21">
        <f>IF(OR($A199="",$B199="",$C199=""),"",'OddsRatio_working_3-way'!I198)</f>
        <v>3.9387901830167271</v>
      </c>
      <c r="M199" s="22">
        <f>IF(OR($A199="",$B199="",$C199=""),"",'OddsRatio_working_3-way'!J198)</f>
        <v>2.1165296035834156</v>
      </c>
      <c r="N199" s="29">
        <f t="shared" si="39"/>
        <v>27.49142587519454</v>
      </c>
      <c r="O199" s="30">
        <f t="shared" si="40"/>
        <v>25.532933794375936</v>
      </c>
      <c r="P199" s="30">
        <f t="shared" si="41"/>
        <v>46.975640330429513</v>
      </c>
      <c r="Q199" t="s">
        <v>105</v>
      </c>
      <c r="R199" t="s">
        <v>103</v>
      </c>
      <c r="S199" s="38" t="s">
        <v>212</v>
      </c>
      <c r="T199" s="4">
        <v>22</v>
      </c>
      <c r="U199" s="4">
        <f t="shared" si="30"/>
        <v>15.75</v>
      </c>
      <c r="V199" s="4">
        <f t="shared" si="31"/>
        <v>16.195250659630606</v>
      </c>
      <c r="W199" s="4">
        <f t="shared" si="32"/>
        <v>11.320388349514563</v>
      </c>
      <c r="X199" s="4">
        <f t="shared" si="33"/>
        <v>16.484360990854828</v>
      </c>
      <c r="Y199" s="4">
        <f t="shared" si="34"/>
        <v>16.929611650485437</v>
      </c>
      <c r="Z199" s="4">
        <f t="shared" si="35"/>
        <v>12.054749340369394</v>
      </c>
      <c r="AA199" s="4">
        <f t="shared" si="36"/>
        <v>-0.73436099085482809</v>
      </c>
      <c r="AB199" s="4">
        <f t="shared" si="37"/>
        <v>-0.73436099085483164</v>
      </c>
      <c r="AC199" s="4">
        <f t="shared" si="38"/>
        <v>-0.73436099085483164</v>
      </c>
    </row>
    <row r="200" spans="1:29" ht="15" x14ac:dyDescent="0.25">
      <c r="A200">
        <v>5.19</v>
      </c>
      <c r="B200">
        <v>4.22</v>
      </c>
      <c r="C200">
        <v>1.65</v>
      </c>
      <c r="D200" s="20">
        <f t="shared" si="42"/>
        <v>3.5705658065463997E-2</v>
      </c>
      <c r="E200" s="17">
        <f>IF(OR($A200="",$B200="",$C200=""),"",A200*'MPTO_working_3-way'!$I199)</f>
        <v>5.3753123653597585</v>
      </c>
      <c r="F200" s="21">
        <f>IF(OR($A200="",$B200="",$C200=""),"",B200*'MPTO_working_3-way'!$I199)</f>
        <v>4.3706778770362575</v>
      </c>
      <c r="G200" s="22">
        <f>IF(OR($A200="",$B200="",$C200=""),"",C200*'MPTO_working_3-way'!$I199)</f>
        <v>1.7089143358080154</v>
      </c>
      <c r="H200" s="17">
        <f>IF(OR($A200="",$B200="",$C200=""),"",'MPTO_working_3-way'!E199)</f>
        <v>5.5316973039497057</v>
      </c>
      <c r="I200" s="21">
        <f>IF(OR($A200="",$B200="",$C200=""),"",'MPTO_working_3-way'!F199)</f>
        <v>4.4431620763297959</v>
      </c>
      <c r="J200" s="22">
        <f>IF(OR($A200="",$B200="",$C200=""),"",'MPTO_working_3-way'!G199)</f>
        <v>1.6830519628403724</v>
      </c>
      <c r="K200" s="17">
        <f>IF(OR($A200="",$B200="",$C200=""),"",'OddsRatio_working_3-way'!H199)</f>
        <v>5.4605368942880368</v>
      </c>
      <c r="L200" s="21">
        <f>IF(OR($A200="",$B200="",$C200=""),"",'OddsRatio_working_3-way'!I199)</f>
        <v>4.4279066347511877</v>
      </c>
      <c r="M200" s="22">
        <f>IF(OR($A200="",$B200="",$C200=""),"",'OddsRatio_working_3-way'!J199)</f>
        <v>1.6919687306174755</v>
      </c>
      <c r="N200" s="29">
        <f t="shared" si="39"/>
        <v>18.6035700258895</v>
      </c>
      <c r="O200" s="30">
        <f t="shared" si="40"/>
        <v>22.879746074494438</v>
      </c>
      <c r="P200" s="30">
        <f t="shared" si="41"/>
        <v>58.516683899616076</v>
      </c>
      <c r="Q200" t="s">
        <v>96</v>
      </c>
      <c r="R200" t="s">
        <v>143</v>
      </c>
      <c r="S200" s="38" t="s">
        <v>212</v>
      </c>
      <c r="T200" s="4">
        <v>22</v>
      </c>
      <c r="U200" s="4">
        <f t="shared" si="30"/>
        <v>17.761078998073216</v>
      </c>
      <c r="V200" s="4">
        <f t="shared" si="31"/>
        <v>16.786729857819903</v>
      </c>
      <c r="W200" s="4">
        <f t="shared" si="32"/>
        <v>8.6666666666666643</v>
      </c>
      <c r="X200" s="4">
        <f t="shared" si="33"/>
        <v>18.546603475513429</v>
      </c>
      <c r="Y200" s="4">
        <f t="shared" si="34"/>
        <v>17.572254335260116</v>
      </c>
      <c r="Z200" s="4">
        <f t="shared" si="35"/>
        <v>9.4521911441068767</v>
      </c>
      <c r="AA200" s="4">
        <f t="shared" si="36"/>
        <v>-0.78552447744021237</v>
      </c>
      <c r="AB200" s="4">
        <f t="shared" si="37"/>
        <v>-0.78552447744021237</v>
      </c>
      <c r="AC200" s="4">
        <f t="shared" si="38"/>
        <v>-0.78552447744021237</v>
      </c>
    </row>
    <row r="201" spans="1:29" ht="15" x14ac:dyDescent="0.25">
      <c r="A201">
        <v>1.59</v>
      </c>
      <c r="B201">
        <v>4.5199999999999996</v>
      </c>
      <c r="C201">
        <v>5.41</v>
      </c>
      <c r="D201" s="20">
        <f t="shared" si="42"/>
        <v>3.5012639212143704E-2</v>
      </c>
      <c r="E201" s="17">
        <f>IF(OR($A201="",$B201="",$C201=""),"",A201*'MPTO_working_3-way'!$I200)</f>
        <v>1.6456700963473085</v>
      </c>
      <c r="F201" s="21">
        <f>IF(OR($A201="",$B201="",$C201=""),"",B201*'MPTO_working_3-way'!$I200)</f>
        <v>4.6782571292388893</v>
      </c>
      <c r="G201" s="22">
        <f>IF(OR($A201="",$B201="",$C201=""),"",C201*'MPTO_working_3-way'!$I200)</f>
        <v>5.5994183781376972</v>
      </c>
      <c r="H201" s="17">
        <f>IF(OR($A201="",$B201="",$C201=""),"",'MPTO_working_3-way'!E200)</f>
        <v>1.6200630214985114</v>
      </c>
      <c r="I201" s="21">
        <f>IF(OR($A201="",$B201="",$C201=""),"",'MPTO_working_3-way'!F200)</f>
        <v>4.7717195456069517</v>
      </c>
      <c r="J201" s="22">
        <f>IF(OR($A201="",$B201="",$C201=""),"",'MPTO_working_3-way'!G200)</f>
        <v>5.7746054673359524</v>
      </c>
      <c r="K201" s="17">
        <f>IF(OR($A201="",$B201="",$C201=""),"",'OddsRatio_working_3-way'!H200)</f>
        <v>1.6286251426631788</v>
      </c>
      <c r="L201" s="21">
        <f>IF(OR($A201="",$B201="",$C201=""),"",'OddsRatio_working_3-way'!I200)</f>
        <v>4.7504415291091373</v>
      </c>
      <c r="M201" s="22">
        <f>IF(OR($A201="",$B201="",$C201=""),"",'OddsRatio_working_3-way'!J200)</f>
        <v>5.6987065748213901</v>
      </c>
      <c r="N201" s="29">
        <f t="shared" si="39"/>
        <v>60.765520514687424</v>
      </c>
      <c r="O201" s="30">
        <f t="shared" si="40"/>
        <v>21.375481773971906</v>
      </c>
      <c r="P201" s="30">
        <f t="shared" si="41"/>
        <v>17.858997711340667</v>
      </c>
      <c r="Q201" t="s">
        <v>97</v>
      </c>
      <c r="R201" t="s">
        <v>101</v>
      </c>
      <c r="S201" s="38" t="s">
        <v>212</v>
      </c>
      <c r="T201" s="4">
        <v>22</v>
      </c>
      <c r="U201" s="4">
        <f t="shared" si="30"/>
        <v>8.1635220125786176</v>
      </c>
      <c r="V201" s="4">
        <f t="shared" si="31"/>
        <v>17.13274336283186</v>
      </c>
      <c r="W201" s="4">
        <f t="shared" si="32"/>
        <v>17.93345656192237</v>
      </c>
      <c r="X201" s="4">
        <f t="shared" si="33"/>
        <v>8.9338000752457756</v>
      </c>
      <c r="Y201" s="4">
        <f t="shared" si="34"/>
        <v>17.903021425499016</v>
      </c>
      <c r="Z201" s="4">
        <f t="shared" si="35"/>
        <v>18.703734624589526</v>
      </c>
      <c r="AA201" s="4">
        <f t="shared" si="36"/>
        <v>-0.77027806266715793</v>
      </c>
      <c r="AB201" s="4">
        <f t="shared" si="37"/>
        <v>-0.77027806266715615</v>
      </c>
      <c r="AC201" s="4">
        <f t="shared" si="38"/>
        <v>-0.77027806266715615</v>
      </c>
    </row>
    <row r="202" spans="1:29" ht="15" x14ac:dyDescent="0.25">
      <c r="A202">
        <v>4.5199999999999996</v>
      </c>
      <c r="B202">
        <v>4.16</v>
      </c>
      <c r="C202">
        <v>1.72</v>
      </c>
      <c r="D202" s="20">
        <f t="shared" si="42"/>
        <v>4.3018902274922111E-2</v>
      </c>
      <c r="E202" s="17">
        <f>IF(OR($A202="",$B202="",$C202=""),"",A202*'MPTO_working_3-way'!$I201)</f>
        <v>4.7144454382826471</v>
      </c>
      <c r="F202" s="21">
        <f>IF(OR($A202="",$B202="",$C202=""),"",B202*'MPTO_working_3-way'!$I201)</f>
        <v>4.3389586334636761</v>
      </c>
      <c r="G202" s="22">
        <f>IF(OR($A202="",$B202="",$C202=""),"",C202*'MPTO_working_3-way'!$I201)</f>
        <v>1.7939925119128659</v>
      </c>
      <c r="H202" s="17">
        <f>IF(OR($A202="",$B202="",$C202=""),"",'MPTO_working_3-way'!E201)</f>
        <v>4.8332690388668018</v>
      </c>
      <c r="I202" s="21">
        <f>IF(OR($A202="",$B202="",$C202=""),"",'MPTO_working_3-way'!F201)</f>
        <v>4.4238982625493897</v>
      </c>
      <c r="J202" s="22">
        <f>IF(OR($A202="",$B202="",$C202=""),"",'MPTO_working_3-way'!G201)</f>
        <v>1.7634951451793208</v>
      </c>
      <c r="K202" s="17">
        <f>IF(OR($A202="",$B202="",$C202=""),"",'OddsRatio_working_3-way'!H201)</f>
        <v>4.7850042147008969</v>
      </c>
      <c r="L202" s="21">
        <f>IF(OR($A202="",$B202="",$C202=""),"",'OddsRatio_working_3-way'!I201)</f>
        <v>4.3979015109246689</v>
      </c>
      <c r="M202" s="22">
        <f>IF(OR($A202="",$B202="",$C202=""),"",'OddsRatio_working_3-way'!J201)</f>
        <v>1.7742054075524563</v>
      </c>
      <c r="N202" s="29">
        <f t="shared" si="39"/>
        <v>21.211402551819003</v>
      </c>
      <c r="O202" s="30">
        <f t="shared" si="40"/>
        <v>23.047004695726411</v>
      </c>
      <c r="P202" s="30">
        <f t="shared" si="41"/>
        <v>55.741592752454579</v>
      </c>
      <c r="Q202" t="s">
        <v>106</v>
      </c>
      <c r="R202" t="s">
        <v>144</v>
      </c>
      <c r="S202" s="38" t="s">
        <v>212</v>
      </c>
      <c r="T202" s="4">
        <v>22</v>
      </c>
      <c r="U202" s="4">
        <f t="shared" si="30"/>
        <v>17.13274336283186</v>
      </c>
      <c r="V202" s="4">
        <f t="shared" si="31"/>
        <v>16.711538461538463</v>
      </c>
      <c r="W202" s="4">
        <f t="shared" si="32"/>
        <v>9.2093023255813939</v>
      </c>
      <c r="X202" s="4">
        <f t="shared" si="33"/>
        <v>18.079159212880143</v>
      </c>
      <c r="Y202" s="4">
        <f t="shared" si="34"/>
        <v>17.657954311586746</v>
      </c>
      <c r="Z202" s="4">
        <f t="shared" si="35"/>
        <v>10.15571817562968</v>
      </c>
      <c r="AA202" s="4">
        <f t="shared" si="36"/>
        <v>-0.94641585004828244</v>
      </c>
      <c r="AB202" s="4">
        <f t="shared" si="37"/>
        <v>-0.94641585004828244</v>
      </c>
      <c r="AC202" s="4">
        <f t="shared" si="38"/>
        <v>-0.94641585004828599</v>
      </c>
    </row>
    <row r="203" spans="1:29" ht="15" x14ac:dyDescent="0.25">
      <c r="A203">
        <v>3.79</v>
      </c>
      <c r="B203">
        <v>3.73</v>
      </c>
      <c r="C203">
        <v>1.98</v>
      </c>
      <c r="D203" s="20">
        <f t="shared" si="42"/>
        <v>3.6999262539876732E-2</v>
      </c>
      <c r="E203" s="17">
        <f>IF(OR($A203="",$B203="",$C203=""),"",A203*'MPTO_working_3-way'!$I202)</f>
        <v>3.9302272050261329</v>
      </c>
      <c r="F203" s="21">
        <f>IF(OR($A203="",$B203="",$C203=""),"",B203*'MPTO_working_3-way'!$I202)</f>
        <v>3.8680072492737403</v>
      </c>
      <c r="G203" s="22">
        <f>IF(OR($A203="",$B203="",$C203=""),"",C203*'MPTO_working_3-way'!$I202)</f>
        <v>2.0532585398289558</v>
      </c>
      <c r="H203" s="17">
        <f>IF(OR($A203="",$B203="",$C203=""),"",'MPTO_working_3-way'!E202)</f>
        <v>3.9758403254912777</v>
      </c>
      <c r="I203" s="21">
        <f>IF(OR($A203="",$B203="",$C203=""),"",'MPTO_working_3-way'!F202)</f>
        <v>3.9098631529239283</v>
      </c>
      <c r="J203" s="22">
        <f>IF(OR($A203="",$B203="",$C203=""),"",'MPTO_working_3-way'!G202)</f>
        <v>2.0295608890758854</v>
      </c>
      <c r="K203" s="17">
        <f>IF(OR($A203="",$B203="",$C203=""),"",'OddsRatio_working_3-way'!H202)</f>
        <v>3.9573731870617559</v>
      </c>
      <c r="L203" s="21">
        <f>IF(OR($A203="",$B203="",$C203=""),"",'OddsRatio_working_3-way'!I202)</f>
        <v>3.893773763684083</v>
      </c>
      <c r="M203" s="22">
        <f>IF(OR($A203="",$B203="",$C203=""),"",'OddsRatio_working_3-way'!J202)</f>
        <v>2.0387905818353125</v>
      </c>
      <c r="N203" s="29">
        <f t="shared" si="39"/>
        <v>25.443821637618296</v>
      </c>
      <c r="O203" s="30">
        <f t="shared" si="40"/>
        <v>25.853105631789099</v>
      </c>
      <c r="P203" s="30">
        <f t="shared" si="41"/>
        <v>48.703072730592602</v>
      </c>
      <c r="Q203" t="s">
        <v>107</v>
      </c>
      <c r="R203" t="s">
        <v>148</v>
      </c>
      <c r="S203" s="38" t="s">
        <v>212</v>
      </c>
      <c r="T203" s="4">
        <v>22</v>
      </c>
      <c r="U203" s="4">
        <f t="shared" si="30"/>
        <v>16.195250659630606</v>
      </c>
      <c r="V203" s="4">
        <f t="shared" si="31"/>
        <v>16.101876675603219</v>
      </c>
      <c r="W203" s="4">
        <f t="shared" si="32"/>
        <v>10.888888888888891</v>
      </c>
      <c r="X203" s="4">
        <f t="shared" si="33"/>
        <v>17.009234435507896</v>
      </c>
      <c r="Y203" s="4">
        <f t="shared" si="34"/>
        <v>16.915860451480505</v>
      </c>
      <c r="Z203" s="4">
        <f t="shared" si="35"/>
        <v>11.702872664766176</v>
      </c>
      <c r="AA203" s="4">
        <f t="shared" si="36"/>
        <v>-0.81398377587728987</v>
      </c>
      <c r="AB203" s="4">
        <f t="shared" si="37"/>
        <v>-0.81398377587728632</v>
      </c>
      <c r="AC203" s="4">
        <f t="shared" si="38"/>
        <v>-0.81398377587728454</v>
      </c>
    </row>
    <row r="204" spans="1:29" ht="15" x14ac:dyDescent="0.25">
      <c r="A204">
        <v>1.97</v>
      </c>
      <c r="B204">
        <v>3.64</v>
      </c>
      <c r="C204">
        <v>3.92</v>
      </c>
      <c r="D204" s="20">
        <f t="shared" si="42"/>
        <v>3.7441528739570629E-2</v>
      </c>
      <c r="E204" s="17">
        <f>IF(OR($A204="",$B204="",$C204=""),"",A204*'MPTO_working_3-way'!$I203)</f>
        <v>2.0437598116169542</v>
      </c>
      <c r="F204" s="21">
        <f>IF(OR($A204="",$B204="",$C204=""),"",B204*'MPTO_working_3-way'!$I203)</f>
        <v>3.7762871646120373</v>
      </c>
      <c r="G204" s="22">
        <f>IF(OR($A204="",$B204="",$C204=""),"",C204*'MPTO_working_3-way'!$I203)</f>
        <v>4.066770792659117</v>
      </c>
      <c r="H204" s="17">
        <f>IF(OR($A204="",$B204="",$C204=""),"",'MPTO_working_3-way'!E203)</f>
        <v>2.0196564941805724</v>
      </c>
      <c r="I204" s="21">
        <f>IF(OR($A204="",$B204="",$C204=""),"",'MPTO_working_3-way'!F203)</f>
        <v>3.8132315031931641</v>
      </c>
      <c r="J204" s="22">
        <f>IF(OR($A204="",$B204="",$C204=""),"",'MPTO_working_3-way'!G203)</f>
        <v>4.1216457373082687</v>
      </c>
      <c r="K204" s="17">
        <f>IF(OR($A204="",$B204="",$C204=""),"",'OddsRatio_working_3-way'!H203)</f>
        <v>2.0290267706972345</v>
      </c>
      <c r="L204" s="21">
        <f>IF(OR($A204="",$B204="",$C204=""),"",'OddsRatio_working_3-way'!I203)</f>
        <v>3.8006501800419579</v>
      </c>
      <c r="M204" s="22">
        <f>IF(OR($A204="",$B204="",$C204=""),"",'OddsRatio_working_3-way'!J203)</f>
        <v>4.0976888355009526</v>
      </c>
      <c r="N204" s="29">
        <f t="shared" si="39"/>
        <v>48.929428708593377</v>
      </c>
      <c r="O204" s="30">
        <f t="shared" si="40"/>
        <v>26.481036965914551</v>
      </c>
      <c r="P204" s="30">
        <f t="shared" si="41"/>
        <v>24.589534325492082</v>
      </c>
      <c r="Q204" t="s">
        <v>149</v>
      </c>
      <c r="R204" t="s">
        <v>172</v>
      </c>
      <c r="S204" s="38" t="s">
        <v>212</v>
      </c>
      <c r="T204" s="4">
        <v>22</v>
      </c>
      <c r="U204" s="4">
        <f t="shared" si="30"/>
        <v>10.832487309644668</v>
      </c>
      <c r="V204" s="4">
        <f t="shared" si="31"/>
        <v>15.956043956043954</v>
      </c>
      <c r="W204" s="4">
        <f t="shared" si="32"/>
        <v>16.387755102040817</v>
      </c>
      <c r="X204" s="4">
        <f t="shared" si="33"/>
        <v>11.656200941915227</v>
      </c>
      <c r="Y204" s="4">
        <f t="shared" si="34"/>
        <v>16.77975758831451</v>
      </c>
      <c r="Z204" s="4">
        <f t="shared" si="35"/>
        <v>17.211468734311371</v>
      </c>
      <c r="AA204" s="4">
        <f t="shared" si="36"/>
        <v>-0.82371363227055916</v>
      </c>
      <c r="AB204" s="4">
        <f t="shared" si="37"/>
        <v>-0.82371363227055561</v>
      </c>
      <c r="AC204" s="4">
        <f t="shared" si="38"/>
        <v>-0.82371363227055383</v>
      </c>
    </row>
    <row r="205" spans="1:29" ht="15" x14ac:dyDescent="0.25">
      <c r="A205">
        <v>2.74</v>
      </c>
      <c r="B205">
        <v>3.72</v>
      </c>
      <c r="C205">
        <v>2.46</v>
      </c>
      <c r="D205" s="20">
        <f t="shared" si="42"/>
        <v>4.0284772991360684E-2</v>
      </c>
      <c r="E205" s="17">
        <f>IF(OR($A205="",$B205="",$C205=""),"",A205*'MPTO_working_3-way'!$I204)</f>
        <v>2.8503802779963285</v>
      </c>
      <c r="F205" s="21">
        <f>IF(OR($A205="",$B205="",$C205=""),"",B205*'MPTO_working_3-way'!$I204)</f>
        <v>3.8698593555278618</v>
      </c>
      <c r="G205" s="22">
        <f>IF(OR($A205="",$B205="",$C205=""),"",C205*'MPTO_working_3-way'!$I204)</f>
        <v>2.5591005415587471</v>
      </c>
      <c r="H205" s="17">
        <f>IF(OR($A205="",$B205="",$C205=""),"",'MPTO_working_3-way'!E204)</f>
        <v>2.8446649700674889</v>
      </c>
      <c r="I205" s="21">
        <f>IF(OR($A205="",$B205="",$C205=""),"",'MPTO_working_3-way'!F204)</f>
        <v>3.9155962431695692</v>
      </c>
      <c r="J205" s="22">
        <f>IF(OR($A205="",$B205="",$C205=""),"",'MPTO_working_3-way'!G204)</f>
        <v>2.5440385320922196</v>
      </c>
      <c r="K205" s="17">
        <f>IF(OR($A205="",$B205="",$C205=""),"",'OddsRatio_working_3-way'!H204)</f>
        <v>2.8489336879720821</v>
      </c>
      <c r="L205" s="21">
        <f>IF(OR($A205="",$B205="",$C205=""),"",'OddsRatio_working_3-way'!I204)</f>
        <v>3.8902871444161282</v>
      </c>
      <c r="M205" s="22">
        <f>IF(OR($A205="",$B205="",$C205=""),"",'OddsRatio_working_3-way'!J204)</f>
        <v>2.5514041289880689</v>
      </c>
      <c r="N205" s="29">
        <f t="shared" si="39"/>
        <v>35.083038137737496</v>
      </c>
      <c r="O205" s="30">
        <f t="shared" si="40"/>
        <v>25.840732391774395</v>
      </c>
      <c r="P205" s="30">
        <f t="shared" si="41"/>
        <v>39.076229470488109</v>
      </c>
      <c r="Q205" t="s">
        <v>175</v>
      </c>
      <c r="R205" t="s">
        <v>147</v>
      </c>
      <c r="S205" s="38" t="s">
        <v>212</v>
      </c>
      <c r="T205" s="4">
        <v>22</v>
      </c>
      <c r="U205" s="4">
        <f t="shared" si="30"/>
        <v>13.97080291970803</v>
      </c>
      <c r="V205" s="4">
        <f t="shared" si="31"/>
        <v>16.086021505376344</v>
      </c>
      <c r="W205" s="4">
        <f t="shared" si="32"/>
        <v>13.056910569105689</v>
      </c>
      <c r="X205" s="4">
        <f t="shared" si="33"/>
        <v>14.857067925517963</v>
      </c>
      <c r="Y205" s="4">
        <f t="shared" si="34"/>
        <v>16.97228651118628</v>
      </c>
      <c r="Z205" s="4">
        <f t="shared" si="35"/>
        <v>13.943175574915626</v>
      </c>
      <c r="AA205" s="4">
        <f t="shared" si="36"/>
        <v>-0.88626500580993373</v>
      </c>
      <c r="AB205" s="4">
        <f t="shared" si="37"/>
        <v>-0.8862650058099355</v>
      </c>
      <c r="AC205" s="4">
        <f t="shared" si="38"/>
        <v>-0.88626500580993728</v>
      </c>
    </row>
    <row r="206" spans="1:29" ht="15" x14ac:dyDescent="0.25">
      <c r="A206"/>
      <c r="B206"/>
      <c r="C206"/>
      <c r="D206" s="20" t="str">
        <f t="shared" si="42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29" t="e">
        <f t="shared" si="39"/>
        <v>#VALUE!</v>
      </c>
      <c r="O206" s="30" t="e">
        <f t="shared" si="40"/>
        <v>#VALUE!</v>
      </c>
      <c r="P206" s="30" t="e">
        <f t="shared" si="41"/>
        <v>#VALUE!</v>
      </c>
      <c r="Q206" t="s">
        <v>67</v>
      </c>
      <c r="R206" t="s">
        <v>131</v>
      </c>
      <c r="S206" s="38" t="s">
        <v>212</v>
      </c>
      <c r="T206" s="4">
        <v>22</v>
      </c>
      <c r="U206" s="4" t="e">
        <f t="shared" si="30"/>
        <v>#DIV/0!</v>
      </c>
      <c r="V206" s="4" t="e">
        <f t="shared" si="31"/>
        <v>#DIV/0!</v>
      </c>
      <c r="W206" s="4" t="e">
        <f t="shared" si="32"/>
        <v>#DIV/0!</v>
      </c>
      <c r="X206" s="4" t="e">
        <f t="shared" si="33"/>
        <v>#DIV/0!</v>
      </c>
      <c r="Y206" s="4" t="e">
        <f t="shared" si="34"/>
        <v>#DIV/0!</v>
      </c>
      <c r="Z206" s="4" t="e">
        <f t="shared" si="35"/>
        <v>#DIV/0!</v>
      </c>
      <c r="AA206" s="4" t="e">
        <f t="shared" si="36"/>
        <v>#DIV/0!</v>
      </c>
      <c r="AB206" s="4" t="e">
        <f t="shared" si="37"/>
        <v>#DIV/0!</v>
      </c>
      <c r="AC206" s="4" t="e">
        <f t="shared" si="38"/>
        <v>#DIV/0!</v>
      </c>
    </row>
    <row r="207" spans="1:29" ht="15" x14ac:dyDescent="0.25">
      <c r="A207">
        <v>2.5099999999999998</v>
      </c>
      <c r="B207">
        <v>3.37</v>
      </c>
      <c r="C207">
        <v>2.9</v>
      </c>
      <c r="D207" s="20">
        <f t="shared" si="42"/>
        <v>3.9969865753398892E-2</v>
      </c>
      <c r="E207" s="17">
        <f>IF(OR($A207="",$B207="",$C207=""),"",A207*'MPTO_working_3-way'!$I206)</f>
        <v>2.6103243630410309</v>
      </c>
      <c r="F207" s="21">
        <f>IF(OR($A207="",$B207="",$C207=""),"",B207*'MPTO_working_3-way'!$I206)</f>
        <v>3.5046984475889542</v>
      </c>
      <c r="G207" s="22">
        <f>IF(OR($A207="",$B207="",$C207=""),"",C207*'MPTO_working_3-way'!$I206)</f>
        <v>3.0159126106848566</v>
      </c>
      <c r="H207" s="17">
        <f>IF(OR($A207="",$B207="",$C207=""),"",'MPTO_working_3-way'!E206)</f>
        <v>2.5968421791814884</v>
      </c>
      <c r="I207" s="21">
        <f>IF(OR($A207="",$B207="",$C207=""),"",'MPTO_working_3-way'!F206)</f>
        <v>3.5284244311014339</v>
      </c>
      <c r="J207" s="22">
        <f>IF(OR($A207="",$B207="",$C207=""),"",'MPTO_working_3-way'!G206)</f>
        <v>3.0165521447898653</v>
      </c>
      <c r="K207" s="17">
        <f>IF(OR($A207="",$B207="",$C207=""),"",'OddsRatio_working_3-way'!H206)</f>
        <v>2.6031012661877093</v>
      </c>
      <c r="L207" s="21">
        <f>IF(OR($A207="",$B207="",$C207=""),"",'OddsRatio_working_3-way'!I206)</f>
        <v>3.5161258283873331</v>
      </c>
      <c r="M207" s="22">
        <f>IF(OR($A207="",$B207="",$C207=""),"",'OddsRatio_working_3-way'!J206)</f>
        <v>3.0171472885805617</v>
      </c>
      <c r="N207" s="29">
        <f t="shared" si="39"/>
        <v>38.309415264967257</v>
      </c>
      <c r="O207" s="30">
        <f t="shared" si="40"/>
        <v>28.533125316043861</v>
      </c>
      <c r="P207" s="30">
        <f t="shared" si="41"/>
        <v>33.1574594189889</v>
      </c>
      <c r="Q207" t="s">
        <v>65</v>
      </c>
      <c r="R207" t="s">
        <v>164</v>
      </c>
      <c r="S207" s="38" t="s">
        <v>212</v>
      </c>
      <c r="T207" s="4">
        <v>22</v>
      </c>
      <c r="U207" s="4">
        <f t="shared" si="30"/>
        <v>13.235059760956176</v>
      </c>
      <c r="V207" s="4">
        <f t="shared" si="31"/>
        <v>15.471810089020771</v>
      </c>
      <c r="W207" s="4">
        <f t="shared" si="32"/>
        <v>14.413793103448276</v>
      </c>
      <c r="X207" s="4">
        <f t="shared" si="33"/>
        <v>14.114396807530953</v>
      </c>
      <c r="Y207" s="4">
        <f t="shared" si="34"/>
        <v>16.35114713559555</v>
      </c>
      <c r="Z207" s="4">
        <f t="shared" si="35"/>
        <v>15.293130150023053</v>
      </c>
      <c r="AA207" s="4">
        <f t="shared" si="36"/>
        <v>-0.8793370465747774</v>
      </c>
      <c r="AB207" s="4">
        <f t="shared" si="37"/>
        <v>-0.87933704657477918</v>
      </c>
      <c r="AC207" s="4">
        <f t="shared" si="38"/>
        <v>-0.8793370465747774</v>
      </c>
    </row>
    <row r="208" spans="1:29" ht="15" x14ac:dyDescent="0.25">
      <c r="A208">
        <v>3.49</v>
      </c>
      <c r="B208">
        <v>4.55</v>
      </c>
      <c r="C208">
        <v>1.88</v>
      </c>
      <c r="D208" s="20">
        <f t="shared" si="42"/>
        <v>3.8228064686639307E-2</v>
      </c>
      <c r="E208" s="17">
        <f>IF(OR($A208="",$B208="",$C208=""),"",A208*'MPTO_working_3-way'!$I207)</f>
        <v>3.6234159457563715</v>
      </c>
      <c r="F208" s="21">
        <f>IF(OR($A208="",$B208="",$C208=""),"",B208*'MPTO_working_3-way'!$I207)</f>
        <v>4.7239376943242091</v>
      </c>
      <c r="G208" s="22">
        <f>IF(OR($A208="",$B208="",$C208=""),"",C208*'MPTO_working_3-way'!$I207)</f>
        <v>1.9518687616108819</v>
      </c>
      <c r="H208" s="17">
        <f>IF(OR($A208="",$B208="",$C208=""),"",'MPTO_working_3-way'!E207)</f>
        <v>3.6524308381958801</v>
      </c>
      <c r="I208" s="21">
        <f>IF(OR($A208="",$B208="",$C208=""),"",'MPTO_working_3-way'!F207)</f>
        <v>4.8300421305594314</v>
      </c>
      <c r="J208" s="22">
        <f>IF(OR($A208="",$B208="",$C208=""),"",'MPTO_working_3-way'!G207)</f>
        <v>1.9261431748881543</v>
      </c>
      <c r="K208" s="17">
        <f>IF(OR($A208="",$B208="",$C208=""),"",'OddsRatio_working_3-way'!H207)</f>
        <v>3.648462310534816</v>
      </c>
      <c r="L208" s="21">
        <f>IF(OR($A208="",$B208="",$C208=""),"",'OddsRatio_working_3-way'!I207)</f>
        <v>4.7759201616058613</v>
      </c>
      <c r="M208" s="22">
        <f>IF(OR($A208="",$B208="",$C208=""),"",'OddsRatio_working_3-way'!J207)</f>
        <v>1.9360027442853969</v>
      </c>
      <c r="N208" s="29">
        <f t="shared" si="39"/>
        <v>27.598266800452979</v>
      </c>
      <c r="O208" s="30">
        <f t="shared" si="40"/>
        <v>21.168780468918879</v>
      </c>
      <c r="P208" s="30">
        <f t="shared" si="41"/>
        <v>51.232952730628142</v>
      </c>
      <c r="Q208" t="s">
        <v>64</v>
      </c>
      <c r="R208" t="s">
        <v>166</v>
      </c>
      <c r="S208" s="38" t="s">
        <v>212</v>
      </c>
      <c r="T208" s="4">
        <v>22</v>
      </c>
      <c r="U208" s="4">
        <f t="shared" si="30"/>
        <v>15.696275071633238</v>
      </c>
      <c r="V208" s="4">
        <f t="shared" si="31"/>
        <v>17.164835164835164</v>
      </c>
      <c r="W208" s="4">
        <f t="shared" si="32"/>
        <v>10.297872340425531</v>
      </c>
      <c r="X208" s="4">
        <f t="shared" si="33"/>
        <v>16.537292494739305</v>
      </c>
      <c r="Y208" s="4">
        <f t="shared" si="34"/>
        <v>18.005852587941231</v>
      </c>
      <c r="Z208" s="4">
        <f t="shared" si="35"/>
        <v>11.138889763531598</v>
      </c>
      <c r="AA208" s="4">
        <f t="shared" si="36"/>
        <v>-0.84101742310606653</v>
      </c>
      <c r="AB208" s="4">
        <f t="shared" si="37"/>
        <v>-0.84101742310606653</v>
      </c>
      <c r="AC208" s="4">
        <f t="shared" si="38"/>
        <v>-0.84101742310606653</v>
      </c>
    </row>
    <row r="209" spans="1:29" ht="15" x14ac:dyDescent="0.25">
      <c r="A209">
        <v>4.3600000000000003</v>
      </c>
      <c r="B209">
        <v>4.1100000000000003</v>
      </c>
      <c r="C209">
        <v>1.76</v>
      </c>
      <c r="D209" s="20">
        <f t="shared" si="42"/>
        <v>4.0848618780045864E-2</v>
      </c>
      <c r="E209" s="17">
        <f>IF(OR($A209="",$B209="",$C209=""),"",A209*'MPTO_working_3-way'!$I208)</f>
        <v>4.5380999778810001</v>
      </c>
      <c r="F209" s="21">
        <f>IF(OR($A209="",$B209="",$C209=""),"",B209*'MPTO_working_3-way'!$I208)</f>
        <v>4.2778878231859885</v>
      </c>
      <c r="G209" s="22">
        <f>IF(OR($A209="",$B209="",$C209=""),"",C209*'MPTO_working_3-way'!$I208)</f>
        <v>1.8318935690528808</v>
      </c>
      <c r="H209" s="17">
        <f>IF(OR($A209="",$B209="",$C209=""),"",'MPTO_working_3-way'!E208)</f>
        <v>4.6351748458395301</v>
      </c>
      <c r="I209" s="21">
        <f>IF(OR($A209="",$B209="",$C209=""),"",'MPTO_working_3-way'!F208)</f>
        <v>4.3536411096083958</v>
      </c>
      <c r="J209" s="22">
        <f>IF(OR($A209="",$B209="",$C209=""),"",'MPTO_working_3-way'!G208)</f>
        <v>1.8032131428679463</v>
      </c>
      <c r="K209" s="17">
        <f>IF(OR($A209="",$B209="",$C209=""),"",'OddsRatio_working_3-way'!H208)</f>
        <v>4.5964029956345982</v>
      </c>
      <c r="L209" s="21">
        <f>IF(OR($A209="",$B209="",$C209=""),"",'OddsRatio_working_3-way'!I208)</f>
        <v>4.3288134870308337</v>
      </c>
      <c r="M209" s="22">
        <f>IF(OR($A209="",$B209="",$C209=""),"",'OddsRatio_working_3-way'!J208)</f>
        <v>1.8134721061554446</v>
      </c>
      <c r="N209" s="29">
        <f t="shared" si="39"/>
        <v>22.03565379506988</v>
      </c>
      <c r="O209" s="30">
        <f t="shared" si="40"/>
        <v>23.376022030779726</v>
      </c>
      <c r="P209" s="30">
        <f t="shared" si="41"/>
        <v>54.58832417415038</v>
      </c>
      <c r="Q209" t="s">
        <v>130</v>
      </c>
      <c r="R209" t="s">
        <v>124</v>
      </c>
      <c r="S209" s="38" t="s">
        <v>212</v>
      </c>
      <c r="T209" s="4">
        <v>22</v>
      </c>
      <c r="U209" s="4">
        <f t="shared" si="30"/>
        <v>16.954128440366972</v>
      </c>
      <c r="V209" s="4">
        <f t="shared" si="31"/>
        <v>16.64720194647202</v>
      </c>
      <c r="W209" s="4">
        <f t="shared" si="32"/>
        <v>9.5</v>
      </c>
      <c r="X209" s="4">
        <f t="shared" si="33"/>
        <v>17.852798053527984</v>
      </c>
      <c r="Y209" s="4">
        <f t="shared" si="34"/>
        <v>17.545871559633028</v>
      </c>
      <c r="Z209" s="4">
        <f t="shared" si="35"/>
        <v>10.398669613161008</v>
      </c>
      <c r="AA209" s="4">
        <f t="shared" si="36"/>
        <v>-0.89866961316101168</v>
      </c>
      <c r="AB209" s="4">
        <f t="shared" si="37"/>
        <v>-0.89866961316100813</v>
      </c>
      <c r="AC209" s="4">
        <f t="shared" si="38"/>
        <v>-0.89866961316100813</v>
      </c>
    </row>
    <row r="210" spans="1:29" ht="15" x14ac:dyDescent="0.25">
      <c r="A210">
        <v>3.21</v>
      </c>
      <c r="B210">
        <v>3.67</v>
      </c>
      <c r="C210">
        <v>2.19</v>
      </c>
      <c r="D210" s="20">
        <f t="shared" si="42"/>
        <v>4.0627048349686445E-2</v>
      </c>
      <c r="E210" s="17">
        <f>IF(OR($A210="",$B210="",$C210=""),"",A210*'MPTO_working_3-way'!$I209)</f>
        <v>3.3404128252024936</v>
      </c>
      <c r="F210" s="21">
        <f>IF(OR($A210="",$B210="",$C210=""),"",B210*'MPTO_working_3-way'!$I209)</f>
        <v>3.8191012674433491</v>
      </c>
      <c r="G210" s="22">
        <f>IF(OR($A210="",$B210="",$C210=""),"",C210*'MPTO_working_3-way'!$I209)</f>
        <v>2.2789732358858132</v>
      </c>
      <c r="H210" s="17">
        <f>IF(OR($A210="",$B210="",$C210=""),"",'MPTO_working_3-way'!E209)</f>
        <v>3.3558834122819579</v>
      </c>
      <c r="I210" s="21">
        <f>IF(OR($A210="",$B210="",$C210=""),"",'MPTO_working_3-way'!F209)</f>
        <v>3.8619400521906182</v>
      </c>
      <c r="J210" s="22">
        <f>IF(OR($A210="",$B210="",$C210=""),"",'MPTO_working_3-way'!G209)</f>
        <v>2.2569356218197547</v>
      </c>
      <c r="K210" s="17">
        <f>IF(OR($A210="",$B210="",$C210=""),"",'OddsRatio_working_3-way'!H209)</f>
        <v>3.3514810273209008</v>
      </c>
      <c r="L210" s="21">
        <f>IF(OR($A210="",$B210="",$C210=""),"",'OddsRatio_working_3-way'!I209)</f>
        <v>3.8409295669442551</v>
      </c>
      <c r="M210" s="22">
        <f>IF(OR($A210="",$B210="",$C210=""),"",'OddsRatio_working_3-way'!J209)</f>
        <v>2.2661820916343305</v>
      </c>
      <c r="N210" s="29">
        <f t="shared" si="39"/>
        <v>29.936419608237514</v>
      </c>
      <c r="O210" s="30">
        <f t="shared" si="40"/>
        <v>26.184170829003385</v>
      </c>
      <c r="P210" s="30">
        <f t="shared" si="41"/>
        <v>43.879409562759101</v>
      </c>
      <c r="Q210" t="s">
        <v>165</v>
      </c>
      <c r="R210" t="s">
        <v>126</v>
      </c>
      <c r="S210" s="38" t="s">
        <v>212</v>
      </c>
      <c r="T210" s="4">
        <v>22</v>
      </c>
      <c r="U210" s="4">
        <f t="shared" si="30"/>
        <v>15.146417445482866</v>
      </c>
      <c r="V210" s="4">
        <f t="shared" si="31"/>
        <v>16.005449591280655</v>
      </c>
      <c r="W210" s="4">
        <f t="shared" si="32"/>
        <v>11.954337899543379</v>
      </c>
      <c r="X210" s="4">
        <f t="shared" si="33"/>
        <v>16.040212509175966</v>
      </c>
      <c r="Y210" s="4">
        <f t="shared" si="34"/>
        <v>16.899244654973756</v>
      </c>
      <c r="Z210" s="4">
        <f t="shared" si="35"/>
        <v>12.84813296323648</v>
      </c>
      <c r="AA210" s="4">
        <f t="shared" si="36"/>
        <v>-0.89379506369309958</v>
      </c>
      <c r="AB210" s="4">
        <f t="shared" si="37"/>
        <v>-0.89379506369310135</v>
      </c>
      <c r="AC210" s="4">
        <f t="shared" si="38"/>
        <v>-0.89379506369310135</v>
      </c>
    </row>
    <row r="211" spans="1:29" ht="15" x14ac:dyDescent="0.25">
      <c r="A211">
        <v>2.95</v>
      </c>
      <c r="B211">
        <v>3.61</v>
      </c>
      <c r="C211">
        <v>2.36</v>
      </c>
      <c r="D211" s="20">
        <f t="shared" si="42"/>
        <v>3.9720174656087126E-2</v>
      </c>
      <c r="E211" s="17">
        <f>IF(OR($A211="",$B211="",$C211=""),"",A211*'MPTO_working_3-way'!$I210)</f>
        <v>3.067174515235457</v>
      </c>
      <c r="F211" s="21">
        <f>IF(OR($A211="",$B211="",$C211=""),"",B211*'MPTO_working_3-way'!$I210)</f>
        <v>3.7533898305084743</v>
      </c>
      <c r="G211" s="22">
        <f>IF(OR($A211="",$B211="",$C211=""),"",C211*'MPTO_working_3-way'!$I210)</f>
        <v>2.4537396121883654</v>
      </c>
      <c r="H211" s="17">
        <f>IF(OR($A211="",$B211="",$C211=""),"",'MPTO_working_3-way'!E210)</f>
        <v>3.0699048717209574</v>
      </c>
      <c r="I211" s="21">
        <f>IF(OR($A211="",$B211="",$C211=""),"",'MPTO_working_3-way'!F210)</f>
        <v>3.7912068351726593</v>
      </c>
      <c r="J211" s="22">
        <f>IF(OR($A211="",$B211="",$C211=""),"",'MPTO_working_3-way'!G210)</f>
        <v>2.4361203248312937</v>
      </c>
      <c r="K211" s="17">
        <f>IF(OR($A211="",$B211="",$C211=""),"",'OddsRatio_working_3-way'!H210)</f>
        <v>3.0704997717319444</v>
      </c>
      <c r="L211" s="21">
        <f>IF(OR($A211="",$B211="",$C211=""),"",'OddsRatio_working_3-way'!I210)</f>
        <v>3.7712843098566018</v>
      </c>
      <c r="M211" s="22">
        <f>IF(OR($A211="",$B211="",$C211=""),"",'OddsRatio_working_3-way'!J210)</f>
        <v>2.444040866438689</v>
      </c>
      <c r="N211" s="29">
        <f t="shared" si="39"/>
        <v>32.603296455181756</v>
      </c>
      <c r="O211" s="30">
        <f t="shared" si="40"/>
        <v>26.642582975841052</v>
      </c>
      <c r="P211" s="30">
        <f t="shared" si="41"/>
        <v>40.7541205689772</v>
      </c>
      <c r="Q211" t="s">
        <v>169</v>
      </c>
      <c r="R211" t="s">
        <v>128</v>
      </c>
      <c r="S211" s="38" t="s">
        <v>212</v>
      </c>
      <c r="T211" s="4">
        <v>22</v>
      </c>
      <c r="U211" s="4">
        <f t="shared" si="30"/>
        <v>14.542372881355934</v>
      </c>
      <c r="V211" s="4">
        <f t="shared" si="31"/>
        <v>15.905817174515237</v>
      </c>
      <c r="W211" s="4">
        <f t="shared" si="32"/>
        <v>12.677966101694913</v>
      </c>
      <c r="X211" s="4">
        <f t="shared" si="33"/>
        <v>15.41621672378985</v>
      </c>
      <c r="Y211" s="4">
        <f t="shared" si="34"/>
        <v>16.779661016949152</v>
      </c>
      <c r="Z211" s="4">
        <f t="shared" si="35"/>
        <v>13.551809944128832</v>
      </c>
      <c r="AA211" s="4">
        <f t="shared" si="36"/>
        <v>-0.87384384243391544</v>
      </c>
      <c r="AB211" s="4">
        <f t="shared" si="37"/>
        <v>-0.87384384243391544</v>
      </c>
      <c r="AC211" s="4">
        <f t="shared" si="38"/>
        <v>-0.87384384243391899</v>
      </c>
    </row>
    <row r="212" spans="1:29" ht="15" x14ac:dyDescent="0.25">
      <c r="A212"/>
      <c r="B212"/>
      <c r="C212"/>
      <c r="D212" s="20" t="str">
        <f t="shared" si="42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29" t="e">
        <f t="shared" si="39"/>
        <v>#VALUE!</v>
      </c>
      <c r="O212" s="30" t="e">
        <f t="shared" si="40"/>
        <v>#VALUE!</v>
      </c>
      <c r="P212" s="30" t="e">
        <f t="shared" si="41"/>
        <v>#VALUE!</v>
      </c>
      <c r="Q212" t="s">
        <v>125</v>
      </c>
      <c r="R212" t="s">
        <v>168</v>
      </c>
      <c r="S212" s="38" t="s">
        <v>212</v>
      </c>
      <c r="T212" s="4">
        <v>22</v>
      </c>
      <c r="U212" s="4" t="e">
        <f t="shared" si="30"/>
        <v>#DIV/0!</v>
      </c>
      <c r="V212" s="4" t="e">
        <f t="shared" si="31"/>
        <v>#DIV/0!</v>
      </c>
      <c r="W212" s="4" t="e">
        <f t="shared" si="32"/>
        <v>#DIV/0!</v>
      </c>
      <c r="X212" s="4" t="e">
        <f t="shared" si="33"/>
        <v>#DIV/0!</v>
      </c>
      <c r="Y212" s="4" t="e">
        <f t="shared" si="34"/>
        <v>#DIV/0!</v>
      </c>
      <c r="Z212" s="4" t="e">
        <f t="shared" si="35"/>
        <v>#DIV/0!</v>
      </c>
      <c r="AA212" s="4" t="e">
        <f t="shared" si="36"/>
        <v>#DIV/0!</v>
      </c>
      <c r="AB212" s="4" t="e">
        <f t="shared" si="37"/>
        <v>#DIV/0!</v>
      </c>
      <c r="AC212" s="4" t="e">
        <f t="shared" si="38"/>
        <v>#DIV/0!</v>
      </c>
    </row>
    <row r="213" spans="1:29" ht="15" x14ac:dyDescent="0.25">
      <c r="A213">
        <v>1.93</v>
      </c>
      <c r="B213">
        <v>4.04</v>
      </c>
      <c r="C213">
        <v>3.79</v>
      </c>
      <c r="D213" s="20">
        <f t="shared" si="42"/>
        <v>2.9511710245217593E-2</v>
      </c>
      <c r="E213" s="17">
        <f>IF(OR($A213="",$B213="",$C213=""),"",A213*'MPTO_working_3-way'!$I212)</f>
        <v>1.9869576007732699</v>
      </c>
      <c r="F213" s="21">
        <f>IF(OR($A213="",$B213="",$C213=""),"",B213*'MPTO_working_3-way'!$I212)</f>
        <v>4.1592273093906789</v>
      </c>
      <c r="G213" s="22">
        <f>IF(OR($A213="",$B213="",$C213=""),"",C213*'MPTO_working_3-way'!$I212)</f>
        <v>3.9018493818293747</v>
      </c>
      <c r="H213" s="17">
        <f>IF(OR($A213="",$B213="",$C213=""),"",'MPTO_working_3-way'!E212)</f>
        <v>1.9673518810062995</v>
      </c>
      <c r="I213" s="21">
        <f>IF(OR($A213="",$B213="",$C213=""),"",'MPTO_working_3-way'!F212)</f>
        <v>4.2072045599114816</v>
      </c>
      <c r="J213" s="22">
        <f>IF(OR($A213="",$B213="",$C213=""),"",'MPTO_working_3-way'!G212)</f>
        <v>3.9367752943583803</v>
      </c>
      <c r="K213" s="17">
        <f>IF(OR($A213="",$B213="",$C213=""),"",'OddsRatio_working_3-way'!H212)</f>
        <v>1.9748982925987453</v>
      </c>
      <c r="L213" s="21">
        <f>IF(OR($A213="",$B213="",$C213=""),"",'OddsRatio_working_3-way'!I212)</f>
        <v>4.1867643112905215</v>
      </c>
      <c r="M213" s="22">
        <f>IF(OR($A213="",$B213="",$C213=""),"",'OddsRatio_working_3-way'!J212)</f>
        <v>3.9246948777962349</v>
      </c>
      <c r="N213" s="29">
        <f t="shared" si="39"/>
        <v>50.328200239946099</v>
      </c>
      <c r="O213" s="30">
        <f t="shared" si="40"/>
        <v>24.042927342350488</v>
      </c>
      <c r="P213" s="30">
        <f t="shared" si="41"/>
        <v>25.62887241770342</v>
      </c>
      <c r="Q213" t="s">
        <v>38</v>
      </c>
      <c r="R213" t="s">
        <v>36</v>
      </c>
      <c r="S213" s="38" t="s">
        <v>213</v>
      </c>
      <c r="T213" s="4">
        <v>22</v>
      </c>
      <c r="U213" s="4">
        <f t="shared" si="30"/>
        <v>10.601036269430054</v>
      </c>
      <c r="V213" s="4">
        <f t="shared" si="31"/>
        <v>16.554455445544555</v>
      </c>
      <c r="W213" s="4">
        <f t="shared" si="32"/>
        <v>16.195250659630606</v>
      </c>
      <c r="X213" s="4">
        <f t="shared" si="33"/>
        <v>11.250293894824837</v>
      </c>
      <c r="Y213" s="4">
        <f t="shared" si="34"/>
        <v>17.20371307093934</v>
      </c>
      <c r="Z213" s="4">
        <f t="shared" si="35"/>
        <v>16.844508285025395</v>
      </c>
      <c r="AA213" s="4">
        <f t="shared" si="36"/>
        <v>-0.64925762539478349</v>
      </c>
      <c r="AB213" s="4">
        <f t="shared" si="37"/>
        <v>-0.64925762539478526</v>
      </c>
      <c r="AC213" s="4">
        <f t="shared" si="38"/>
        <v>-0.64925762539478882</v>
      </c>
    </row>
    <row r="214" spans="1:29" ht="15" x14ac:dyDescent="0.25">
      <c r="A214">
        <v>2.34</v>
      </c>
      <c r="B214">
        <v>3.55</v>
      </c>
      <c r="C214">
        <v>3.11</v>
      </c>
      <c r="D214" s="20">
        <f t="shared" si="42"/>
        <v>3.0583976555626613E-2</v>
      </c>
      <c r="E214" s="17">
        <f>IF(OR($A214="",$B214="",$C214=""),"",A214*'MPTO_working_3-way'!$I213)</f>
        <v>2.4115665051401662</v>
      </c>
      <c r="F214" s="21">
        <f>IF(OR($A214="",$B214="",$C214=""),"",B214*'MPTO_working_3-way'!$I213)</f>
        <v>3.6585731167724744</v>
      </c>
      <c r="G214" s="22">
        <f>IF(OR($A214="",$B214="",$C214=""),"",C214*'MPTO_working_3-way'!$I213)</f>
        <v>3.2051161670879988</v>
      </c>
      <c r="H214" s="17">
        <f>IF(OR($A214="",$B214="",$C214=""),"",'MPTO_working_3-way'!E213)</f>
        <v>2.3971860765566078</v>
      </c>
      <c r="I214" s="21">
        <f>IF(OR($A214="",$B214="",$C214=""),"",'MPTO_working_3-way'!F213)</f>
        <v>3.6833025458046671</v>
      </c>
      <c r="J214" s="22">
        <f>IF(OR($A214="",$B214="",$C214=""),"",'MPTO_working_3-way'!G213)</f>
        <v>3.2118323955994965</v>
      </c>
      <c r="K214" s="17">
        <f>IF(OR($A214="",$B214="",$C214=""),"",'OddsRatio_working_3-way'!H213)</f>
        <v>2.4035101133631862</v>
      </c>
      <c r="L214" s="21">
        <f>IF(OR($A214="",$B214="",$C214=""),"",'OddsRatio_working_3-way'!I213)</f>
        <v>3.6708587978180041</v>
      </c>
      <c r="M214" s="22">
        <f>IF(OR($A214="",$B214="",$C214=""),"",'OddsRatio_working_3-way'!J213)</f>
        <v>3.2100047307435249</v>
      </c>
      <c r="N214" s="29">
        <f t="shared" si="39"/>
        <v>41.466822410600592</v>
      </c>
      <c r="O214" s="30">
        <f t="shared" si="40"/>
        <v>27.333060405860678</v>
      </c>
      <c r="P214" s="30">
        <f t="shared" si="41"/>
        <v>31.200117183538712</v>
      </c>
      <c r="Q214" t="s">
        <v>73</v>
      </c>
      <c r="R214" t="s">
        <v>74</v>
      </c>
      <c r="S214" s="38" t="s">
        <v>213</v>
      </c>
      <c r="T214" s="4">
        <v>22</v>
      </c>
      <c r="U214" s="4">
        <f t="shared" si="30"/>
        <v>12.598290598290598</v>
      </c>
      <c r="V214" s="4">
        <f t="shared" si="31"/>
        <v>15.80281690140845</v>
      </c>
      <c r="W214" s="4">
        <f t="shared" si="32"/>
        <v>14.926045016077172</v>
      </c>
      <c r="X214" s="4">
        <f t="shared" si="33"/>
        <v>13.271138082514378</v>
      </c>
      <c r="Y214" s="4">
        <f t="shared" si="34"/>
        <v>16.475664385632232</v>
      </c>
      <c r="Z214" s="4">
        <f t="shared" si="35"/>
        <v>15.598892500300954</v>
      </c>
      <c r="AA214" s="4">
        <f t="shared" si="36"/>
        <v>-0.67284748422378016</v>
      </c>
      <c r="AB214" s="4">
        <f t="shared" si="37"/>
        <v>-0.67284748422378193</v>
      </c>
      <c r="AC214" s="4">
        <f t="shared" si="38"/>
        <v>-0.67284748422378193</v>
      </c>
    </row>
    <row r="215" spans="1:29" ht="15" x14ac:dyDescent="0.25">
      <c r="A215">
        <v>1.88</v>
      </c>
      <c r="B215">
        <v>3.81</v>
      </c>
      <c r="C215">
        <v>4.29</v>
      </c>
      <c r="D215" s="20">
        <f t="shared" si="42"/>
        <v>2.7482318318304166E-2</v>
      </c>
      <c r="E215" s="17">
        <f>IF(OR($A215="",$B215="",$C215=""),"",A215*'MPTO_working_3-way'!$I214)</f>
        <v>1.9316667584384117</v>
      </c>
      <c r="F215" s="21">
        <f>IF(OR($A215="",$B215="",$C215=""),"",B215*'MPTO_working_3-way'!$I214)</f>
        <v>3.914707632792739</v>
      </c>
      <c r="G215" s="22">
        <f>IF(OR($A215="",$B215="",$C215=""),"",C215*'MPTO_working_3-way'!$I214)</f>
        <v>4.4078991455855245</v>
      </c>
      <c r="H215" s="17">
        <f>IF(OR($A215="",$B215="",$C215=""),"",'MPTO_working_3-way'!E214)</f>
        <v>1.9129452263044617</v>
      </c>
      <c r="I215" s="21">
        <f>IF(OR($A215="",$B215="",$C215=""),"",'MPTO_working_3-way'!F214)</f>
        <v>3.9477878398253576</v>
      </c>
      <c r="J215" s="22">
        <f>IF(OR($A215="",$B215="",$C215=""),"",'MPTO_working_3-way'!G214)</f>
        <v>4.4654925868701625</v>
      </c>
      <c r="K215" s="17">
        <f>IF(OR($A215="",$B215="",$C215=""),"",'OddsRatio_working_3-way'!H214)</f>
        <v>1.9200528054721895</v>
      </c>
      <c r="L215" s="21">
        <f>IF(OR($A215="",$B215="",$C215=""),"",'OddsRatio_working_3-way'!I214)</f>
        <v>3.9378958902009695</v>
      </c>
      <c r="M215" s="22">
        <f>IF(OR($A215="",$B215="",$C215=""),"",'OddsRatio_working_3-way'!J214)</f>
        <v>4.4397428750039829</v>
      </c>
      <c r="N215" s="29">
        <f t="shared" si="39"/>
        <v>51.768763718252053</v>
      </c>
      <c r="O215" s="30">
        <f t="shared" si="40"/>
        <v>25.544691808481325</v>
      </c>
      <c r="P215" s="30">
        <f t="shared" si="41"/>
        <v>22.686544473266636</v>
      </c>
      <c r="Q215" t="s">
        <v>35</v>
      </c>
      <c r="R215" t="s">
        <v>71</v>
      </c>
      <c r="S215" s="38" t="s">
        <v>213</v>
      </c>
      <c r="T215" s="4">
        <v>22</v>
      </c>
      <c r="U215" s="4">
        <f t="shared" si="30"/>
        <v>10.297872340425531</v>
      </c>
      <c r="V215" s="4">
        <f t="shared" si="31"/>
        <v>16.225721784776905</v>
      </c>
      <c r="W215" s="4">
        <f t="shared" si="32"/>
        <v>16.871794871794869</v>
      </c>
      <c r="X215" s="4">
        <f t="shared" si="33"/>
        <v>10.902483343428225</v>
      </c>
      <c r="Y215" s="4">
        <f t="shared" si="34"/>
        <v>16.830332787779597</v>
      </c>
      <c r="Z215" s="4">
        <f t="shared" si="35"/>
        <v>17.476405874797567</v>
      </c>
      <c r="AA215" s="4">
        <f t="shared" si="36"/>
        <v>-0.60461100300269344</v>
      </c>
      <c r="AB215" s="4">
        <f t="shared" si="37"/>
        <v>-0.60461100300269166</v>
      </c>
      <c r="AC215" s="4">
        <f t="shared" si="38"/>
        <v>-0.60461100300269877</v>
      </c>
    </row>
    <row r="216" spans="1:29" ht="15" x14ac:dyDescent="0.25">
      <c r="A216">
        <v>6.4</v>
      </c>
      <c r="B216">
        <v>4.2699999999999996</v>
      </c>
      <c r="C216">
        <v>1.56</v>
      </c>
      <c r="D216" s="20">
        <f t="shared" si="42"/>
        <v>3.1467678496367002E-2</v>
      </c>
      <c r="E216" s="17">
        <f>IF(OR($A216="",$B216="",$C216=""),"",A216*'MPTO_working_3-way'!$I215)</f>
        <v>6.6013931423767493</v>
      </c>
      <c r="F216" s="21">
        <f>IF(OR($A216="",$B216="",$C216=""),"",B216*'MPTO_working_3-way'!$I215)</f>
        <v>4.404366987179487</v>
      </c>
      <c r="G216" s="22">
        <f>IF(OR($A216="",$B216="",$C216=""),"",C216*'MPTO_working_3-way'!$I215)</f>
        <v>1.6090895784543326</v>
      </c>
      <c r="H216" s="17">
        <f>IF(OR($A216="",$B216="",$C216=""),"",'MPTO_working_3-way'!E215)</f>
        <v>6.8605563327697352</v>
      </c>
      <c r="I216" s="21">
        <f>IF(OR($A216="",$B216="",$C216=""),"",'MPTO_working_3-way'!F215)</f>
        <v>4.47021650807676</v>
      </c>
      <c r="J216" s="22">
        <f>IF(OR($A216="",$B216="",$C216=""),"",'MPTO_working_3-way'!G215)</f>
        <v>1.5859512257063522</v>
      </c>
      <c r="K216" s="17">
        <f>IF(OR($A216="",$B216="",$C216=""),"",'OddsRatio_working_3-way'!H215)</f>
        <v>6.7254473087907458</v>
      </c>
      <c r="L216" s="21">
        <f>IF(OR($A216="",$B216="",$C216=""),"",'OddsRatio_working_3-way'!I215)</f>
        <v>4.4670764258788402</v>
      </c>
      <c r="M216" s="22">
        <f>IF(OR($A216="",$B216="",$C216=""),"",'OddsRatio_working_3-way'!J215)</f>
        <v>1.5937500912820033</v>
      </c>
      <c r="N216" s="29">
        <f t="shared" si="39"/>
        <v>15.148317611636179</v>
      </c>
      <c r="O216" s="30">
        <f t="shared" si="40"/>
        <v>22.704738340625656</v>
      </c>
      <c r="P216" s="30">
        <f t="shared" si="41"/>
        <v>62.14694404773816</v>
      </c>
      <c r="Q216" t="s">
        <v>34</v>
      </c>
      <c r="R216" t="s">
        <v>133</v>
      </c>
      <c r="S216" s="38" t="s">
        <v>213</v>
      </c>
      <c r="T216" s="4">
        <v>22</v>
      </c>
      <c r="U216" s="4">
        <f t="shared" si="30"/>
        <v>18.5625</v>
      </c>
      <c r="V216" s="4">
        <f t="shared" si="31"/>
        <v>16.847775175644028</v>
      </c>
      <c r="W216" s="4">
        <f t="shared" si="32"/>
        <v>7.8974358974358969</v>
      </c>
      <c r="X216" s="4">
        <f t="shared" si="33"/>
        <v>19.254788926920074</v>
      </c>
      <c r="Y216" s="4">
        <f t="shared" si="34"/>
        <v>17.540064102564102</v>
      </c>
      <c r="Z216" s="4">
        <f t="shared" si="35"/>
        <v>8.5897248243559723</v>
      </c>
      <c r="AA216" s="4">
        <f t="shared" si="36"/>
        <v>-0.69228892692007449</v>
      </c>
      <c r="AB216" s="4">
        <f t="shared" si="37"/>
        <v>-0.69228892692007449</v>
      </c>
      <c r="AC216" s="4">
        <f t="shared" si="38"/>
        <v>-0.69228892692007538</v>
      </c>
    </row>
    <row r="217" spans="1:29" ht="15" x14ac:dyDescent="0.25">
      <c r="A217">
        <v>2.2599999999999998</v>
      </c>
      <c r="B217">
        <v>3.87</v>
      </c>
      <c r="C217">
        <v>3.03</v>
      </c>
      <c r="D217" s="20">
        <f t="shared" si="42"/>
        <v>3.0908812223062299E-2</v>
      </c>
      <c r="E217" s="17">
        <f>IF(OR($A217="",$B217="",$C217=""),"",A217*'MPTO_working_3-way'!$I216)</f>
        <v>2.3298539156241205</v>
      </c>
      <c r="F217" s="21">
        <f>IF(OR($A217="",$B217="",$C217=""),"",B217*'MPTO_working_3-way'!$I216)</f>
        <v>3.9896171033032513</v>
      </c>
      <c r="G217" s="22">
        <f>IF(OR($A217="",$B217="",$C217=""),"",C217*'MPTO_working_3-way'!$I216)</f>
        <v>3.1236537010358787</v>
      </c>
      <c r="H217" s="17">
        <f>IF(OR($A217="",$B217="",$C217=""),"",'MPTO_working_3-way'!E216)</f>
        <v>2.3138778083974398</v>
      </c>
      <c r="I217" s="21">
        <f>IF(OR($A217="",$B217="",$C217=""),"",'MPTO_working_3-way'!F216)</f>
        <v>4.030714115583196</v>
      </c>
      <c r="J217" s="22">
        <f>IF(OR($A217="",$B217="",$C217=""),"",'MPTO_working_3-way'!G216)</f>
        <v>3.1276383007901893</v>
      </c>
      <c r="K217" s="17">
        <f>IF(OR($A217="",$B217="",$C217=""),"",'OddsRatio_working_3-way'!H216)</f>
        <v>2.3209099590312667</v>
      </c>
      <c r="L217" s="21">
        <f>IF(OR($A217="",$B217="",$C217=""),"",'OddsRatio_working_3-way'!I216)</f>
        <v>4.0087393511267768</v>
      </c>
      <c r="M217" s="22">
        <f>IF(OR($A217="",$B217="",$C217=""),"",'OddsRatio_working_3-way'!J216)</f>
        <v>3.1281327117725972</v>
      </c>
      <c r="N217" s="29">
        <f t="shared" si="39"/>
        <v>42.921145969451061</v>
      </c>
      <c r="O217" s="30">
        <f t="shared" si="40"/>
        <v>25.065061987328008</v>
      </c>
      <c r="P217" s="30">
        <f t="shared" si="41"/>
        <v>32.013792043220924</v>
      </c>
      <c r="Q217" t="s">
        <v>134</v>
      </c>
      <c r="R217" t="s">
        <v>132</v>
      </c>
      <c r="S217" s="38" t="s">
        <v>213</v>
      </c>
      <c r="T217" s="4">
        <v>22</v>
      </c>
      <c r="U217" s="4">
        <f t="shared" si="30"/>
        <v>12.265486725663717</v>
      </c>
      <c r="V217" s="4">
        <f t="shared" si="31"/>
        <v>16.315245478036175</v>
      </c>
      <c r="W217" s="4">
        <f t="shared" si="32"/>
        <v>14.739273927392738</v>
      </c>
      <c r="X217" s="4">
        <f t="shared" si="33"/>
        <v>12.945480594571084</v>
      </c>
      <c r="Y217" s="4">
        <f t="shared" si="34"/>
        <v>16.995239346943546</v>
      </c>
      <c r="Z217" s="4">
        <f t="shared" si="35"/>
        <v>15.419267796300108</v>
      </c>
      <c r="AA217" s="4">
        <f t="shared" si="36"/>
        <v>-0.67999386890736702</v>
      </c>
      <c r="AB217" s="4">
        <f t="shared" si="37"/>
        <v>-0.67999386890737057</v>
      </c>
      <c r="AC217" s="4">
        <f t="shared" si="38"/>
        <v>-0.67999386890737057</v>
      </c>
    </row>
    <row r="218" spans="1:29" ht="15" x14ac:dyDescent="0.25">
      <c r="A218">
        <v>3.25</v>
      </c>
      <c r="B218">
        <v>3.51</v>
      </c>
      <c r="C218">
        <v>2.2799999999999998</v>
      </c>
      <c r="D218" s="20">
        <f t="shared" si="42"/>
        <v>3.1189083820662766E-2</v>
      </c>
      <c r="E218" s="17">
        <f>IF(OR($A218="",$B218="",$C218=""),"",A218*'MPTO_working_3-way'!$I217)</f>
        <v>3.3513645224171542</v>
      </c>
      <c r="F218" s="21">
        <f>IF(OR($A218="",$B218="",$C218=""),"",B218*'MPTO_working_3-way'!$I217)</f>
        <v>3.6194736842105262</v>
      </c>
      <c r="G218" s="22">
        <f>IF(OR($A218="",$B218="",$C218=""),"",C218*'MPTO_working_3-way'!$I217)</f>
        <v>2.3511111111111109</v>
      </c>
      <c r="H218" s="17">
        <f>IF(OR($A218="",$B218="",$C218=""),"",'MPTO_working_3-way'!E217)</f>
        <v>3.363651647612643</v>
      </c>
      <c r="I218" s="21">
        <f>IF(OR($A218="",$B218="",$C218=""),"",'MPTO_working_3-way'!F217)</f>
        <v>3.6429351784413693</v>
      </c>
      <c r="J218" s="22">
        <f>IF(OR($A218="",$B218="",$C218=""),"",'MPTO_working_3-way'!G217)</f>
        <v>2.3353566009104703</v>
      </c>
      <c r="K218" s="17">
        <f>IF(OR($A218="",$B218="",$C218=""),"",'OddsRatio_working_3-way'!H217)</f>
        <v>3.3591898488906224</v>
      </c>
      <c r="L218" s="21">
        <f>IF(OR($A218="",$B218="",$C218=""),"",'OddsRatio_working_3-way'!I217)</f>
        <v>3.6318073425402053</v>
      </c>
      <c r="M218" s="22">
        <f>IF(OR($A218="",$B218="",$C218=""),"",'OddsRatio_working_3-way'!J217)</f>
        <v>2.3421168918133319</v>
      </c>
      <c r="N218" s="29">
        <f t="shared" si="39"/>
        <v>29.838592409480874</v>
      </c>
      <c r="O218" s="30">
        <f t="shared" si="40"/>
        <v>27.628326305074889</v>
      </c>
      <c r="P218" s="30">
        <f t="shared" si="41"/>
        <v>42.533081285444233</v>
      </c>
      <c r="Q218" t="s">
        <v>39</v>
      </c>
      <c r="R218" t="s">
        <v>137</v>
      </c>
      <c r="S218" s="38" t="s">
        <v>213</v>
      </c>
      <c r="T218" s="4">
        <v>22</v>
      </c>
      <c r="U218" s="4">
        <f t="shared" si="30"/>
        <v>15.230769230769232</v>
      </c>
      <c r="V218" s="4">
        <f t="shared" si="31"/>
        <v>15.732193732193732</v>
      </c>
      <c r="W218" s="4">
        <f t="shared" si="32"/>
        <v>12.350877192982455</v>
      </c>
      <c r="X218" s="4">
        <f t="shared" si="33"/>
        <v>15.916929074823811</v>
      </c>
      <c r="Y218" s="4">
        <f t="shared" si="34"/>
        <v>16.418353576248315</v>
      </c>
      <c r="Z218" s="4">
        <f t="shared" si="35"/>
        <v>13.037037037037036</v>
      </c>
      <c r="AA218" s="4">
        <f t="shared" si="36"/>
        <v>-0.68615984405457908</v>
      </c>
      <c r="AB218" s="4">
        <f t="shared" si="37"/>
        <v>-0.68615984405458263</v>
      </c>
      <c r="AC218" s="4">
        <f t="shared" si="38"/>
        <v>-0.68615984405458086</v>
      </c>
    </row>
    <row r="219" spans="1:29" ht="15" x14ac:dyDescent="0.25">
      <c r="A219">
        <v>1.08</v>
      </c>
      <c r="B219">
        <v>13.1</v>
      </c>
      <c r="C219">
        <v>30.22</v>
      </c>
      <c r="D219" s="20">
        <f t="shared" si="42"/>
        <v>3.5352472220023357E-2</v>
      </c>
      <c r="E219" s="17">
        <f>IF(OR($A219="",$B219="",$C219=""),"",A219*'MPTO_working_3-way'!$I218)</f>
        <v>1.1181806699976253</v>
      </c>
      <c r="F219" s="21">
        <f>IF(OR($A219="",$B219="",$C219=""),"",B219*'MPTO_working_3-way'!$I218)</f>
        <v>13.563117386082306</v>
      </c>
      <c r="G219" s="22">
        <f>IF(OR($A219="",$B219="",$C219=""),"",C219*'MPTO_working_3-way'!$I218)</f>
        <v>31.288351710489106</v>
      </c>
      <c r="H219" s="17">
        <f>IF(OR($A219="",$B219="",$C219=""),"",'MPTO_working_3-way'!E218)</f>
        <v>1.0939222278616847</v>
      </c>
      <c r="I219" s="21">
        <f>IF(OR($A219="",$B219="",$C219=""),"",'MPTO_working_3-way'!F218)</f>
        <v>15.491453875080653</v>
      </c>
      <c r="J219" s="22">
        <f>IF(OR($A219="",$B219="",$C219=""),"",'MPTO_working_3-way'!G218)</f>
        <v>46.934009929393355</v>
      </c>
      <c r="K219" s="17">
        <f>IF(OR($A219="",$B219="",$C219=""),"",'OddsRatio_working_3-way'!H218)</f>
        <v>1.098663351893137</v>
      </c>
      <c r="L219" s="21">
        <f>IF(OR($A219="",$B219="",$C219=""),"",'OddsRatio_working_3-way'!I218)</f>
        <v>15.922831973836981</v>
      </c>
      <c r="M219" s="22">
        <f>IF(OR($A219="",$B219="",$C219=""),"",'OddsRatio_working_3-way'!J218)</f>
        <v>37.036789278968314</v>
      </c>
      <c r="N219" s="29">
        <f t="shared" si="39"/>
        <v>89.430986139487075</v>
      </c>
      <c r="O219" s="30">
        <f t="shared" si="40"/>
        <v>7.3729362618813781</v>
      </c>
      <c r="P219" s="30">
        <f t="shared" si="41"/>
        <v>3.1960775986315699</v>
      </c>
      <c r="Q219" t="s">
        <v>68</v>
      </c>
      <c r="R219" t="s">
        <v>37</v>
      </c>
      <c r="S219" s="38" t="s">
        <v>213</v>
      </c>
      <c r="T219" s="4">
        <v>22</v>
      </c>
      <c r="U219" s="4">
        <f t="shared" si="30"/>
        <v>1.6296296296296309</v>
      </c>
      <c r="V219" s="4">
        <f t="shared" si="31"/>
        <v>20.320610687022899</v>
      </c>
      <c r="W219" s="4">
        <f t="shared" si="32"/>
        <v>21.272005294506947</v>
      </c>
      <c r="X219" s="4">
        <f t="shared" si="33"/>
        <v>2.4073840184701503</v>
      </c>
      <c r="Y219" s="4">
        <f t="shared" si="34"/>
        <v>21.09836507586342</v>
      </c>
      <c r="Z219" s="4">
        <f t="shared" si="35"/>
        <v>22.049759683347464</v>
      </c>
      <c r="AA219" s="4">
        <f t="shared" si="36"/>
        <v>-0.7777543888405194</v>
      </c>
      <c r="AB219" s="4">
        <f t="shared" si="37"/>
        <v>-0.77775438884052051</v>
      </c>
      <c r="AC219" s="4">
        <f t="shared" si="38"/>
        <v>-0.77775438884051695</v>
      </c>
    </row>
    <row r="220" spans="1:29" ht="15" x14ac:dyDescent="0.25">
      <c r="A220">
        <v>7.79</v>
      </c>
      <c r="B220">
        <v>5.07</v>
      </c>
      <c r="C220">
        <v>1.41</v>
      </c>
      <c r="D220" s="20">
        <f t="shared" si="42"/>
        <v>3.4828221682827731E-2</v>
      </c>
      <c r="E220" s="17">
        <f>IF(OR($A220="",$B220="",$C220=""),"",A220*'MPTO_working_3-way'!$I219)</f>
        <v>8.0613118469092289</v>
      </c>
      <c r="F220" s="21">
        <f>IF(OR($A220="",$B220="",$C220=""),"",B220*'MPTO_working_3-way'!$I219)</f>
        <v>5.2465790839319366</v>
      </c>
      <c r="G220" s="22">
        <f>IF(OR($A220="",$B220="",$C220=""),"",C220*'MPTO_working_3-way'!$I219)</f>
        <v>1.4591077925727871</v>
      </c>
      <c r="H220" s="17">
        <f>IF(OR($A220="",$B220="",$C220=""),"",'MPTO_working_3-way'!E219)</f>
        <v>8.5645550861240451</v>
      </c>
      <c r="I220" s="21">
        <f>IF(OR($A220="",$B220="",$C220=""),"",'MPTO_working_3-way'!F219)</f>
        <v>5.3870820016385181</v>
      </c>
      <c r="J220" s="22">
        <f>IF(OR($A220="",$B220="",$C220=""),"",'MPTO_working_3-way'!G219)</f>
        <v>1.4334647634208229</v>
      </c>
      <c r="K220" s="17">
        <f>IF(OR($A220="",$B220="",$C220=""),"",'OddsRatio_working_3-way'!H219)</f>
        <v>8.3087925371944102</v>
      </c>
      <c r="L220" s="21">
        <f>IF(OR($A220="",$B220="",$C220=""),"",'OddsRatio_working_3-way'!I219)</f>
        <v>5.3809699007925262</v>
      </c>
      <c r="M220" s="22">
        <f>IF(OR($A220="",$B220="",$C220=""),"",'OddsRatio_working_3-way'!J219)</f>
        <v>1.4413262062223431</v>
      </c>
      <c r="N220" s="29">
        <f t="shared" si="39"/>
        <v>12.404928862582185</v>
      </c>
      <c r="O220" s="30">
        <f t="shared" si="40"/>
        <v>19.060038627123323</v>
      </c>
      <c r="P220" s="30">
        <f t="shared" si="41"/>
        <v>68.535032510294485</v>
      </c>
      <c r="Q220" t="s">
        <v>69</v>
      </c>
      <c r="R220" t="s">
        <v>75</v>
      </c>
      <c r="S220" s="38" t="s">
        <v>213</v>
      </c>
      <c r="T220" s="4">
        <v>22</v>
      </c>
      <c r="U220" s="4">
        <f t="shared" si="30"/>
        <v>19.175866495507059</v>
      </c>
      <c r="V220" s="4">
        <f t="shared" si="31"/>
        <v>17.660749506903354</v>
      </c>
      <c r="W220" s="4">
        <f t="shared" si="32"/>
        <v>6.3971631205673756</v>
      </c>
      <c r="X220" s="4">
        <f t="shared" si="33"/>
        <v>19.942087372529272</v>
      </c>
      <c r="Y220" s="4">
        <f t="shared" si="34"/>
        <v>18.426970383925564</v>
      </c>
      <c r="Z220" s="4">
        <f t="shared" si="35"/>
        <v>7.1633839975895857</v>
      </c>
      <c r="AA220" s="4">
        <f t="shared" si="36"/>
        <v>-0.76622087702221364</v>
      </c>
      <c r="AB220" s="4">
        <f t="shared" si="37"/>
        <v>-0.76622087702221009</v>
      </c>
      <c r="AC220" s="4">
        <f t="shared" si="38"/>
        <v>-0.76622087702221009</v>
      </c>
    </row>
    <row r="221" spans="1:29" ht="15" x14ac:dyDescent="0.25">
      <c r="A221">
        <v>2.1800000000000002</v>
      </c>
      <c r="B221">
        <v>3.54</v>
      </c>
      <c r="C221">
        <v>3.46</v>
      </c>
      <c r="D221" s="20">
        <f t="shared" si="42"/>
        <v>3.0218813076952289E-2</v>
      </c>
      <c r="E221" s="17">
        <f>IF(OR($A221="",$B221="",$C221=""),"",A221*'MPTO_working_3-way'!$I220)</f>
        <v>2.2458770125077563</v>
      </c>
      <c r="F221" s="21">
        <f>IF(OR($A221="",$B221="",$C221=""),"",B221*'MPTO_working_3-way'!$I220)</f>
        <v>3.6469745982924113</v>
      </c>
      <c r="G221" s="22">
        <f>IF(OR($A221="",$B221="",$C221=""),"",C221*'MPTO_working_3-way'!$I220)</f>
        <v>3.5645570932462549</v>
      </c>
      <c r="H221" s="17">
        <f>IF(OR($A221="",$B221="",$C221=""),"",'MPTO_working_3-way'!E220)</f>
        <v>2.228945421810574</v>
      </c>
      <c r="I221" s="21">
        <f>IF(OR($A221="",$B221="",$C221=""),"",'MPTO_working_3-way'!F220)</f>
        <v>3.6708975986631911</v>
      </c>
      <c r="J221" s="22">
        <f>IF(OR($A221="",$B221="",$C221=""),"",'MPTO_working_3-way'!G220)</f>
        <v>3.5849437665609649</v>
      </c>
      <c r="K221" s="17">
        <f>IF(OR($A221="",$B221="",$C221=""),"",'OddsRatio_working_3-way'!H220)</f>
        <v>2.235989504076509</v>
      </c>
      <c r="L221" s="21">
        <f>IF(OR($A221="",$B221="",$C221=""),"",'OddsRatio_working_3-way'!I220)</f>
        <v>3.6605197799612994</v>
      </c>
      <c r="M221" s="22">
        <f>IF(OR($A221="",$B221="",$C221=""),"",'OddsRatio_working_3-way'!J220)</f>
        <v>3.5767238813798405</v>
      </c>
      <c r="N221" s="29">
        <f t="shared" si="39"/>
        <v>44.526035683645723</v>
      </c>
      <c r="O221" s="30">
        <f t="shared" si="40"/>
        <v>27.4199880763694</v>
      </c>
      <c r="P221" s="30">
        <f t="shared" si="41"/>
        <v>28.05397623998488</v>
      </c>
      <c r="Q221" t="s">
        <v>135</v>
      </c>
      <c r="R221" t="s">
        <v>70</v>
      </c>
      <c r="S221" s="38" t="s">
        <v>213</v>
      </c>
      <c r="T221" s="4">
        <v>22</v>
      </c>
      <c r="U221" s="4">
        <f t="shared" si="30"/>
        <v>11.908256880733944</v>
      </c>
      <c r="V221" s="4">
        <f t="shared" si="31"/>
        <v>15.785310734463275</v>
      </c>
      <c r="W221" s="4">
        <f t="shared" si="32"/>
        <v>15.64161849710983</v>
      </c>
      <c r="X221" s="4">
        <f t="shared" si="33"/>
        <v>12.573070768426897</v>
      </c>
      <c r="Y221" s="4">
        <f t="shared" si="34"/>
        <v>16.450124622156228</v>
      </c>
      <c r="Z221" s="4">
        <f t="shared" si="35"/>
        <v>16.306432384802779</v>
      </c>
      <c r="AA221" s="4">
        <f t="shared" si="36"/>
        <v>-0.66481388769295258</v>
      </c>
      <c r="AB221" s="4">
        <f t="shared" si="37"/>
        <v>-0.66481388769295258</v>
      </c>
      <c r="AC221" s="4">
        <f t="shared" si="38"/>
        <v>-0.66481388769294902</v>
      </c>
    </row>
    <row r="222" spans="1:29" ht="15" x14ac:dyDescent="0.25">
      <c r="A222">
        <v>3.12</v>
      </c>
      <c r="B222">
        <v>3.62</v>
      </c>
      <c r="C222">
        <v>2.31</v>
      </c>
      <c r="D222" s="20">
        <f t="shared" si="42"/>
        <v>2.9656347335905275E-2</v>
      </c>
      <c r="E222" s="17">
        <f>IF(OR($A222="",$B222="",$C222=""),"",A222*'MPTO_working_3-way'!$I221)</f>
        <v>3.2125278036880247</v>
      </c>
      <c r="F222" s="21">
        <f>IF(OR($A222="",$B222="",$C222=""),"",B222*'MPTO_working_3-way'!$I221)</f>
        <v>3.7273559773559772</v>
      </c>
      <c r="G222" s="22">
        <f>IF(OR($A222="",$B222="",$C222=""),"",C222*'MPTO_working_3-way'!$I221)</f>
        <v>2.3785061623459414</v>
      </c>
      <c r="H222" s="17">
        <f>IF(OR($A222="",$B222="",$C222=""),"",'MPTO_working_3-way'!E221)</f>
        <v>3.2192913183736804</v>
      </c>
      <c r="I222" s="21">
        <f>IF(OR($A222="",$B222="",$C222=""),"",'MPTO_working_3-way'!F221)</f>
        <v>3.7543506615353972</v>
      </c>
      <c r="J222" s="22">
        <f>IF(OR($A222="",$B222="",$C222=""),"",'MPTO_working_3-way'!G221)</f>
        <v>2.3639824552883124</v>
      </c>
      <c r="K222" s="17">
        <f>IF(OR($A222="",$B222="",$C222=""),"",'OddsRatio_working_3-way'!H221)</f>
        <v>3.2176404873803834</v>
      </c>
      <c r="L222" s="21">
        <f>IF(OR($A222="",$B222="",$C222=""),"",'OddsRatio_working_3-way'!I221)</f>
        <v>3.7406689042153793</v>
      </c>
      <c r="M222" s="22">
        <f>IF(OR($A222="",$B222="",$C222=""),"",'OddsRatio_working_3-way'!J221)</f>
        <v>2.3703344521076897</v>
      </c>
      <c r="N222" s="29">
        <f t="shared" si="39"/>
        <v>31.128135260089785</v>
      </c>
      <c r="O222" s="30">
        <f t="shared" si="40"/>
        <v>26.828669063944787</v>
      </c>
      <c r="P222" s="30">
        <f t="shared" si="41"/>
        <v>42.043195675965428</v>
      </c>
      <c r="Q222" t="s">
        <v>72</v>
      </c>
      <c r="R222" t="s">
        <v>136</v>
      </c>
      <c r="S222" s="38" t="s">
        <v>213</v>
      </c>
      <c r="T222" s="4">
        <v>22</v>
      </c>
      <c r="U222" s="4">
        <f t="shared" si="30"/>
        <v>14.948717948717947</v>
      </c>
      <c r="V222" s="4">
        <f t="shared" si="31"/>
        <v>15.922651933701658</v>
      </c>
      <c r="W222" s="4">
        <f t="shared" si="32"/>
        <v>12.476190476190476</v>
      </c>
      <c r="X222" s="4">
        <f t="shared" si="33"/>
        <v>15.601157590107865</v>
      </c>
      <c r="Y222" s="4">
        <f t="shared" si="34"/>
        <v>16.575091575091573</v>
      </c>
      <c r="Z222" s="4">
        <f t="shared" si="35"/>
        <v>13.128630117580393</v>
      </c>
      <c r="AA222" s="4">
        <f t="shared" si="36"/>
        <v>-0.65243964138991828</v>
      </c>
      <c r="AB222" s="4">
        <f t="shared" si="37"/>
        <v>-0.65243964138991473</v>
      </c>
      <c r="AC222" s="4">
        <f t="shared" si="38"/>
        <v>-0.6524396413899165</v>
      </c>
    </row>
    <row r="223" spans="1:29" ht="15" x14ac:dyDescent="0.25">
      <c r="A223">
        <v>2.4300000000000002</v>
      </c>
      <c r="B223">
        <v>3.67</v>
      </c>
      <c r="C223">
        <v>2.86</v>
      </c>
      <c r="D223" s="20">
        <f t="shared" si="42"/>
        <v>3.3652547427903023E-2</v>
      </c>
      <c r="E223" s="17">
        <f>IF(OR($A223="",$B223="",$C223=""),"",A223*'MPTO_working_3-way'!$I222)</f>
        <v>2.5117756902498045</v>
      </c>
      <c r="F223" s="21">
        <f>IF(OR($A223="",$B223="",$C223=""),"",B223*'MPTO_working_3-way'!$I222)</f>
        <v>3.7935048490604042</v>
      </c>
      <c r="G223" s="22">
        <f>IF(OR($A223="",$B223="",$C223=""),"",C223*'MPTO_working_3-way'!$I222)</f>
        <v>2.9562462856438025</v>
      </c>
      <c r="H223" s="17">
        <f>IF(OR($A223="",$B223="",$C223=""),"",'MPTO_working_3-way'!E222)</f>
        <v>2.4980944664339515</v>
      </c>
      <c r="I223" s="21">
        <f>IF(OR($A223="",$B223="",$C223=""),"",'MPTO_working_3-way'!F222)</f>
        <v>3.8275746776084874</v>
      </c>
      <c r="J223" s="22">
        <f>IF(OR($A223="",$B223="",$C223=""),"",'MPTO_working_3-way'!G222)</f>
        <v>2.9547960481566893</v>
      </c>
      <c r="K223" s="17">
        <f>IF(OR($A223="",$B223="",$C223=""),"",'OddsRatio_working_3-way'!H222)</f>
        <v>2.504505010892776</v>
      </c>
      <c r="L223" s="21">
        <f>IF(OR($A223="",$B223="",$C223=""),"",'OddsRatio_working_3-way'!I222)</f>
        <v>3.8091107546039935</v>
      </c>
      <c r="M223" s="22">
        <f>IF(OR($A223="",$B223="",$C223=""),"",'OddsRatio_working_3-way'!J222)</f>
        <v>2.9569086155668267</v>
      </c>
      <c r="N223" s="29">
        <f t="shared" si="39"/>
        <v>39.812472263418819</v>
      </c>
      <c r="O223" s="30">
        <f t="shared" si="40"/>
        <v>26.360846757522545</v>
      </c>
      <c r="P223" s="30">
        <f t="shared" si="41"/>
        <v>33.826680979058651</v>
      </c>
      <c r="Q223" t="s">
        <v>100</v>
      </c>
      <c r="R223" t="s">
        <v>50</v>
      </c>
      <c r="S223" s="38" t="s">
        <v>213</v>
      </c>
      <c r="T223" s="4">
        <v>22</v>
      </c>
      <c r="U223" s="4">
        <f t="shared" si="30"/>
        <v>12.946502057613168</v>
      </c>
      <c r="V223" s="4">
        <f t="shared" si="31"/>
        <v>16.005449591280655</v>
      </c>
      <c r="W223" s="4">
        <f t="shared" si="32"/>
        <v>14.307692307692307</v>
      </c>
      <c r="X223" s="4">
        <f t="shared" si="33"/>
        <v>13.68685810102704</v>
      </c>
      <c r="Y223" s="4">
        <f t="shared" si="34"/>
        <v>16.745805634694523</v>
      </c>
      <c r="Z223" s="4">
        <f t="shared" si="35"/>
        <v>15.048048351106175</v>
      </c>
      <c r="AA223" s="4">
        <f t="shared" si="36"/>
        <v>-0.74035604341387184</v>
      </c>
      <c r="AB223" s="4">
        <f t="shared" si="37"/>
        <v>-0.74035604341386829</v>
      </c>
      <c r="AC223" s="4">
        <f t="shared" si="38"/>
        <v>-0.74035604341386829</v>
      </c>
    </row>
    <row r="224" spans="1:29" ht="15" x14ac:dyDescent="0.25">
      <c r="A224">
        <v>3.74</v>
      </c>
      <c r="B224">
        <v>3.47</v>
      </c>
      <c r="C224">
        <v>2.1</v>
      </c>
      <c r="D224" s="20">
        <f t="shared" si="42"/>
        <v>3.175459337520703E-2</v>
      </c>
      <c r="E224" s="17">
        <f>IF(OR($A224="",$B224="",$C224=""),"",A224*'MPTO_working_3-way'!$I223)</f>
        <v>3.8587621792232745</v>
      </c>
      <c r="F224" s="21">
        <f>IF(OR($A224="",$B224="",$C224=""),"",B224*'MPTO_working_3-way'!$I223)</f>
        <v>3.5801884390119687</v>
      </c>
      <c r="G224" s="22">
        <f>IF(OR($A224="",$B224="",$C224=""),"",C224*'MPTO_working_3-way'!$I223)</f>
        <v>2.1666846460879348</v>
      </c>
      <c r="H224" s="17">
        <f>IF(OR($A224="",$B224="",$C224=""),"",'MPTO_working_3-way'!E223)</f>
        <v>3.8941596278835831</v>
      </c>
      <c r="I224" s="21">
        <f>IF(OR($A224="",$B224="",$C224=""),"",'MPTO_working_3-way'!F223)</f>
        <v>3.6023110089713959</v>
      </c>
      <c r="J224" s="22">
        <f>IF(OR($A224="",$B224="",$C224=""),"",'MPTO_working_3-way'!G223)</f>
        <v>2.1477404369761675</v>
      </c>
      <c r="K224" s="17">
        <f>IF(OR($A224="",$B224="",$C224=""),"",'OddsRatio_working_3-way'!H223)</f>
        <v>3.878116797581638</v>
      </c>
      <c r="L224" s="21">
        <f>IF(OR($A224="",$B224="",$C224=""),"",'OddsRatio_working_3-way'!I223)</f>
        <v>3.594506748184906</v>
      </c>
      <c r="M224" s="22">
        <f>IF(OR($A224="",$B224="",$C224=""),"",'OddsRatio_working_3-way'!J223)</f>
        <v>2.1554483493940881</v>
      </c>
      <c r="N224" s="29">
        <f t="shared" si="39"/>
        <v>25.915046161287108</v>
      </c>
      <c r="O224" s="30">
        <f t="shared" si="40"/>
        <v>27.931490675277747</v>
      </c>
      <c r="P224" s="30">
        <f t="shared" si="41"/>
        <v>46.153463163435134</v>
      </c>
      <c r="Q224" t="s">
        <v>95</v>
      </c>
      <c r="R224" t="s">
        <v>141</v>
      </c>
      <c r="S224" s="38" t="s">
        <v>213</v>
      </c>
      <c r="T224" s="4">
        <v>22</v>
      </c>
      <c r="U224" s="4">
        <f t="shared" si="30"/>
        <v>16.117647058823525</v>
      </c>
      <c r="V224" s="4">
        <f t="shared" si="31"/>
        <v>15.659942363112393</v>
      </c>
      <c r="W224" s="4">
        <f t="shared" si="32"/>
        <v>11.523809523809524</v>
      </c>
      <c r="X224" s="4">
        <f t="shared" si="33"/>
        <v>16.816248113078085</v>
      </c>
      <c r="Y224" s="4">
        <f t="shared" si="34"/>
        <v>16.358543417366946</v>
      </c>
      <c r="Z224" s="4">
        <f t="shared" si="35"/>
        <v>12.222410578064077</v>
      </c>
      <c r="AA224" s="4">
        <f t="shared" si="36"/>
        <v>-0.69860105425455998</v>
      </c>
      <c r="AB224" s="4">
        <f t="shared" si="37"/>
        <v>-0.69860105425455288</v>
      </c>
      <c r="AC224" s="4">
        <f t="shared" si="38"/>
        <v>-0.69860105425455288</v>
      </c>
    </row>
    <row r="225" spans="1:29" ht="15" x14ac:dyDescent="0.25">
      <c r="A225">
        <v>1.65</v>
      </c>
      <c r="B225">
        <v>4.3499999999999996</v>
      </c>
      <c r="C225">
        <v>5.09</v>
      </c>
      <c r="D225" s="20">
        <f t="shared" si="42"/>
        <v>3.2409317755839107E-2</v>
      </c>
      <c r="E225" s="17">
        <f>IF(OR($A225="",$B225="",$C225=""),"",A225*'MPTO_working_3-way'!$I224)</f>
        <v>1.7034753742971345</v>
      </c>
      <c r="F225" s="21">
        <f>IF(OR($A225="",$B225="",$C225=""),"",B225*'MPTO_working_3-way'!$I224)</f>
        <v>4.4909805322378995</v>
      </c>
      <c r="G225" s="22">
        <f>IF(OR($A225="",$B225="",$C225=""),"",C225*'MPTO_working_3-way'!$I224)</f>
        <v>5.2549634273772208</v>
      </c>
      <c r="H225" s="17">
        <f>IF(OR($A225="",$B225="",$C225=""),"",'MPTO_working_3-way'!E224)</f>
        <v>1.6799452333846432</v>
      </c>
      <c r="I225" s="21">
        <f>IF(OR($A225="",$B225="",$C225=""),"",'MPTO_working_3-way'!F224)</f>
        <v>4.5645019724944023</v>
      </c>
      <c r="J225" s="22">
        <f>IF(OR($A225="",$B225="",$C225=""),"",'MPTO_working_3-way'!G224)</f>
        <v>5.3861739024668935</v>
      </c>
      <c r="K225" s="17">
        <f>IF(OR($A225="",$B225="",$C225=""),"",'OddsRatio_working_3-way'!H224)</f>
        <v>1.688056924007366</v>
      </c>
      <c r="L225" s="21">
        <f>IF(OR($A225="",$B225="",$C225=""),"",'OddsRatio_working_3-way'!I224)</f>
        <v>4.546139531422579</v>
      </c>
      <c r="M225" s="22">
        <f>IF(OR($A225="",$B225="",$C225=""),"",'OddsRatio_working_3-way'!J224)</f>
        <v>5.3294658756771192</v>
      </c>
      <c r="N225" s="29">
        <f t="shared" si="39"/>
        <v>58.703519586398876</v>
      </c>
      <c r="O225" s="30">
        <f t="shared" si="40"/>
        <v>22.266852256909921</v>
      </c>
      <c r="P225" s="30">
        <f t="shared" si="41"/>
        <v>19.029628156691189</v>
      </c>
      <c r="Q225" t="s">
        <v>102</v>
      </c>
      <c r="R225" t="s">
        <v>94</v>
      </c>
      <c r="S225" s="38" t="s">
        <v>213</v>
      </c>
      <c r="T225" s="4">
        <v>22</v>
      </c>
      <c r="U225" s="4">
        <f t="shared" si="30"/>
        <v>8.6666666666666643</v>
      </c>
      <c r="V225" s="4">
        <f t="shared" si="31"/>
        <v>16.942528735632184</v>
      </c>
      <c r="W225" s="4">
        <f t="shared" si="32"/>
        <v>17.677799607072689</v>
      </c>
      <c r="X225" s="4">
        <f t="shared" si="33"/>
        <v>9.3796716572951251</v>
      </c>
      <c r="Y225" s="4">
        <f t="shared" si="34"/>
        <v>17.655533726260643</v>
      </c>
      <c r="Z225" s="4">
        <f t="shared" si="35"/>
        <v>18.390804597701152</v>
      </c>
      <c r="AA225" s="4">
        <f t="shared" si="36"/>
        <v>-0.71300499062846079</v>
      </c>
      <c r="AB225" s="4">
        <f t="shared" si="37"/>
        <v>-0.71300499062845901</v>
      </c>
      <c r="AC225" s="4">
        <f t="shared" si="38"/>
        <v>-0.71300499062846256</v>
      </c>
    </row>
    <row r="226" spans="1:29" ht="15" x14ac:dyDescent="0.25">
      <c r="A226">
        <v>5.95</v>
      </c>
      <c r="B226">
        <v>4.3</v>
      </c>
      <c r="C226">
        <v>1.58</v>
      </c>
      <c r="D226" s="20">
        <f t="shared" si="42"/>
        <v>3.3536758830703173E-2</v>
      </c>
      <c r="E226" s="17">
        <f>IF(OR($A226="",$B226="",$C226=""),"",A226*'MPTO_working_3-way'!$I225)</f>
        <v>6.1495437150426842</v>
      </c>
      <c r="F226" s="21">
        <f>IF(OR($A226="",$B226="",$C226=""),"",B226*'MPTO_working_3-way'!$I225)</f>
        <v>4.4442080629720238</v>
      </c>
      <c r="G226" s="22">
        <f>IF(OR($A226="",$B226="",$C226=""),"",C226*'MPTO_working_3-way'!$I225)</f>
        <v>1.6329880789525111</v>
      </c>
      <c r="H226" s="17">
        <f>IF(OR($A226="",$B226="",$C226=""),"",'MPTO_working_3-way'!E225)</f>
        <v>6.373961306191954</v>
      </c>
      <c r="I226" s="21">
        <f>IF(OR($A226="",$B226="",$C226=""),"",'MPTO_working_3-way'!F225)</f>
        <v>4.517135801365499</v>
      </c>
      <c r="J226" s="22">
        <f>IF(OR($A226="",$B226="",$C226=""),"",'MPTO_working_3-way'!G225)</f>
        <v>1.6084088313817237</v>
      </c>
      <c r="K226" s="17">
        <f>IF(OR($A226="",$B226="",$C226=""),"",'OddsRatio_working_3-way'!H225)</f>
        <v>6.2631606058635931</v>
      </c>
      <c r="L226" s="21">
        <f>IF(OR($A226="",$B226="",$C226=""),"",'OddsRatio_working_3-way'!I225)</f>
        <v>4.5087737372423948</v>
      </c>
      <c r="M226" s="22">
        <f>IF(OR($A226="",$B226="",$C226=""),"",'OddsRatio_working_3-way'!J225)</f>
        <v>1.6166935659395727</v>
      </c>
      <c r="N226" s="29">
        <f t="shared" si="39"/>
        <v>16.261369076112974</v>
      </c>
      <c r="O226" s="30">
        <f t="shared" si="40"/>
        <v>22.501196744853999</v>
      </c>
      <c r="P226" s="30">
        <f t="shared" si="41"/>
        <v>61.237434179033038</v>
      </c>
      <c r="Q226" t="s">
        <v>140</v>
      </c>
      <c r="R226" t="s">
        <v>104</v>
      </c>
      <c r="S226" s="38" t="s">
        <v>213</v>
      </c>
      <c r="T226" s="4">
        <v>22</v>
      </c>
      <c r="U226" s="4">
        <f t="shared" si="30"/>
        <v>18.30252100840336</v>
      </c>
      <c r="V226" s="4">
        <f t="shared" si="31"/>
        <v>16.883720930232556</v>
      </c>
      <c r="W226" s="4">
        <f t="shared" si="32"/>
        <v>8.0759493670886098</v>
      </c>
      <c r="X226" s="4">
        <f t="shared" si="33"/>
        <v>19.040329702678832</v>
      </c>
      <c r="Y226" s="4">
        <f t="shared" si="34"/>
        <v>17.621529624508028</v>
      </c>
      <c r="Z226" s="4">
        <f t="shared" si="35"/>
        <v>8.81375806136408</v>
      </c>
      <c r="AA226" s="4">
        <f t="shared" si="36"/>
        <v>-0.73780869427547202</v>
      </c>
      <c r="AB226" s="4">
        <f t="shared" si="37"/>
        <v>-0.73780869427547202</v>
      </c>
      <c r="AC226" s="4">
        <f t="shared" si="38"/>
        <v>-0.73780869427547024</v>
      </c>
    </row>
    <row r="227" spans="1:29" ht="15" x14ac:dyDescent="0.25">
      <c r="A227">
        <v>3.52</v>
      </c>
      <c r="B227">
        <v>3.55</v>
      </c>
      <c r="C227">
        <v>2.14</v>
      </c>
      <c r="D227" s="20">
        <f t="shared" si="42"/>
        <v>3.3070769562147717E-2</v>
      </c>
      <c r="E227" s="17">
        <f>IF(OR($A227="",$B227="",$C227=""),"",A227*'MPTO_working_3-way'!$I226)</f>
        <v>3.6364091088587598</v>
      </c>
      <c r="F227" s="21">
        <f>IF(OR($A227="",$B227="",$C227=""),"",B227*'MPTO_working_3-way'!$I226)</f>
        <v>3.6674012319456244</v>
      </c>
      <c r="G227" s="22">
        <f>IF(OR($A227="",$B227="",$C227=""),"",C227*'MPTO_working_3-way'!$I226)</f>
        <v>2.2107714468629962</v>
      </c>
      <c r="H227" s="17">
        <f>IF(OR($A227="",$B227="",$C227=""),"",'MPTO_working_3-way'!E226)</f>
        <v>3.6621006233726394</v>
      </c>
      <c r="I227" s="21">
        <f>IF(OR($A227="",$B227="",$C227=""),"",'MPTO_working_3-way'!F226)</f>
        <v>3.6945828597534125</v>
      </c>
      <c r="J227" s="22">
        <f>IF(OR($A227="",$B227="",$C227=""),"",'MPTO_working_3-way'!G226)</f>
        <v>2.1917033387936282</v>
      </c>
      <c r="K227" s="17">
        <f>IF(OR($A227="",$B227="",$C227=""),"",'OddsRatio_working_3-way'!H226)</f>
        <v>3.6515997922796641</v>
      </c>
      <c r="L227" s="21">
        <f>IF(OR($A227="",$B227="",$C227=""),"",'OddsRatio_working_3-way'!I226)</f>
        <v>3.6831664564734705</v>
      </c>
      <c r="M227" s="22">
        <f>IF(OR($A227="",$B227="",$C227=""),"",'OddsRatio_working_3-way'!J226)</f>
        <v>2.1995332393646101</v>
      </c>
      <c r="N227" s="29">
        <f t="shared" si="39"/>
        <v>27.499656118555844</v>
      </c>
      <c r="O227" s="30">
        <f t="shared" si="40"/>
        <v>27.267264658399032</v>
      </c>
      <c r="P227" s="30">
        <f t="shared" si="41"/>
        <v>45.233079223045124</v>
      </c>
      <c r="Q227" t="s">
        <v>142</v>
      </c>
      <c r="R227" t="s">
        <v>51</v>
      </c>
      <c r="S227" s="38" t="s">
        <v>213</v>
      </c>
      <c r="T227" s="4">
        <v>22</v>
      </c>
      <c r="U227" s="4">
        <f t="shared" si="30"/>
        <v>15.75</v>
      </c>
      <c r="V227" s="4">
        <f t="shared" si="31"/>
        <v>15.80281690140845</v>
      </c>
      <c r="W227" s="4">
        <f t="shared" si="32"/>
        <v>11.719626168224302</v>
      </c>
      <c r="X227" s="4">
        <f t="shared" si="33"/>
        <v>16.47755693036725</v>
      </c>
      <c r="Y227" s="4">
        <f t="shared" si="34"/>
        <v>16.530373831775702</v>
      </c>
      <c r="Z227" s="4">
        <f t="shared" si="35"/>
        <v>12.44718309859155</v>
      </c>
      <c r="AA227" s="4">
        <f t="shared" si="36"/>
        <v>-0.72755693036724978</v>
      </c>
      <c r="AB227" s="4">
        <f t="shared" si="37"/>
        <v>-0.72755693036725155</v>
      </c>
      <c r="AC227" s="4">
        <f t="shared" si="38"/>
        <v>-0.727556930367248</v>
      </c>
    </row>
    <row r="228" spans="1:29" ht="15" x14ac:dyDescent="0.25">
      <c r="A228">
        <v>1.27</v>
      </c>
      <c r="B228">
        <v>6.07</v>
      </c>
      <c r="C228">
        <v>12.19</v>
      </c>
      <c r="D228" s="20">
        <f t="shared" si="42"/>
        <v>3.4180675073038902E-2</v>
      </c>
      <c r="E228" s="17">
        <f>IF(OR($A228="",$B228="",$C228=""),"",A228*'MPTO_working_3-way'!$I227)</f>
        <v>1.3134094573427595</v>
      </c>
      <c r="F228" s="21">
        <f>IF(OR($A228="",$B228="",$C228=""),"",B228*'MPTO_working_3-way'!$I227)</f>
        <v>6.2774766976933467</v>
      </c>
      <c r="G228" s="22">
        <f>IF(OR($A228="",$B228="",$C228=""),"",C228*'MPTO_working_3-way'!$I227)</f>
        <v>12.606662429140343</v>
      </c>
      <c r="H228" s="17">
        <f>IF(OR($A228="",$B228="",$C228=""),"",'MPTO_working_3-way'!E227)</f>
        <v>1.2886464814893699</v>
      </c>
      <c r="I228" s="21">
        <f>IF(OR($A228="",$B228="",$C228=""),"",'MPTO_working_3-way'!F227)</f>
        <v>6.5209840809415436</v>
      </c>
      <c r="J228" s="22">
        <f>IF(OR($A228="",$B228="",$C228=""),"",'MPTO_working_3-way'!G227)</f>
        <v>14.156105811533807</v>
      </c>
      <c r="K228" s="17">
        <f>IF(OR($A228="",$B228="",$C228=""),"",'OddsRatio_working_3-way'!H227)</f>
        <v>1.2955720135249247</v>
      </c>
      <c r="L228" s="21">
        <f>IF(OR($A228="",$B228="",$C228=""),"",'OddsRatio_working_3-way'!I227)</f>
        <v>6.5501855873013666</v>
      </c>
      <c r="M228" s="22">
        <f>IF(OR($A228="",$B228="",$C228=""),"",'OddsRatio_working_3-way'!J227)</f>
        <v>13.24981789386633</v>
      </c>
      <c r="N228" s="29">
        <f t="shared" si="39"/>
        <v>76.137718851451126</v>
      </c>
      <c r="O228" s="30">
        <f t="shared" si="40"/>
        <v>15.929967535641337</v>
      </c>
      <c r="P228" s="30">
        <f t="shared" si="41"/>
        <v>7.9323136129075422</v>
      </c>
      <c r="Q228" t="s">
        <v>53</v>
      </c>
      <c r="R228" t="s">
        <v>99</v>
      </c>
      <c r="S228" s="38" t="s">
        <v>213</v>
      </c>
      <c r="T228" s="4">
        <v>22</v>
      </c>
      <c r="U228" s="4">
        <f t="shared" si="30"/>
        <v>4.6771653543307092</v>
      </c>
      <c r="V228" s="4">
        <f t="shared" si="31"/>
        <v>18.37561779242175</v>
      </c>
      <c r="W228" s="4">
        <f t="shared" si="32"/>
        <v>20.19524200164069</v>
      </c>
      <c r="X228" s="4">
        <f t="shared" si="33"/>
        <v>5.4291402059375651</v>
      </c>
      <c r="Y228" s="4">
        <f t="shared" si="34"/>
        <v>19.127592644028599</v>
      </c>
      <c r="Z228" s="4">
        <f t="shared" si="35"/>
        <v>20.947216853247543</v>
      </c>
      <c r="AA228" s="4">
        <f t="shared" si="36"/>
        <v>-0.75197485160685584</v>
      </c>
      <c r="AB228" s="4">
        <f t="shared" si="37"/>
        <v>-0.75197485160684963</v>
      </c>
      <c r="AC228" s="4">
        <f t="shared" si="38"/>
        <v>-0.75197485160685318</v>
      </c>
    </row>
    <row r="229" spans="1:29" ht="15" x14ac:dyDescent="0.25">
      <c r="A229">
        <v>3.37</v>
      </c>
      <c r="B229">
        <v>2.59</v>
      </c>
      <c r="C229">
        <v>2.8</v>
      </c>
      <c r="D229" s="20">
        <f t="shared" si="42"/>
        <v>3.9979148287753619E-2</v>
      </c>
      <c r="E229" s="17">
        <f>IF(OR($A229="",$B229="",$C229=""),"",A229*'MPTO_working_3-way'!$I228)</f>
        <v>3.5047297297297297</v>
      </c>
      <c r="F229" s="21">
        <f>IF(OR($A229="",$B229="",$C229=""),"",B229*'MPTO_working_3-way'!$I228)</f>
        <v>2.6935459940652819</v>
      </c>
      <c r="G229" s="22">
        <f>IF(OR($A229="",$B229="",$C229=""),"",C229*'MPTO_working_3-way'!$I228)</f>
        <v>2.91194161520571</v>
      </c>
      <c r="H229" s="17">
        <f>IF(OR($A229="",$B229="",$C229=""),"",'MPTO_working_3-way'!E228)</f>
        <v>3.5284629533556569</v>
      </c>
      <c r="I229" s="21">
        <f>IF(OR($A229="",$B229="",$C229=""),"",'MPTO_working_3-way'!F228)</f>
        <v>2.6825904999974388</v>
      </c>
      <c r="J229" s="22">
        <f>IF(OR($A229="",$B229="",$C229=""),"",'MPTO_working_3-way'!G228)</f>
        <v>2.9085284578131243</v>
      </c>
      <c r="K229" s="17">
        <f>IF(OR($A229="",$B229="",$C229=""),"",'OddsRatio_working_3-way'!H228)</f>
        <v>3.5159351933911296</v>
      </c>
      <c r="L229" s="21">
        <f>IF(OR($A229="",$B229="",$C229=""),"",'OddsRatio_working_3-way'!I228)</f>
        <v>2.6879058892370873</v>
      </c>
      <c r="M229" s="22">
        <f>IF(OR($A229="",$B229="",$C229=""),"",'OddsRatio_working_3-way'!J228)</f>
        <v>2.9108368557400977</v>
      </c>
      <c r="N229" s="29">
        <f t="shared" si="39"/>
        <v>28.532870638133794</v>
      </c>
      <c r="O229" s="30">
        <f t="shared" si="40"/>
        <v>37.125781486683742</v>
      </c>
      <c r="P229" s="30">
        <f t="shared" si="41"/>
        <v>34.341347875182464</v>
      </c>
      <c r="Q229" t="s">
        <v>182</v>
      </c>
      <c r="R229" t="s">
        <v>146</v>
      </c>
      <c r="S229" s="38" t="s">
        <v>213</v>
      </c>
      <c r="T229" s="4">
        <v>22</v>
      </c>
      <c r="U229" s="4">
        <f t="shared" si="30"/>
        <v>15.471810089020771</v>
      </c>
      <c r="V229" s="4">
        <f t="shared" si="31"/>
        <v>13.505791505791505</v>
      </c>
      <c r="W229" s="4">
        <f t="shared" si="32"/>
        <v>14.142857142857141</v>
      </c>
      <c r="X229" s="4">
        <f t="shared" si="33"/>
        <v>16.351351351351351</v>
      </c>
      <c r="Y229" s="4">
        <f t="shared" si="34"/>
        <v>14.385332768122085</v>
      </c>
      <c r="Z229" s="4">
        <f t="shared" si="35"/>
        <v>15.022398405187721</v>
      </c>
      <c r="AA229" s="4">
        <f t="shared" si="36"/>
        <v>-0.87954126233058005</v>
      </c>
      <c r="AB229" s="4">
        <f t="shared" si="37"/>
        <v>-0.87954126233058005</v>
      </c>
      <c r="AC229" s="4">
        <f t="shared" si="38"/>
        <v>-0.87954126233058005</v>
      </c>
    </row>
    <row r="230" spans="1:29" ht="15" x14ac:dyDescent="0.25">
      <c r="A230">
        <v>1.1599999999999999</v>
      </c>
      <c r="B230">
        <v>7.34</v>
      </c>
      <c r="C230">
        <v>23.64</v>
      </c>
      <c r="D230" s="20">
        <f t="shared" si="42"/>
        <v>4.0609931966754331E-2</v>
      </c>
      <c r="E230" s="17">
        <f>IF(OR($A230="",$B230="",$C230=""),"",A230*'MPTO_working_3-way'!$I229)</f>
        <v>1.207107521081435</v>
      </c>
      <c r="F230" s="21">
        <f>IF(OR($A230="",$B230="",$C230=""),"",B230*'MPTO_working_3-way'!$I229)</f>
        <v>7.6380769006359763</v>
      </c>
      <c r="G230" s="22">
        <f>IF(OR($A230="",$B230="",$C230=""),"",C230*'MPTO_working_3-way'!$I229)</f>
        <v>24.600018791694072</v>
      </c>
      <c r="H230" s="17">
        <f>IF(OR($A230="",$B230="",$C230=""),"",'MPTO_working_3-way'!E229)</f>
        <v>1.1785054907500312</v>
      </c>
      <c r="I230" s="21">
        <f>IF(OR($A230="",$B230="",$C230=""),"",'MPTO_working_3-way'!F229)</f>
        <v>8.1497508219915851</v>
      </c>
      <c r="J230" s="22">
        <f>IF(OR($A230="",$B230="",$C230=""),"",'MPTO_working_3-way'!G229)</f>
        <v>34.765026124380071</v>
      </c>
      <c r="K230" s="17">
        <f>IF(OR($A230="",$B230="",$C230=""),"",'OddsRatio_working_3-way'!H229)</f>
        <v>1.1854862269049138</v>
      </c>
      <c r="L230" s="21">
        <f>IF(OR($A230="",$B230="",$C230=""),"",'OddsRatio_working_3-way'!I229)</f>
        <v>8.3498917411072249</v>
      </c>
      <c r="M230" s="22">
        <f>IF(OR($A230="",$B230="",$C230=""),"",'OddsRatio_working_3-way'!J229)</f>
        <v>27.246301107045369</v>
      </c>
      <c r="N230" s="29">
        <f t="shared" si="39"/>
        <v>82.842661696292836</v>
      </c>
      <c r="O230" s="30">
        <f t="shared" si="40"/>
        <v>13.092300758542194</v>
      </c>
      <c r="P230" s="30">
        <f t="shared" si="41"/>
        <v>4.0650375451649614</v>
      </c>
      <c r="Q230" t="s">
        <v>145</v>
      </c>
      <c r="R230" t="s">
        <v>108</v>
      </c>
      <c r="S230" s="38" t="s">
        <v>213</v>
      </c>
      <c r="T230" s="4">
        <v>22</v>
      </c>
      <c r="U230" s="4">
        <f t="shared" si="30"/>
        <v>3.0344827586206895</v>
      </c>
      <c r="V230" s="4">
        <f t="shared" si="31"/>
        <v>19.002724795640326</v>
      </c>
      <c r="W230" s="4">
        <f t="shared" si="32"/>
        <v>21.069373942470392</v>
      </c>
      <c r="X230" s="4">
        <f t="shared" si="33"/>
        <v>3.9279012618892843</v>
      </c>
      <c r="Y230" s="4">
        <f t="shared" si="34"/>
        <v>19.896143298908921</v>
      </c>
      <c r="Z230" s="4">
        <f t="shared" si="35"/>
        <v>21.962792445738984</v>
      </c>
      <c r="AA230" s="4">
        <f t="shared" si="36"/>
        <v>-0.89341850326859484</v>
      </c>
      <c r="AB230" s="4">
        <f t="shared" si="37"/>
        <v>-0.89341850326859529</v>
      </c>
      <c r="AC230" s="4">
        <f t="shared" si="38"/>
        <v>-0.89341850326859173</v>
      </c>
    </row>
    <row r="231" spans="1:29" ht="15" x14ac:dyDescent="0.25">
      <c r="A231">
        <v>1.64</v>
      </c>
      <c r="B231">
        <v>3.98</v>
      </c>
      <c r="C231">
        <v>5.59</v>
      </c>
      <c r="D231" s="20">
        <f t="shared" si="42"/>
        <v>3.990325553330587E-2</v>
      </c>
      <c r="E231" s="17">
        <f>IF(OR($A231="",$B231="",$C231=""),"",A231*'MPTO_working_3-way'!$I230)</f>
        <v>1.7054413390746215</v>
      </c>
      <c r="F231" s="21">
        <f>IF(OR($A231="",$B231="",$C231=""),"",B231*'MPTO_working_3-way'!$I230)</f>
        <v>4.1388149570225572</v>
      </c>
      <c r="G231" s="22">
        <f>IF(OR($A231="",$B231="",$C231=""),"",C231*'MPTO_working_3-way'!$I230)</f>
        <v>5.8130591984311799</v>
      </c>
      <c r="H231" s="17">
        <f>IF(OR($A231="",$B231="",$C231=""),"",'MPTO_working_3-way'!E230)</f>
        <v>1.6765723805461554</v>
      </c>
      <c r="I231" s="21">
        <f>IF(OR($A231="",$B231="",$C231=""),"",'MPTO_working_3-way'!F230)</f>
        <v>4.2024717923642809</v>
      </c>
      <c r="J231" s="22">
        <f>IF(OR($A231="",$B231="",$C231=""),"",'MPTO_working_3-way'!G230)</f>
        <v>6.0390196256707602</v>
      </c>
      <c r="K231" s="17">
        <f>IF(OR($A231="",$B231="",$C231=""),"",'OddsRatio_working_3-way'!H230)</f>
        <v>1.6865685443228162</v>
      </c>
      <c r="L231" s="21">
        <f>IF(OR($A231="",$B231="",$C231=""),"",'OddsRatio_working_3-way'!I230)</f>
        <v>4.1968347845031122</v>
      </c>
      <c r="M231" s="22">
        <f>IF(OR($A231="",$B231="",$C231=""),"",'OddsRatio_working_3-way'!J230)</f>
        <v>5.9239837788151952</v>
      </c>
      <c r="N231" s="29">
        <f t="shared" si="39"/>
        <v>58.635848509606525</v>
      </c>
      <c r="O231" s="30">
        <f t="shared" si="40"/>
        <v>24.16150541601877</v>
      </c>
      <c r="P231" s="30">
        <f t="shared" si="41"/>
        <v>17.202646074374723</v>
      </c>
      <c r="Q231" t="s">
        <v>210</v>
      </c>
      <c r="R231" t="s">
        <v>185</v>
      </c>
      <c r="S231" s="38" t="s">
        <v>213</v>
      </c>
      <c r="T231" s="4">
        <v>22</v>
      </c>
      <c r="U231" s="4">
        <f t="shared" si="30"/>
        <v>8.5853658536585353</v>
      </c>
      <c r="V231" s="4">
        <f t="shared" si="31"/>
        <v>16.472361809045225</v>
      </c>
      <c r="W231" s="4">
        <f t="shared" si="32"/>
        <v>18.064400715563504</v>
      </c>
      <c r="X231" s="4">
        <f t="shared" si="33"/>
        <v>9.4632374753912671</v>
      </c>
      <c r="Y231" s="4">
        <f t="shared" si="34"/>
        <v>17.350233430777955</v>
      </c>
      <c r="Z231" s="4">
        <f t="shared" si="35"/>
        <v>18.942272337296238</v>
      </c>
      <c r="AA231" s="4">
        <f t="shared" si="36"/>
        <v>-0.87787162173273181</v>
      </c>
      <c r="AB231" s="4">
        <f t="shared" si="37"/>
        <v>-0.87787162173273003</v>
      </c>
      <c r="AC231" s="4">
        <f t="shared" si="38"/>
        <v>-0.87787162173273359</v>
      </c>
    </row>
    <row r="232" spans="1:29" ht="15" x14ac:dyDescent="0.25">
      <c r="A232">
        <v>2.78</v>
      </c>
      <c r="B232">
        <v>3.68</v>
      </c>
      <c r="C232">
        <v>2.4500000000000002</v>
      </c>
      <c r="D232" s="20">
        <f t="shared" si="42"/>
        <v>3.9614625956732485E-2</v>
      </c>
      <c r="E232" s="17">
        <f>IF(OR($A232="",$B232="",$C232=""),"",A232*'MPTO_working_3-way'!$I231)</f>
        <v>2.890128660159716</v>
      </c>
      <c r="F232" s="21">
        <f>IF(OR($A232="",$B232="",$C232=""),"",B232*'MPTO_working_3-way'!$I231)</f>
        <v>3.8257818235207757</v>
      </c>
      <c r="G232" s="22">
        <f>IF(OR($A232="",$B232="",$C232=""),"",C232*'MPTO_working_3-way'!$I231)</f>
        <v>2.5470558335939946</v>
      </c>
      <c r="H232" s="17">
        <f>IF(OR($A232="",$B232="",$C232=""),"",'MPTO_working_3-way'!E231)</f>
        <v>2.8859416282736419</v>
      </c>
      <c r="I232" s="21">
        <f>IF(OR($A232="",$B232="",$C232=""),"",'MPTO_working_3-way'!F231)</f>
        <v>3.8679593911136174</v>
      </c>
      <c r="J232" s="22">
        <f>IF(OR($A232="",$B232="",$C232=""),"",'MPTO_working_3-way'!G231)</f>
        <v>2.5319122858293479</v>
      </c>
      <c r="K232" s="17">
        <f>IF(OR($A232="",$B232="",$C232=""),"",'OddsRatio_working_3-way'!H231)</f>
        <v>2.8894790049902115</v>
      </c>
      <c r="L232" s="21">
        <f>IF(OR($A232="",$B232="",$C232=""),"",'OddsRatio_working_3-way'!I231)</f>
        <v>3.84483355807515</v>
      </c>
      <c r="M232" s="22">
        <f>IF(OR($A232="",$B232="",$C232=""),"",'OddsRatio_working_3-way'!J231)</f>
        <v>2.539182335525735</v>
      </c>
      <c r="N232" s="29">
        <f t="shared" si="39"/>
        <v>34.600535740327125</v>
      </c>
      <c r="O232" s="30">
        <f t="shared" si="40"/>
        <v>26.13844819513842</v>
      </c>
      <c r="P232" s="30">
        <f t="shared" si="41"/>
        <v>39.261016064534445</v>
      </c>
      <c r="Q232" t="s">
        <v>167</v>
      </c>
      <c r="R232" t="s">
        <v>66</v>
      </c>
      <c r="S232" s="38" t="s">
        <v>213</v>
      </c>
      <c r="T232" s="4">
        <v>22</v>
      </c>
      <c r="U232" s="4">
        <f t="shared" si="30"/>
        <v>14.086330935251798</v>
      </c>
      <c r="V232" s="4">
        <f t="shared" si="31"/>
        <v>16.021739130434785</v>
      </c>
      <c r="W232" s="4">
        <f t="shared" si="32"/>
        <v>13.020408163265307</v>
      </c>
      <c r="X232" s="4">
        <f t="shared" si="33"/>
        <v>14.957852706299908</v>
      </c>
      <c r="Y232" s="4">
        <f t="shared" si="34"/>
        <v>16.893260901482897</v>
      </c>
      <c r="Z232" s="4">
        <f t="shared" si="35"/>
        <v>13.891929934313421</v>
      </c>
      <c r="AA232" s="4">
        <f t="shared" si="36"/>
        <v>-0.87152177104811024</v>
      </c>
      <c r="AB232" s="4">
        <f t="shared" si="37"/>
        <v>-0.87152177104811202</v>
      </c>
      <c r="AC232" s="4">
        <f t="shared" si="38"/>
        <v>-0.87152177104811379</v>
      </c>
    </row>
    <row r="233" spans="1:29" ht="15" x14ac:dyDescent="0.25">
      <c r="A233">
        <v>7.77</v>
      </c>
      <c r="B233">
        <v>5.48</v>
      </c>
      <c r="C233">
        <v>1.38</v>
      </c>
      <c r="D233" s="20">
        <f t="shared" si="42"/>
        <v>3.5819561684366619E-2</v>
      </c>
      <c r="E233" s="17">
        <f>IF(OR($A233="",$B233="",$C233=""),"",A233*'MPTO_working_3-way'!$I232)</f>
        <v>8.0483179942875278</v>
      </c>
      <c r="F233" s="21">
        <f>IF(OR($A233="",$B233="",$C233=""),"",B233*'MPTO_working_3-way'!$I232)</f>
        <v>5.6762911980303299</v>
      </c>
      <c r="G233" s="22">
        <f>IF(OR($A233="",$B233="",$C233=""),"",C233*'MPTO_working_3-way'!$I232)</f>
        <v>1.4294309951244257</v>
      </c>
      <c r="H233" s="17">
        <f>IF(OR($A233="",$B233="",$C233=""),"",'MPTO_working_3-way'!E232)</f>
        <v>8.5645567524329493</v>
      </c>
      <c r="I233" s="21">
        <f>IF(OR($A233="",$B233="",$C233=""),"",'MPTO_working_3-way'!F232)</f>
        <v>5.8636617285113619</v>
      </c>
      <c r="J233" s="22">
        <f>IF(OR($A233="",$B233="",$C233=""),"",'MPTO_working_3-way'!G232)</f>
        <v>1.4031191926570734</v>
      </c>
      <c r="K233" s="17">
        <f>IF(OR($A233="",$B233="",$C233=""),"",'OddsRatio_working_3-way'!H232)</f>
        <v>8.3214669042565426</v>
      </c>
      <c r="L233" s="21">
        <f>IF(OR($A233="",$B233="",$C233=""),"",'OddsRatio_working_3-way'!I232)</f>
        <v>5.8449293546631162</v>
      </c>
      <c r="M233" s="22">
        <f>IF(OR($A233="",$B233="",$C233=""),"",'OddsRatio_working_3-way'!J232)</f>
        <v>1.4109538291901749</v>
      </c>
      <c r="N233" s="29">
        <f t="shared" ref="N233:N252" si="43">(1/E233)* 100</f>
        <v>12.424956378584596</v>
      </c>
      <c r="O233" s="30">
        <f t="shared" ref="O233:O252" si="44">(1/F233)* 100</f>
        <v>17.617137055036913</v>
      </c>
      <c r="P233" s="30">
        <f t="shared" ref="P233:P252" si="45">(1/G233)* 100</f>
        <v>69.957906566378497</v>
      </c>
      <c r="Q233" t="s">
        <v>103</v>
      </c>
      <c r="R233" t="s">
        <v>98</v>
      </c>
      <c r="S233" s="36">
        <v>44040</v>
      </c>
      <c r="T233" s="4">
        <v>22</v>
      </c>
      <c r="U233" s="4">
        <f t="shared" si="30"/>
        <v>19.16859716859717</v>
      </c>
      <c r="V233" s="4">
        <f t="shared" si="31"/>
        <v>17.985401459854014</v>
      </c>
      <c r="W233" s="4">
        <f t="shared" si="32"/>
        <v>6.0579710144927539</v>
      </c>
      <c r="X233" s="4">
        <f t="shared" si="33"/>
        <v>19.956627525653236</v>
      </c>
      <c r="Y233" s="4">
        <f t="shared" si="34"/>
        <v>18.77343181691008</v>
      </c>
      <c r="Z233" s="4">
        <f t="shared" si="35"/>
        <v>6.8460013715488168</v>
      </c>
      <c r="AA233" s="4">
        <f t="shared" si="36"/>
        <v>-0.78803035705606561</v>
      </c>
      <c r="AB233" s="4">
        <f t="shared" si="37"/>
        <v>-0.78803035705606561</v>
      </c>
      <c r="AC233" s="4">
        <f t="shared" si="38"/>
        <v>-0.78803035705606295</v>
      </c>
    </row>
    <row r="234" spans="1:29" ht="15" x14ac:dyDescent="0.25">
      <c r="A234">
        <v>2.0499999999999998</v>
      </c>
      <c r="B234">
        <v>3.79</v>
      </c>
      <c r="C234">
        <v>3.55</v>
      </c>
      <c r="D234" s="20">
        <f t="shared" si="42"/>
        <v>3.3347261637914238E-2</v>
      </c>
      <c r="E234" s="17">
        <f>IF(OR($A234="",$B234="",$C234=""),"",A234*'MPTO_working_3-way'!$I233)</f>
        <v>2.1183618863577238</v>
      </c>
      <c r="F234" s="21">
        <f>IF(OR($A234="",$B234="",$C234=""),"",B234*'MPTO_working_3-way'!$I233)</f>
        <v>3.9163861216076952</v>
      </c>
      <c r="G234" s="22">
        <f>IF(OR($A234="",$B234="",$C234=""),"",C234*'MPTO_working_3-way'!$I233)</f>
        <v>3.6683827788145953</v>
      </c>
      <c r="H234" s="17">
        <f>IF(OR($A234="",$B234="",$C234=""),"",'MPTO_working_3-way'!E233)</f>
        <v>2.0978032627496512</v>
      </c>
      <c r="I234" s="21">
        <f>IF(OR($A234="",$B234="",$C234=""),"",'MPTO_working_3-way'!F233)</f>
        <v>3.9566902448150594</v>
      </c>
      <c r="J234" s="22">
        <f>IF(OR($A234="",$B234="",$C234=""),"",'MPTO_working_3-way'!G233)</f>
        <v>3.6958413219153829</v>
      </c>
      <c r="K234" s="17">
        <f>IF(OR($A234="",$B234="",$C234=""),"",'OddsRatio_working_3-way'!H233)</f>
        <v>2.1060261324820106</v>
      </c>
      <c r="L234" s="21">
        <f>IF(OR($A234="",$B234="",$C234=""),"",'OddsRatio_working_3-way'!I233)</f>
        <v>3.9388694377379152</v>
      </c>
      <c r="M234" s="22">
        <f>IF(OR($A234="",$B234="",$C234=""),"",'OddsRatio_working_3-way'!J233)</f>
        <v>3.6860634645991701</v>
      </c>
      <c r="N234" s="29">
        <f t="shared" si="43"/>
        <v>47.206287388383075</v>
      </c>
      <c r="O234" s="30">
        <f t="shared" si="44"/>
        <v>25.533743838043609</v>
      </c>
      <c r="P234" s="30">
        <f t="shared" si="45"/>
        <v>27.259968773573323</v>
      </c>
      <c r="Q234" t="s">
        <v>143</v>
      </c>
      <c r="R234" t="s">
        <v>97</v>
      </c>
      <c r="S234" s="36">
        <v>44040</v>
      </c>
      <c r="T234" s="4">
        <v>22</v>
      </c>
      <c r="U234" s="4">
        <f t="shared" si="30"/>
        <v>11.268292682926827</v>
      </c>
      <c r="V234" s="4">
        <f t="shared" si="31"/>
        <v>16.195250659630606</v>
      </c>
      <c r="W234" s="4">
        <f t="shared" si="32"/>
        <v>15.80281690140845</v>
      </c>
      <c r="X234" s="4">
        <f t="shared" si="33"/>
        <v>12.001932438960942</v>
      </c>
      <c r="Y234" s="4">
        <f t="shared" si="34"/>
        <v>16.928890415664721</v>
      </c>
      <c r="Z234" s="4">
        <f t="shared" si="35"/>
        <v>16.536456657442564</v>
      </c>
      <c r="AA234" s="4">
        <f t="shared" si="36"/>
        <v>-0.73363975603411546</v>
      </c>
      <c r="AB234" s="4">
        <f t="shared" si="37"/>
        <v>-0.73363975603411546</v>
      </c>
      <c r="AC234" s="4">
        <f t="shared" si="38"/>
        <v>-0.73363975603411369</v>
      </c>
    </row>
    <row r="235" spans="1:29" ht="15" x14ac:dyDescent="0.25">
      <c r="A235">
        <v>1.18</v>
      </c>
      <c r="B235">
        <v>7.81</v>
      </c>
      <c r="C235">
        <v>16.62</v>
      </c>
      <c r="D235" s="20">
        <f t="shared" si="42"/>
        <v>3.5667071950858054E-2</v>
      </c>
      <c r="E235" s="17">
        <f>IF(OR($A235="",$B235="",$C235=""),"",A235*'MPTO_working_3-way'!$I234)</f>
        <v>1.2220871449020125</v>
      </c>
      <c r="F235" s="21">
        <f>IF(OR($A235="",$B235="",$C235=""),"",B235*'MPTO_working_3-way'!$I234)</f>
        <v>8.0885598319362018</v>
      </c>
      <c r="G235" s="22">
        <f>IF(OR($A235="",$B235="",$C235=""),"",C235*'MPTO_working_3-way'!$I234)</f>
        <v>17.212786735823261</v>
      </c>
      <c r="H235" s="17">
        <f>IF(OR($A235="",$B235="",$C235=""),"",'MPTO_working_3-way'!E234)</f>
        <v>1.1967898222216995</v>
      </c>
      <c r="I235" s="21">
        <f>IF(OR($A235="",$B235="",$C235=""),"",'MPTO_working_3-way'!F234)</f>
        <v>8.6094121322055575</v>
      </c>
      <c r="J235" s="22">
        <f>IF(OR($A235="",$B235="",$C235=""),"",'MPTO_working_3-way'!G234)</f>
        <v>20.712747284172178</v>
      </c>
      <c r="K235" s="17">
        <f>IF(OR($A235="",$B235="",$C235=""),"",'OddsRatio_working_3-way'!H234)</f>
        <v>1.2031232883111738</v>
      </c>
      <c r="L235" s="21">
        <f>IF(OR($A235="",$B235="",$C235=""),"",'OddsRatio_working_3-way'!I234)</f>
        <v>8.6848310744394066</v>
      </c>
      <c r="M235" s="22">
        <f>IF(OR($A235="",$B235="",$C235=""),"",'OddsRatio_working_3-way'!J234)</f>
        <v>18.626587574558517</v>
      </c>
      <c r="N235" s="29">
        <f t="shared" si="43"/>
        <v>81.827225183698374</v>
      </c>
      <c r="O235" s="30">
        <f t="shared" si="44"/>
        <v>12.363140296640726</v>
      </c>
      <c r="P235" s="30">
        <f t="shared" si="45"/>
        <v>5.8096345196608956</v>
      </c>
      <c r="Q235" t="s">
        <v>51</v>
      </c>
      <c r="R235" t="s">
        <v>105</v>
      </c>
      <c r="S235" s="36">
        <v>44041</v>
      </c>
      <c r="T235" s="4">
        <v>22</v>
      </c>
      <c r="U235" s="4">
        <f t="shared" si="30"/>
        <v>3.3559322033898287</v>
      </c>
      <c r="V235" s="4">
        <f t="shared" si="31"/>
        <v>19.183098591549296</v>
      </c>
      <c r="W235" s="4">
        <f t="shared" si="32"/>
        <v>20.676293622141998</v>
      </c>
      <c r="X235" s="4">
        <f t="shared" si="33"/>
        <v>4.1406077863087063</v>
      </c>
      <c r="Y235" s="4">
        <f t="shared" si="34"/>
        <v>19.967774174468175</v>
      </c>
      <c r="Z235" s="4">
        <f t="shared" si="35"/>
        <v>21.460969205060874</v>
      </c>
      <c r="AA235" s="4">
        <f t="shared" si="36"/>
        <v>-0.78467558291887762</v>
      </c>
      <c r="AB235" s="4">
        <f t="shared" si="37"/>
        <v>-0.7846755829188794</v>
      </c>
      <c r="AC235" s="4">
        <f t="shared" si="38"/>
        <v>-0.78467558291887585</v>
      </c>
    </row>
    <row r="236" spans="1:29" ht="15" x14ac:dyDescent="0.25">
      <c r="A236">
        <v>5.01</v>
      </c>
      <c r="B236">
        <v>4.09</v>
      </c>
      <c r="C236">
        <v>1.69</v>
      </c>
      <c r="D236" s="20">
        <f t="shared" si="42"/>
        <v>3.5815552240667126E-2</v>
      </c>
      <c r="E236" s="17">
        <f>IF(OR($A236="",$B236="",$C236=""),"",A236*'MPTO_working_3-way'!$I235)</f>
        <v>5.189435916725742</v>
      </c>
      <c r="F236" s="21">
        <f>IF(OR($A236="",$B236="",$C236=""),"",B236*'MPTO_working_3-way'!$I235)</f>
        <v>4.2364856086643288</v>
      </c>
      <c r="G236" s="22">
        <f>IF(OR($A236="",$B236="",$C236=""),"",C236*'MPTO_working_3-way'!$I235)</f>
        <v>1.7505282832867275</v>
      </c>
      <c r="H236" s="17">
        <f>IF(OR($A236="",$B236="",$C236=""),"",'MPTO_working_3-way'!E235)</f>
        <v>5.3287213324195744</v>
      </c>
      <c r="I236" s="21">
        <f>IF(OR($A236="",$B236="",$C236=""),"",'MPTO_working_3-way'!F235)</f>
        <v>4.2999607912461464</v>
      </c>
      <c r="J236" s="22">
        <f>IF(OR($A236="",$B236="",$C236=""),"",'MPTO_working_3-way'!G235)</f>
        <v>1.7247997220633056</v>
      </c>
      <c r="K236" s="17">
        <f>IF(OR($A236="",$B236="",$C236=""),"",'OddsRatio_working_3-way'!H235)</f>
        <v>5.2647501128408587</v>
      </c>
      <c r="L236" s="21">
        <f>IF(OR($A236="",$B236="",$C236=""),"",'OddsRatio_working_3-way'!I235)</f>
        <v>4.2863037029122824</v>
      </c>
      <c r="M236" s="22">
        <f>IF(OR($A236="",$B236="",$C236=""),"",'OddsRatio_working_3-way'!J235)</f>
        <v>1.7338348074464325</v>
      </c>
      <c r="N236" s="29">
        <f t="shared" si="43"/>
        <v>19.269917117137208</v>
      </c>
      <c r="O236" s="30">
        <f t="shared" si="44"/>
        <v>23.604470600698633</v>
      </c>
      <c r="P236" s="30">
        <f t="shared" si="45"/>
        <v>57.125612282164148</v>
      </c>
      <c r="Q236" t="s">
        <v>99</v>
      </c>
      <c r="R236" t="s">
        <v>52</v>
      </c>
      <c r="S236" s="36">
        <v>44041</v>
      </c>
      <c r="T236" s="4">
        <v>22</v>
      </c>
      <c r="U236" s="4">
        <f t="shared" si="30"/>
        <v>17.60878243512974</v>
      </c>
      <c r="V236" s="4">
        <f t="shared" si="31"/>
        <v>16.621026894865523</v>
      </c>
      <c r="W236" s="4">
        <f t="shared" si="32"/>
        <v>8.9822485207100602</v>
      </c>
      <c r="X236" s="4">
        <f t="shared" si="33"/>
        <v>18.396724584424415</v>
      </c>
      <c r="Y236" s="4">
        <f t="shared" si="34"/>
        <v>17.408969044160202</v>
      </c>
      <c r="Z236" s="4">
        <f t="shared" si="35"/>
        <v>9.7701906700047338</v>
      </c>
      <c r="AA236" s="4">
        <f t="shared" si="36"/>
        <v>-0.78794214929467543</v>
      </c>
      <c r="AB236" s="4">
        <f t="shared" si="37"/>
        <v>-0.78794214929467898</v>
      </c>
      <c r="AC236" s="4">
        <f t="shared" si="38"/>
        <v>-0.78794214929467365</v>
      </c>
    </row>
    <row r="237" spans="1:29" ht="15" x14ac:dyDescent="0.25">
      <c r="A237">
        <v>2.39</v>
      </c>
      <c r="B237">
        <v>3.58</v>
      </c>
      <c r="C237">
        <v>2.97</v>
      </c>
      <c r="D237" s="20">
        <f t="shared" si="42"/>
        <v>3.4439987479888412E-2</v>
      </c>
      <c r="E237" s="17">
        <f>IF(OR($A237="",$B237="",$C237=""),"",A237*'MPTO_working_3-way'!$I236)</f>
        <v>2.4723115700769336</v>
      </c>
      <c r="F237" s="21">
        <f>IF(OR($A237="",$B237="",$C237=""),"",B237*'MPTO_working_3-way'!$I236)</f>
        <v>3.7032951551780005</v>
      </c>
      <c r="G237" s="22">
        <f>IF(OR($A237="",$B237="",$C237=""),"",C237*'MPTO_working_3-way'!$I236)</f>
        <v>3.0722867628152688</v>
      </c>
      <c r="H237" s="17">
        <f>IF(OR($A237="",$B237="",$C237=""),"",'MPTO_working_3-way'!E236)</f>
        <v>2.4574248320918413</v>
      </c>
      <c r="I237" s="21">
        <f>IF(OR($A237="",$B237="",$C237=""),"",'MPTO_working_3-way'!F236)</f>
        <v>3.7334382841992793</v>
      </c>
      <c r="J237" s="22">
        <f>IF(OR($A237="",$B237="",$C237=""),"",'MPTO_working_3-way'!G236)</f>
        <v>3.0748384228166401</v>
      </c>
      <c r="K237" s="17">
        <f>IF(OR($A237="",$B237="",$C237=""),"",'OddsRatio_working_3-way'!H236)</f>
        <v>2.4641537050058941</v>
      </c>
      <c r="L237" s="21">
        <f>IF(OR($A237="",$B237="",$C237=""),"",'OddsRatio_working_3-way'!I236)</f>
        <v>3.7176378121692135</v>
      </c>
      <c r="M237" s="22">
        <f>IF(OR($A237="",$B237="",$C237=""),"",'OddsRatio_working_3-way'!J236)</f>
        <v>3.0750955387493608</v>
      </c>
      <c r="N237" s="29">
        <f t="shared" si="43"/>
        <v>40.447976383853671</v>
      </c>
      <c r="O237" s="30">
        <f t="shared" si="44"/>
        <v>27.002978647321306</v>
      </c>
      <c r="P237" s="30">
        <f t="shared" si="45"/>
        <v>32.549044968825008</v>
      </c>
      <c r="Q237" t="s">
        <v>101</v>
      </c>
      <c r="R237" t="s">
        <v>96</v>
      </c>
      <c r="S237" s="36">
        <v>44041</v>
      </c>
      <c r="T237" s="4">
        <v>22</v>
      </c>
      <c r="U237" s="4">
        <f t="shared" si="30"/>
        <v>12.79497907949791</v>
      </c>
      <c r="V237" s="4">
        <f t="shared" si="31"/>
        <v>15.854748603351956</v>
      </c>
      <c r="W237" s="4">
        <f t="shared" si="32"/>
        <v>14.592592592592592</v>
      </c>
      <c r="X237" s="4">
        <f t="shared" si="33"/>
        <v>13.552658804055451</v>
      </c>
      <c r="Y237" s="4">
        <f t="shared" si="34"/>
        <v>16.612428327909498</v>
      </c>
      <c r="Z237" s="4">
        <f t="shared" si="35"/>
        <v>15.350272317150138</v>
      </c>
      <c r="AA237" s="4">
        <f t="shared" si="36"/>
        <v>-0.75767972455754062</v>
      </c>
      <c r="AB237" s="4">
        <f t="shared" si="37"/>
        <v>-0.7576797245575424</v>
      </c>
      <c r="AC237" s="4">
        <f t="shared" si="38"/>
        <v>-0.75767972455754595</v>
      </c>
    </row>
    <row r="238" spans="1:29" ht="15" x14ac:dyDescent="0.25">
      <c r="A238">
        <v>2.34</v>
      </c>
      <c r="B238">
        <v>3.62</v>
      </c>
      <c r="C238">
        <v>3.04</v>
      </c>
      <c r="D238" s="20">
        <f t="shared" si="42"/>
        <v>3.2540889694131936E-2</v>
      </c>
      <c r="E238" s="17">
        <f>IF(OR($A238="",$B238="",$C238=""),"",A238*'MPTO_working_3-way'!$I237)</f>
        <v>2.4161456818842684</v>
      </c>
      <c r="F238" s="21">
        <f>IF(OR($A238="",$B238="",$C238=""),"",B238*'MPTO_working_3-way'!$I237)</f>
        <v>3.7377980206927579</v>
      </c>
      <c r="G238" s="22">
        <f>IF(OR($A238="",$B238="",$C238=""),"",C238*'MPTO_working_3-way'!$I237)</f>
        <v>3.1389243046701609</v>
      </c>
      <c r="H238" s="17">
        <f>IF(OR($A238="",$B238="",$C238=""),"",'MPTO_working_3-way'!E237)</f>
        <v>2.4009404150217772</v>
      </c>
      <c r="I238" s="21">
        <f>IF(OR($A238="",$B238="",$C238=""),"",'MPTO_working_3-way'!F237)</f>
        <v>3.7679524467644274</v>
      </c>
      <c r="J238" s="22">
        <f>IF(OR($A238="",$B238="",$C238=""),"",'MPTO_working_3-way'!G237)</f>
        <v>3.1436615096536111</v>
      </c>
      <c r="K238" s="17">
        <f>IF(OR($A238="",$B238="",$C238=""),"",'OddsRatio_working_3-way'!H237)</f>
        <v>2.4076853476021189</v>
      </c>
      <c r="L238" s="21">
        <f>IF(OR($A238="",$B238="",$C238=""),"",'OddsRatio_working_3-way'!I237)</f>
        <v>3.7523400079981726</v>
      </c>
      <c r="M238" s="22">
        <f>IF(OR($A238="",$B238="",$C238=""),"",'OddsRatio_working_3-way'!J237)</f>
        <v>3.1430433650062111</v>
      </c>
      <c r="N238" s="29">
        <f t="shared" si="43"/>
        <v>41.388232816331453</v>
      </c>
      <c r="O238" s="30">
        <f t="shared" si="44"/>
        <v>26.753719555308169</v>
      </c>
      <c r="P238" s="30">
        <f t="shared" si="45"/>
        <v>31.858047628360385</v>
      </c>
      <c r="Q238" t="s">
        <v>141</v>
      </c>
      <c r="R238" t="s">
        <v>50</v>
      </c>
      <c r="S238" s="36">
        <v>44041</v>
      </c>
      <c r="T238" s="4">
        <v>22</v>
      </c>
      <c r="U238" s="4">
        <f t="shared" si="30"/>
        <v>12.598290598290598</v>
      </c>
      <c r="V238" s="4">
        <f t="shared" si="31"/>
        <v>15.922651933701658</v>
      </c>
      <c r="W238" s="4">
        <f t="shared" si="32"/>
        <v>14.763157894736842</v>
      </c>
      <c r="X238" s="4">
        <f t="shared" si="33"/>
        <v>13.314190171561499</v>
      </c>
      <c r="Y238" s="4">
        <f t="shared" si="34"/>
        <v>16.638551506972561</v>
      </c>
      <c r="Z238" s="4">
        <f t="shared" si="35"/>
        <v>15.479057468007744</v>
      </c>
      <c r="AA238" s="4">
        <f t="shared" si="36"/>
        <v>-0.71589957327090126</v>
      </c>
      <c r="AB238" s="4">
        <f t="shared" si="37"/>
        <v>-0.71589957327090303</v>
      </c>
      <c r="AC238" s="4">
        <f t="shared" si="38"/>
        <v>-0.71589957327090126</v>
      </c>
    </row>
    <row r="239" spans="1:29" ht="15" x14ac:dyDescent="0.25">
      <c r="A239">
        <v>1.56</v>
      </c>
      <c r="B239">
        <v>4.42</v>
      </c>
      <c r="C239">
        <v>6.01</v>
      </c>
      <c r="D239" s="20">
        <f t="shared" si="42"/>
        <v>3.3659335998574402E-2</v>
      </c>
      <c r="E239" s="17">
        <f>IF(OR($A239="",$B239="",$C239=""),"",A239*'MPTO_working_3-way'!$I238)</f>
        <v>1.6125085641577761</v>
      </c>
      <c r="F239" s="21">
        <f>IF(OR($A239="",$B239="",$C239=""),"",B239*'MPTO_working_3-way'!$I238)</f>
        <v>4.5687742651136984</v>
      </c>
      <c r="G239" s="22">
        <f>IF(OR($A239="",$B239="",$C239=""),"",C239*'MPTO_working_3-way'!$I238)</f>
        <v>6.2122926093514321</v>
      </c>
      <c r="H239" s="17">
        <f>IF(OR($A239="",$B239="",$C239=""),"",'MPTO_working_3-way'!E238)</f>
        <v>1.5877908729742327</v>
      </c>
      <c r="I239" s="21">
        <f>IF(OR($A239="",$B239="",$C239=""),"",'MPTO_working_3-way'!F238)</f>
        <v>4.6506314241474014</v>
      </c>
      <c r="J239" s="22">
        <f>IF(OR($A239="",$B239="",$C239=""),"",'MPTO_working_3-way'!G238)</f>
        <v>6.4445624514793405</v>
      </c>
      <c r="K239" s="17">
        <f>IF(OR($A239="",$B239="",$C239=""),"",'OddsRatio_working_3-way'!H238)</f>
        <v>1.596018341941968</v>
      </c>
      <c r="L239" s="21">
        <f>IF(OR($A239="",$B239="",$C239=""),"",'OddsRatio_working_3-way'!I238)</f>
        <v>4.639969159717019</v>
      </c>
      <c r="M239" s="22">
        <f>IF(OR($A239="",$B239="",$C239=""),"",'OddsRatio_working_3-way'!J238)</f>
        <v>6.3322355234451058</v>
      </c>
      <c r="N239" s="29">
        <f t="shared" si="43"/>
        <v>62.015174506828529</v>
      </c>
      <c r="O239" s="30">
        <f t="shared" si="44"/>
        <v>21.887708649468895</v>
      </c>
      <c r="P239" s="30">
        <f t="shared" si="45"/>
        <v>16.097116843702583</v>
      </c>
      <c r="Q239" t="s">
        <v>142</v>
      </c>
      <c r="R239" t="s">
        <v>140</v>
      </c>
      <c r="S239" s="36">
        <v>44041</v>
      </c>
      <c r="T239" s="4">
        <v>22</v>
      </c>
      <c r="U239" s="4">
        <f t="shared" si="30"/>
        <v>7.8974358974358969</v>
      </c>
      <c r="V239" s="4">
        <f t="shared" si="31"/>
        <v>17.02262443438914</v>
      </c>
      <c r="W239" s="4">
        <f t="shared" si="32"/>
        <v>18.339434276206326</v>
      </c>
      <c r="X239" s="4">
        <f t="shared" si="33"/>
        <v>8.6379412894045373</v>
      </c>
      <c r="Y239" s="4">
        <f t="shared" si="34"/>
        <v>17.76312982635778</v>
      </c>
      <c r="Z239" s="4">
        <f t="shared" si="35"/>
        <v>19.079939668174962</v>
      </c>
      <c r="AA239" s="4">
        <f t="shared" si="36"/>
        <v>-0.7405053919686404</v>
      </c>
      <c r="AB239" s="4">
        <f t="shared" si="37"/>
        <v>-0.74050539196863951</v>
      </c>
      <c r="AC239" s="4">
        <f t="shared" si="38"/>
        <v>-0.74050539196863596</v>
      </c>
    </row>
    <row r="240" spans="1:29" ht="15" x14ac:dyDescent="0.25">
      <c r="A240">
        <v>6.35</v>
      </c>
      <c r="B240">
        <v>4.22</v>
      </c>
      <c r="C240">
        <v>1.56</v>
      </c>
      <c r="D240" s="20">
        <f t="shared" si="42"/>
        <v>3.54727806308206E-2</v>
      </c>
      <c r="E240" s="17">
        <f>IF(OR($A240="",$B240="",$C240=""),"",A240*'MPTO_working_3-way'!$I239)</f>
        <v>6.5752521570057105</v>
      </c>
      <c r="F240" s="21">
        <f>IF(OR($A240="",$B240="",$C240=""),"",B240*'MPTO_working_3-way'!$I239)</f>
        <v>4.3696951342620629</v>
      </c>
      <c r="G240" s="22">
        <f>IF(OR($A240="",$B240="",$C240=""),"",C240*'MPTO_working_3-way'!$I239)</f>
        <v>1.6153375377840802</v>
      </c>
      <c r="H240" s="17">
        <f>IF(OR($A240="",$B240="",$C240=""),"",'MPTO_working_3-way'!E239)</f>
        <v>6.8654887139015628</v>
      </c>
      <c r="I240" s="21">
        <f>IF(OR($A240="",$B240="",$C240=""),"",'MPTO_working_3-way'!F239)</f>
        <v>4.4416301400525304</v>
      </c>
      <c r="J240" s="22">
        <f>IF(OR($A240="",$B240="",$C240=""),"",'MPTO_working_3-way'!G239)</f>
        <v>1.5893162832925178</v>
      </c>
      <c r="K240" s="17">
        <f>IF(OR($A240="",$B240="",$C240=""),"",'OddsRatio_working_3-way'!H239)</f>
        <v>6.7135421995973008</v>
      </c>
      <c r="L240" s="21">
        <f>IF(OR($A240="",$B240="",$C240=""),"",'OddsRatio_working_3-way'!I239)</f>
        <v>4.438804837888469</v>
      </c>
      <c r="M240" s="22">
        <f>IF(OR($A240="",$B240="",$C240=""),"",'OddsRatio_working_3-way'!J239)</f>
        <v>1.5980530152849513</v>
      </c>
      <c r="N240" s="29">
        <f t="shared" si="43"/>
        <v>15.208542214377797</v>
      </c>
      <c r="O240" s="30">
        <f t="shared" si="44"/>
        <v>22.884891720686966</v>
      </c>
      <c r="P240" s="30">
        <f t="shared" si="45"/>
        <v>61.906566064935255</v>
      </c>
      <c r="Q240" t="s">
        <v>95</v>
      </c>
      <c r="R240" t="s">
        <v>53</v>
      </c>
      <c r="S240" s="36">
        <v>44041</v>
      </c>
      <c r="T240" s="4">
        <v>22</v>
      </c>
      <c r="U240" s="4">
        <f t="shared" si="30"/>
        <v>18.535433070866141</v>
      </c>
      <c r="V240" s="4">
        <f t="shared" si="31"/>
        <v>16.786729857819903</v>
      </c>
      <c r="W240" s="4">
        <f t="shared" si="32"/>
        <v>7.8974358974358969</v>
      </c>
      <c r="X240" s="4">
        <f t="shared" si="33"/>
        <v>19.315834244744195</v>
      </c>
      <c r="Y240" s="4">
        <f t="shared" si="34"/>
        <v>17.567131031697958</v>
      </c>
      <c r="Z240" s="4">
        <f t="shared" si="35"/>
        <v>8.6778370713139523</v>
      </c>
      <c r="AA240" s="4">
        <f t="shared" si="36"/>
        <v>-0.78040117387805452</v>
      </c>
      <c r="AB240" s="4">
        <f t="shared" si="37"/>
        <v>-0.78040117387805452</v>
      </c>
      <c r="AC240" s="4">
        <f t="shared" si="38"/>
        <v>-0.78040117387805541</v>
      </c>
    </row>
    <row r="241" spans="1:29" ht="15" x14ac:dyDescent="0.25">
      <c r="A241">
        <v>2.0499999999999998</v>
      </c>
      <c r="B241">
        <v>3.58</v>
      </c>
      <c r="C241">
        <v>3.77</v>
      </c>
      <c r="D241" s="20">
        <f t="shared" si="42"/>
        <v>3.2386476377248563E-2</v>
      </c>
      <c r="E241" s="17">
        <f>IF(OR($A241="",$B241="",$C241=""),"",A241*'MPTO_working_3-way'!$I240)</f>
        <v>2.1163922765733592</v>
      </c>
      <c r="F241" s="21">
        <f>IF(OR($A241="",$B241="",$C241=""),"",B241*'MPTO_working_3-way'!$I240)</f>
        <v>3.69594358543055</v>
      </c>
      <c r="G241" s="22">
        <f>IF(OR($A241="",$B241="",$C241=""),"",C241*'MPTO_working_3-way'!$I240)</f>
        <v>3.8920970159422272</v>
      </c>
      <c r="H241" s="17">
        <f>IF(OR($A241="",$B241="",$C241=""),"",'MPTO_working_3-way'!E240)</f>
        <v>2.0963948079658068</v>
      </c>
      <c r="I241" s="21">
        <f>IF(OR($A241="",$B241="",$C241=""),"",'MPTO_working_3-way'!F240)</f>
        <v>3.7239216076857966</v>
      </c>
      <c r="J241" s="22">
        <f>IF(OR($A241="",$B241="",$C241=""),"",'MPTO_working_3-way'!G240)</f>
        <v>3.9299448461786497</v>
      </c>
      <c r="K241" s="17">
        <f>IF(OR($A241="",$B241="",$C241=""),"",'OddsRatio_working_3-way'!H240)</f>
        <v>2.104391802025551</v>
      </c>
      <c r="L241" s="21">
        <f>IF(OR($A241="",$B241="",$C241=""),"",'OddsRatio_working_3-way'!I240)</f>
        <v>3.7136484278342121</v>
      </c>
      <c r="M241" s="22">
        <f>IF(OR($A241="",$B241="",$C241=""),"",'OddsRatio_working_3-way'!J240)</f>
        <v>3.913490753915025</v>
      </c>
      <c r="N241" s="29">
        <f t="shared" si="43"/>
        <v>47.250219681348263</v>
      </c>
      <c r="O241" s="30">
        <f t="shared" si="44"/>
        <v>27.056690040995512</v>
      </c>
      <c r="P241" s="30">
        <f t="shared" si="45"/>
        <v>25.693090277656218</v>
      </c>
      <c r="Q241" t="s">
        <v>94</v>
      </c>
      <c r="R241" t="s">
        <v>100</v>
      </c>
      <c r="S241" s="36">
        <v>44041</v>
      </c>
      <c r="T241" s="4">
        <v>22</v>
      </c>
      <c r="U241" s="4">
        <f t="shared" si="30"/>
        <v>11.268292682926827</v>
      </c>
      <c r="V241" s="4">
        <f t="shared" si="31"/>
        <v>15.854748603351956</v>
      </c>
      <c r="W241" s="4">
        <f t="shared" si="32"/>
        <v>16.164456233421753</v>
      </c>
      <c r="X241" s="4">
        <f t="shared" si="33"/>
        <v>11.980795163226293</v>
      </c>
      <c r="Y241" s="4">
        <f t="shared" si="34"/>
        <v>16.567251083651424</v>
      </c>
      <c r="Z241" s="4">
        <f t="shared" si="35"/>
        <v>16.876958713721216</v>
      </c>
      <c r="AA241" s="4">
        <f t="shared" si="36"/>
        <v>-0.71250248029946661</v>
      </c>
      <c r="AB241" s="4">
        <f t="shared" si="37"/>
        <v>-0.71250248029946839</v>
      </c>
      <c r="AC241" s="4">
        <f t="shared" si="38"/>
        <v>-0.71250248029946306</v>
      </c>
    </row>
    <row r="242" spans="1:29" ht="15" x14ac:dyDescent="0.25">
      <c r="A242">
        <v>4.8600000000000003</v>
      </c>
      <c r="B242">
        <v>4.0599999999999996</v>
      </c>
      <c r="C242">
        <v>1.72</v>
      </c>
      <c r="D242" s="20">
        <f t="shared" si="42"/>
        <v>3.3462084428849126E-2</v>
      </c>
      <c r="E242" s="17">
        <f>IF(OR($A242="",$B242="",$C242=""),"",A242*'MPTO_working_3-way'!$I241)</f>
        <v>5.022625730324207</v>
      </c>
      <c r="F242" s="21">
        <f>IF(OR($A242="",$B242="",$C242=""),"",B242*'MPTO_working_3-way'!$I241)</f>
        <v>4.195856062781127</v>
      </c>
      <c r="G242" s="22">
        <f>IF(OR($A242="",$B242="",$C242=""),"",C242*'MPTO_working_3-way'!$I241)</f>
        <v>1.7775547852176206</v>
      </c>
      <c r="H242" s="17">
        <f>IF(OR($A242="",$B242="",$C242=""),"",'MPTO_working_3-way'!E241)</f>
        <v>5.1385536817692916</v>
      </c>
      <c r="I242" s="21">
        <f>IF(OR($A242="",$B242="",$C242=""),"",'MPTO_working_3-way'!F241)</f>
        <v>4.252579572459255</v>
      </c>
      <c r="J242" s="22">
        <f>IF(OR($A242="",$B242="",$C242=""),"",'MPTO_working_3-way'!G241)</f>
        <v>1.75364352548587</v>
      </c>
      <c r="K242" s="17">
        <f>IF(OR($A242="",$B242="",$C242=""),"",'OddsRatio_working_3-way'!H241)</f>
        <v>5.0860052564550884</v>
      </c>
      <c r="L242" s="21">
        <f>IF(OR($A242="",$B242="",$C242=""),"",'OddsRatio_working_3-way'!I241)</f>
        <v>4.2391647887960024</v>
      </c>
      <c r="M242" s="22">
        <f>IF(OR($A242="",$B242="",$C242=""),"",'OddsRatio_working_3-way'!J241)</f>
        <v>1.7621564208931773</v>
      </c>
      <c r="N242" s="29">
        <f t="shared" si="43"/>
        <v>19.909904772766151</v>
      </c>
      <c r="O242" s="30">
        <f t="shared" si="44"/>
        <v>23.833038718138795</v>
      </c>
      <c r="P242" s="30">
        <f t="shared" si="45"/>
        <v>56.257056509095051</v>
      </c>
      <c r="Q242" t="s">
        <v>104</v>
      </c>
      <c r="R242" t="s">
        <v>102</v>
      </c>
      <c r="S242" s="36">
        <v>44041</v>
      </c>
      <c r="T242" s="4">
        <v>22</v>
      </c>
      <c r="U242" s="4">
        <f t="shared" si="30"/>
        <v>17.473251028806583</v>
      </c>
      <c r="V242" s="4">
        <f t="shared" si="31"/>
        <v>16.581280788177342</v>
      </c>
      <c r="W242" s="4">
        <f t="shared" si="32"/>
        <v>9.2093023255813939</v>
      </c>
      <c r="X242" s="4">
        <f t="shared" si="33"/>
        <v>18.209416886241264</v>
      </c>
      <c r="Y242" s="4">
        <f t="shared" si="34"/>
        <v>17.317446645612019</v>
      </c>
      <c r="Z242" s="4">
        <f t="shared" si="35"/>
        <v>9.9454681830160752</v>
      </c>
      <c r="AA242" s="4">
        <f t="shared" si="36"/>
        <v>-0.73616585743468121</v>
      </c>
      <c r="AB242" s="4">
        <f t="shared" si="37"/>
        <v>-0.73616585743467766</v>
      </c>
      <c r="AC242" s="4">
        <f t="shared" si="38"/>
        <v>-0.73616585743468121</v>
      </c>
    </row>
    <row r="243" spans="1:29" ht="15" x14ac:dyDescent="0.25">
      <c r="A243">
        <v>2.86</v>
      </c>
      <c r="B243">
        <v>3.26</v>
      </c>
      <c r="C243">
        <v>2.61</v>
      </c>
      <c r="D243" s="20">
        <f t="shared" si="42"/>
        <v>3.95405783601257E-2</v>
      </c>
      <c r="E243" s="17">
        <f>IF(OR($A243="",$B243="",$C243=""),"",A243*'MPTO_working_3-way'!$I242)</f>
        <v>2.9730860541099595</v>
      </c>
      <c r="F243" s="21">
        <f>IF(OR($A243="",$B243="",$C243=""),"",B243*'MPTO_working_3-way'!$I242)</f>
        <v>3.3889022854540096</v>
      </c>
      <c r="G243" s="22">
        <f>IF(OR($A243="",$B243="",$C243=""),"",C243*'MPTO_working_3-way'!$I242)</f>
        <v>2.7132009095199279</v>
      </c>
      <c r="H243" s="17">
        <f>IF(OR($A243="",$B243="",$C243=""),"",'MPTO_working_3-way'!E242)</f>
        <v>2.9720317823172149</v>
      </c>
      <c r="I243" s="21">
        <f>IF(OR($A243="",$B243="",$C243=""),"",'MPTO_working_3-way'!F242)</f>
        <v>3.4063626432674452</v>
      </c>
      <c r="J243" s="22">
        <f>IF(OR($A243="",$B243="",$C243=""),"",'MPTO_working_3-way'!G242)</f>
        <v>2.7029834501578685</v>
      </c>
      <c r="K243" s="17">
        <f>IF(OR($A243="",$B243="",$C243=""),"",'OddsRatio_working_3-way'!H242)</f>
        <v>2.9730409036776235</v>
      </c>
      <c r="L243" s="21">
        <f>IF(OR($A243="",$B243="",$C243=""),"",'OddsRatio_working_3-way'!I242)</f>
        <v>3.3973507754362533</v>
      </c>
      <c r="M243" s="22">
        <f>IF(OR($A243="",$B243="",$C243=""),"",'OddsRatio_working_3-way'!J242)</f>
        <v>2.707847233828482</v>
      </c>
      <c r="N243" s="29">
        <f t="shared" si="43"/>
        <v>33.635084279434551</v>
      </c>
      <c r="O243" s="30">
        <f t="shared" si="44"/>
        <v>29.508080073368966</v>
      </c>
      <c r="P243" s="30">
        <f t="shared" si="45"/>
        <v>36.856835647196483</v>
      </c>
      <c r="Q243" t="s">
        <v>200</v>
      </c>
      <c r="R243" t="s">
        <v>193</v>
      </c>
      <c r="S243" s="36">
        <v>44039</v>
      </c>
      <c r="T243" s="4">
        <v>22</v>
      </c>
      <c r="U243" s="4">
        <f t="shared" si="30"/>
        <v>14.307692307692307</v>
      </c>
      <c r="V243" s="4">
        <f t="shared" si="31"/>
        <v>15.251533742331288</v>
      </c>
      <c r="W243" s="4">
        <f t="shared" si="32"/>
        <v>13.570881226053638</v>
      </c>
      <c r="X243" s="4">
        <f t="shared" si="33"/>
        <v>15.177585031615072</v>
      </c>
      <c r="Y243" s="4">
        <f t="shared" si="34"/>
        <v>16.121426466254054</v>
      </c>
      <c r="Z243" s="4">
        <f t="shared" si="35"/>
        <v>14.440773949976405</v>
      </c>
      <c r="AA243" s="4">
        <f t="shared" si="36"/>
        <v>-0.8698927239227654</v>
      </c>
      <c r="AB243" s="4">
        <f t="shared" si="37"/>
        <v>-0.8698927239227654</v>
      </c>
      <c r="AC243" s="4">
        <f t="shared" si="38"/>
        <v>-0.86989272392276717</v>
      </c>
    </row>
    <row r="244" spans="1:29" ht="15" x14ac:dyDescent="0.25">
      <c r="A244">
        <v>2.34</v>
      </c>
      <c r="B244">
        <v>3.03</v>
      </c>
      <c r="C244">
        <v>3.54</v>
      </c>
      <c r="D244" s="20">
        <f t="shared" si="42"/>
        <v>3.9869306356972167E-2</v>
      </c>
      <c r="E244" s="17">
        <f>IF(OR($A244="",$B244="",$C244=""),"",A244*'MPTO_working_3-way'!$I243)</f>
        <v>2.4332941768753149</v>
      </c>
      <c r="F244" s="21">
        <f>IF(OR($A244="",$B244="",$C244=""),"",B244*'MPTO_working_3-way'!$I243)</f>
        <v>3.1508039982616256</v>
      </c>
      <c r="G244" s="22">
        <f>IF(OR($A244="",$B244="",$C244=""),"",C244*'MPTO_working_3-way'!$I243)</f>
        <v>3.6811373445036817</v>
      </c>
      <c r="H244" s="17">
        <f>IF(OR($A244="",$B244="",$C244=""),"",'MPTO_working_3-way'!E243)</f>
        <v>2.4151050801740772</v>
      </c>
      <c r="I244" s="21">
        <f>IF(OR($A244="",$B244="",$C244=""),"",'MPTO_working_3-way'!F243)</f>
        <v>3.1571313639334466</v>
      </c>
      <c r="J244" s="22">
        <f>IF(OR($A244="",$B244="",$C244=""),"",'MPTO_working_3-way'!G243)</f>
        <v>3.7147639742617491</v>
      </c>
      <c r="K244" s="17">
        <f>IF(OR($A244="",$B244="",$C244=""),"",'OddsRatio_working_3-way'!H243)</f>
        <v>2.4231303124918964</v>
      </c>
      <c r="L244" s="21">
        <f>IF(OR($A244="",$B244="",$C244=""),"",'OddsRatio_working_3-way'!I243)</f>
        <v>3.1559362196705605</v>
      </c>
      <c r="M244" s="22">
        <f>IF(OR($A244="",$B244="",$C244=""),"",'OddsRatio_working_3-way'!J243)</f>
        <v>3.6975753684547894</v>
      </c>
      <c r="N244" s="29">
        <f t="shared" si="43"/>
        <v>41.096551724137925</v>
      </c>
      <c r="O244" s="30">
        <f t="shared" si="44"/>
        <v>31.737931034482759</v>
      </c>
      <c r="P244" s="30">
        <f t="shared" si="45"/>
        <v>27.165517241379305</v>
      </c>
      <c r="Q244" t="s">
        <v>194</v>
      </c>
      <c r="R244" t="s">
        <v>205</v>
      </c>
      <c r="S244" s="36">
        <v>44039</v>
      </c>
      <c r="T244" s="4">
        <v>22</v>
      </c>
      <c r="U244" s="4">
        <f t="shared" ref="U244:U252" si="46">(1/A244)*((T244*A244)-T244)</f>
        <v>12.598290598290598</v>
      </c>
      <c r="V244" s="4">
        <f t="shared" ref="V244:V252" si="47">(1/B244)*((T244*B244)-T244)</f>
        <v>14.739273927392738</v>
      </c>
      <c r="W244" s="4">
        <f t="shared" ref="W244:W252" si="48">(1/C244)*((T244*C244)-T244)</f>
        <v>15.785310734463275</v>
      </c>
      <c r="X244" s="4">
        <f t="shared" ref="X244:X252" si="49">((1/B244)+(1/C244))*T244</f>
        <v>13.475415338143986</v>
      </c>
      <c r="Y244" s="4">
        <f t="shared" ref="Y244:Y252" si="50">((1/A244)+(1/C244))*T244</f>
        <v>15.616398667246127</v>
      </c>
      <c r="Z244" s="4">
        <f t="shared" ref="Z244:Z252" si="51">((1/A244)+(1/B244))*T244</f>
        <v>16.662435474316663</v>
      </c>
      <c r="AA244" s="4">
        <f t="shared" ref="AA244:AA252" si="52">U244-X244</f>
        <v>-0.87712473985338768</v>
      </c>
      <c r="AB244" s="4">
        <f t="shared" ref="AB244:AB252" si="53">V244-Y244</f>
        <v>-0.87712473985338946</v>
      </c>
      <c r="AC244" s="4">
        <f t="shared" ref="AC244:AC252" si="54">W244-Z244</f>
        <v>-0.87712473985338768</v>
      </c>
    </row>
    <row r="245" spans="1:29" ht="15" x14ac:dyDescent="0.25">
      <c r="A245">
        <v>3.19</v>
      </c>
      <c r="B245">
        <v>3.28</v>
      </c>
      <c r="C245">
        <v>2.38</v>
      </c>
      <c r="D245" s="20">
        <f t="shared" si="42"/>
        <v>3.8525739831829942E-2</v>
      </c>
      <c r="E245" s="17">
        <f>IF(OR($A245="",$B245="",$C245=""),"",A245*'MPTO_working_3-way'!$I244)</f>
        <v>3.3128971100635374</v>
      </c>
      <c r="F245" s="21">
        <f>IF(OR($A245="",$B245="",$C245=""),"",B245*'MPTO_working_3-way'!$I244)</f>
        <v>3.4063644266484019</v>
      </c>
      <c r="G245" s="22">
        <f>IF(OR($A245="",$B245="",$C245=""),"",C245*'MPTO_working_3-way'!$I244)</f>
        <v>2.471691260799755</v>
      </c>
      <c r="H245" s="17">
        <f>IF(OR($A245="",$B245="",$C245=""),"",'MPTO_working_3-way'!E244)</f>
        <v>3.3262626906649633</v>
      </c>
      <c r="I245" s="21">
        <f>IF(OR($A245="",$B245="",$C245=""),"",'MPTO_working_3-way'!F244)</f>
        <v>3.4242337794153017</v>
      </c>
      <c r="J245" s="22">
        <f>IF(OR($A245="",$B245="",$C245=""),"",'MPTO_working_3-way'!G244)</f>
        <v>2.4550350874932989</v>
      </c>
      <c r="K245" s="17">
        <f>IF(OR($A245="",$B245="",$C245=""),"",'OddsRatio_working_3-way'!H244)</f>
        <v>3.3206644444521518</v>
      </c>
      <c r="L245" s="21">
        <f>IF(OR($A245="",$B245="",$C245=""),"",'OddsRatio_working_3-way'!I244)</f>
        <v>3.4160342161419659</v>
      </c>
      <c r="M245" s="22">
        <f>IF(OR($A245="",$B245="",$C245=""),"",'OddsRatio_working_3-way'!J244)</f>
        <v>2.4623364992438215</v>
      </c>
      <c r="N245" s="29">
        <f t="shared" si="43"/>
        <v>30.185060591296818</v>
      </c>
      <c r="O245" s="30">
        <f t="shared" si="44"/>
        <v>29.356811977511239</v>
      </c>
      <c r="P245" s="30">
        <f t="shared" si="45"/>
        <v>40.458127431191961</v>
      </c>
      <c r="Q245" t="s">
        <v>214</v>
      </c>
      <c r="R245" t="s">
        <v>199</v>
      </c>
      <c r="S245" s="36">
        <v>44039</v>
      </c>
      <c r="T245" s="4">
        <v>22</v>
      </c>
      <c r="U245" s="4">
        <f t="shared" si="46"/>
        <v>15.103448275862068</v>
      </c>
      <c r="V245" s="4">
        <f t="shared" si="47"/>
        <v>15.292682926829267</v>
      </c>
      <c r="W245" s="4">
        <f t="shared" si="48"/>
        <v>12.756302521008402</v>
      </c>
      <c r="X245" s="4">
        <f t="shared" si="49"/>
        <v>15.951014552162329</v>
      </c>
      <c r="Y245" s="4">
        <f t="shared" si="50"/>
        <v>16.140249203129528</v>
      </c>
      <c r="Z245" s="4">
        <f t="shared" si="51"/>
        <v>13.603868797308664</v>
      </c>
      <c r="AA245" s="4">
        <f t="shared" si="52"/>
        <v>-0.84756627630026138</v>
      </c>
      <c r="AB245" s="4">
        <f t="shared" si="53"/>
        <v>-0.84756627630026138</v>
      </c>
      <c r="AC245" s="4">
        <f t="shared" si="54"/>
        <v>-0.84756627630026138</v>
      </c>
    </row>
    <row r="246" spans="1:29" ht="15" x14ac:dyDescent="0.25">
      <c r="A246">
        <v>1.93</v>
      </c>
      <c r="B246">
        <v>3.48</v>
      </c>
      <c r="C246">
        <v>4.33</v>
      </c>
      <c r="D246" s="20">
        <f t="shared" si="42"/>
        <v>3.6437919082077386E-2</v>
      </c>
      <c r="E246" s="17">
        <f>IF(OR($A246="",$B246="",$C246=""),"",A246*'MPTO_working_3-way'!$I245)</f>
        <v>2.0003251838284091</v>
      </c>
      <c r="F246" s="21">
        <f>IF(OR($A246="",$B246="",$C246=""),"",B246*'MPTO_working_3-way'!$I245)</f>
        <v>3.6068039584056293</v>
      </c>
      <c r="G246" s="22">
        <f>IF(OR($A246="",$B246="",$C246=""),"",C246*'MPTO_working_3-way'!$I245)</f>
        <v>4.4877761896253956</v>
      </c>
      <c r="H246" s="17">
        <f>IF(OR($A246="",$B246="",$C246=""),"",'MPTO_working_3-way'!E245)</f>
        <v>1.9763285563433948</v>
      </c>
      <c r="I246" s="21">
        <f>IF(OR($A246="",$B246="",$C246=""),"",'MPTO_working_3-way'!F245)</f>
        <v>3.6335842904080846</v>
      </c>
      <c r="J246" s="22">
        <f>IF(OR($A246="",$B246="",$C246=""),"",'MPTO_working_3-way'!G245)</f>
        <v>4.5703649208004906</v>
      </c>
      <c r="K246" s="17">
        <f>IF(OR($A246="",$B246="",$C246=""),"",'OddsRatio_working_3-way'!H245)</f>
        <v>1.985655509876612</v>
      </c>
      <c r="L246" s="21">
        <f>IF(OR($A246="",$B246="",$C246=""),"",'OddsRatio_working_3-way'!I245)</f>
        <v>3.6284146930042986</v>
      </c>
      <c r="M246" s="22">
        <f>IF(OR($A246="",$B246="",$C246=""),"",'OddsRatio_working_3-way'!J245)</f>
        <v>4.5292826321388366</v>
      </c>
      <c r="N246" s="29">
        <f t="shared" si="43"/>
        <v>49.991871725881424</v>
      </c>
      <c r="O246" s="30">
        <f t="shared" si="44"/>
        <v>27.725377135330788</v>
      </c>
      <c r="P246" s="30">
        <f t="shared" si="45"/>
        <v>22.282751138787788</v>
      </c>
      <c r="Q246" t="s">
        <v>202</v>
      </c>
      <c r="R246" t="s">
        <v>195</v>
      </c>
      <c r="S246" s="36">
        <v>44039</v>
      </c>
      <c r="T246" s="4">
        <v>22</v>
      </c>
      <c r="U246" s="4">
        <f t="shared" si="46"/>
        <v>10.601036269430054</v>
      </c>
      <c r="V246" s="4">
        <f t="shared" si="47"/>
        <v>15.678160919540229</v>
      </c>
      <c r="W246" s="4">
        <f t="shared" si="48"/>
        <v>16.919168591224018</v>
      </c>
      <c r="X246" s="4">
        <f t="shared" si="49"/>
        <v>11.402670489235751</v>
      </c>
      <c r="Y246" s="4">
        <f t="shared" si="50"/>
        <v>16.479795139345931</v>
      </c>
      <c r="Z246" s="4">
        <f t="shared" si="51"/>
        <v>17.720802811029721</v>
      </c>
      <c r="AA246" s="4">
        <f t="shared" si="52"/>
        <v>-0.80163421980569716</v>
      </c>
      <c r="AB246" s="4">
        <f t="shared" si="53"/>
        <v>-0.80163421980570249</v>
      </c>
      <c r="AC246" s="4">
        <f t="shared" si="54"/>
        <v>-0.80163421980570249</v>
      </c>
    </row>
    <row r="247" spans="1:29" ht="15" x14ac:dyDescent="0.25">
      <c r="A247">
        <v>2.7</v>
      </c>
      <c r="B247">
        <v>3.04</v>
      </c>
      <c r="C247">
        <v>2.93</v>
      </c>
      <c r="D247" s="20">
        <f t="shared" si="42"/>
        <v>4.0614667119068137E-2</v>
      </c>
      <c r="E247" s="17">
        <f>IF(OR($A247="",$B247="",$C247=""),"",A247*'MPTO_working_3-way'!$I246)</f>
        <v>2.8096596012214841</v>
      </c>
      <c r="F247" s="21">
        <f>IF(OR($A247="",$B247="",$C247=""),"",B247*'MPTO_working_3-way'!$I246)</f>
        <v>3.1634685880419671</v>
      </c>
      <c r="G247" s="22">
        <f>IF(OR($A247="",$B247="",$C247=""),"",C247*'MPTO_working_3-way'!$I246)</f>
        <v>3.04900097465887</v>
      </c>
      <c r="H247" s="17">
        <f>IF(OR($A247="",$B247="",$C247=""),"",'MPTO_working_3-way'!E246)</f>
        <v>2.802438080795997</v>
      </c>
      <c r="I247" s="21">
        <f>IF(OR($A247="",$B247="",$C247=""),"",'MPTO_working_3-way'!F246)</f>
        <v>3.1704851065026567</v>
      </c>
      <c r="J247" s="22">
        <f>IF(OR($A247="",$B247="",$C247=""),"",'MPTO_working_3-way'!G246)</f>
        <v>3.0510249821966546</v>
      </c>
      <c r="K247" s="17">
        <f>IF(OR($A247="",$B247="",$C247=""),"",'OddsRatio_working_3-way'!H246)</f>
        <v>2.8058580434767144</v>
      </c>
      <c r="L247" s="21">
        <f>IF(OR($A247="",$B247="",$C247=""),"",'OddsRatio_working_3-way'!I246)</f>
        <v>3.1670296521720567</v>
      </c>
      <c r="M247" s="22">
        <f>IF(OR($A247="",$B247="",$C247=""),"",'OddsRatio_working_3-way'!J246)</f>
        <v>3.0501800140647402</v>
      </c>
      <c r="N247" s="29">
        <f t="shared" si="43"/>
        <v>35.59150010788693</v>
      </c>
      <c r="O247" s="30">
        <f t="shared" si="44"/>
        <v>31.610871806346946</v>
      </c>
      <c r="P247" s="30">
        <f t="shared" si="45"/>
        <v>32.797628085766114</v>
      </c>
      <c r="Q247" t="s">
        <v>206</v>
      </c>
      <c r="R247" t="s">
        <v>197</v>
      </c>
      <c r="S247" s="36">
        <v>44039</v>
      </c>
      <c r="T247" s="4">
        <v>22</v>
      </c>
      <c r="U247" s="4">
        <f t="shared" si="46"/>
        <v>13.851851851851853</v>
      </c>
      <c r="V247" s="4">
        <f t="shared" si="47"/>
        <v>14.763157894736842</v>
      </c>
      <c r="W247" s="4">
        <f t="shared" si="48"/>
        <v>14.491467576791811</v>
      </c>
      <c r="X247" s="4">
        <f t="shared" si="49"/>
        <v>14.745374528471348</v>
      </c>
      <c r="Y247" s="4">
        <f t="shared" si="50"/>
        <v>15.656680571356338</v>
      </c>
      <c r="Z247" s="4">
        <f t="shared" si="51"/>
        <v>15.384990253411306</v>
      </c>
      <c r="AA247" s="4">
        <f t="shared" si="52"/>
        <v>-0.89352267661949547</v>
      </c>
      <c r="AB247" s="4">
        <f t="shared" si="53"/>
        <v>-0.89352267661949547</v>
      </c>
      <c r="AC247" s="4">
        <f t="shared" si="54"/>
        <v>-0.89352267661949547</v>
      </c>
    </row>
    <row r="248" spans="1:29" ht="15" x14ac:dyDescent="0.25">
      <c r="A248">
        <v>2.29</v>
      </c>
      <c r="B248">
        <v>3.17</v>
      </c>
      <c r="C248">
        <v>3.48</v>
      </c>
      <c r="D248" s="20">
        <f t="shared" si="42"/>
        <v>3.9494957795715324E-2</v>
      </c>
      <c r="E248" s="17">
        <f>IF(OR($A248="",$B248="",$C248=""),"",A248*'MPTO_working_3-way'!$I247)</f>
        <v>2.3804434533521883</v>
      </c>
      <c r="F248" s="21">
        <f>IF(OR($A248="",$B248="",$C248=""),"",B248*'MPTO_working_3-way'!$I247)</f>
        <v>3.2951990162124174</v>
      </c>
      <c r="G248" s="22">
        <f>IF(OR($A248="",$B248="",$C248=""),"",C248*'MPTO_working_3-way'!$I247)</f>
        <v>3.6174424531290894</v>
      </c>
      <c r="H248" s="17">
        <f>IF(OR($A248="",$B248="",$C248=""),"",'MPTO_working_3-way'!E247)</f>
        <v>2.3611845619275336</v>
      </c>
      <c r="I248" s="21">
        <f>IF(OR($A248="",$B248="",$C248=""),"",'MPTO_working_3-way'!F247)</f>
        <v>3.3080550805539479</v>
      </c>
      <c r="J248" s="22">
        <f>IF(OR($A248="",$B248="",$C248=""),"",'MPTO_working_3-way'!G247)</f>
        <v>3.6470882520465184</v>
      </c>
      <c r="K248" s="17">
        <f>IF(OR($A248="",$B248="",$C248=""),"",'OddsRatio_working_3-way'!H247)</f>
        <v>2.3694682958050675</v>
      </c>
      <c r="L248" s="21">
        <f>IF(OR($A248="",$B248="",$C248=""),"",'OddsRatio_working_3-way'!I247)</f>
        <v>3.3036792262767425</v>
      </c>
      <c r="M248" s="22">
        <f>IF(OR($A248="",$B248="",$C248=""),"",'OddsRatio_working_3-way'!J247)</f>
        <v>3.632776258601992</v>
      </c>
      <c r="N248" s="29">
        <f t="shared" si="43"/>
        <v>42.008979402210954</v>
      </c>
      <c r="O248" s="30">
        <f t="shared" si="44"/>
        <v>30.3471807038054</v>
      </c>
      <c r="P248" s="30">
        <f t="shared" si="45"/>
        <v>27.643839893983653</v>
      </c>
      <c r="Q248" t="s">
        <v>208</v>
      </c>
      <c r="R248" t="s">
        <v>203</v>
      </c>
      <c r="S248" s="36">
        <v>44039</v>
      </c>
      <c r="T248" s="4">
        <v>22</v>
      </c>
      <c r="U248" s="4">
        <f t="shared" si="46"/>
        <v>12.393013100436683</v>
      </c>
      <c r="V248" s="4">
        <f t="shared" si="47"/>
        <v>15.059936908517347</v>
      </c>
      <c r="W248" s="4">
        <f t="shared" si="48"/>
        <v>15.678160919540229</v>
      </c>
      <c r="X248" s="4">
        <f t="shared" si="49"/>
        <v>13.26190217194242</v>
      </c>
      <c r="Y248" s="4">
        <f t="shared" si="50"/>
        <v>15.928825980023088</v>
      </c>
      <c r="Z248" s="4">
        <f t="shared" si="51"/>
        <v>16.547049991045967</v>
      </c>
      <c r="AA248" s="4">
        <f t="shared" si="52"/>
        <v>-0.86888907150573758</v>
      </c>
      <c r="AB248" s="4">
        <f t="shared" si="53"/>
        <v>-0.86888907150574113</v>
      </c>
      <c r="AC248" s="4">
        <f t="shared" si="54"/>
        <v>-0.86888907150573758</v>
      </c>
    </row>
    <row r="249" spans="1:29" ht="15" x14ac:dyDescent="0.25">
      <c r="A249"/>
      <c r="B249"/>
      <c r="C249"/>
      <c r="D249" s="20" t="str">
        <f t="shared" si="42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29" t="e">
        <f t="shared" si="43"/>
        <v>#VALUE!</v>
      </c>
      <c r="O249" s="30" t="e">
        <f t="shared" si="44"/>
        <v>#VALUE!</v>
      </c>
      <c r="P249" s="30" t="e">
        <f t="shared" si="45"/>
        <v>#VALUE!</v>
      </c>
      <c r="Q249" t="s">
        <v>204</v>
      </c>
      <c r="R249" t="s">
        <v>215</v>
      </c>
      <c r="S249" s="36">
        <v>44039</v>
      </c>
      <c r="T249" s="4">
        <v>22</v>
      </c>
      <c r="U249" s="4" t="e">
        <f t="shared" si="46"/>
        <v>#DIV/0!</v>
      </c>
      <c r="V249" s="4" t="e">
        <f t="shared" si="47"/>
        <v>#DIV/0!</v>
      </c>
      <c r="W249" s="4" t="e">
        <f t="shared" si="48"/>
        <v>#DIV/0!</v>
      </c>
      <c r="X249" s="4" t="e">
        <f t="shared" si="49"/>
        <v>#DIV/0!</v>
      </c>
      <c r="Y249" s="4" t="e">
        <f t="shared" si="50"/>
        <v>#DIV/0!</v>
      </c>
      <c r="Z249" s="4" t="e">
        <f t="shared" si="51"/>
        <v>#DIV/0!</v>
      </c>
      <c r="AA249" s="4" t="e">
        <f t="shared" si="52"/>
        <v>#DIV/0!</v>
      </c>
      <c r="AB249" s="4" t="e">
        <f t="shared" si="53"/>
        <v>#DIV/0!</v>
      </c>
      <c r="AC249" s="4" t="e">
        <f t="shared" si="54"/>
        <v>#DIV/0!</v>
      </c>
    </row>
    <row r="250" spans="1:29" ht="15" x14ac:dyDescent="0.25">
      <c r="A250">
        <v>2.2200000000000002</v>
      </c>
      <c r="B250">
        <v>3.35</v>
      </c>
      <c r="C250">
        <v>3.44</v>
      </c>
      <c r="D250" s="20">
        <f t="shared" si="42"/>
        <v>3.9655587555622152E-2</v>
      </c>
      <c r="E250" s="17">
        <f>IF(OR($A250="",$B250="",$C250=""),"",A250*'MPTO_working_3-way'!$I249)</f>
        <v>2.3080354043734812</v>
      </c>
      <c r="F250" s="21">
        <f>IF(OR($A250="",$B250="",$C250=""),"",B250*'MPTO_working_3-way'!$I249)</f>
        <v>3.4828462183113342</v>
      </c>
      <c r="G250" s="22">
        <f>IF(OR($A250="",$B250="",$C250=""),"",C250*'MPTO_working_3-way'!$I249)</f>
        <v>3.5764152211913403</v>
      </c>
      <c r="H250" s="17">
        <f>IF(OR($A250="",$B250="",$C250=""),"",'MPTO_working_3-way'!E249)</f>
        <v>2.287115719058761</v>
      </c>
      <c r="I250" s="21">
        <f>IF(OR($A250="",$B250="",$C250=""),"",'MPTO_working_3-way'!F249)</f>
        <v>3.5052183333120199</v>
      </c>
      <c r="J250" s="22">
        <f>IF(OR($A250="",$B250="",$C250=""),"",'MPTO_working_3-way'!G249)</f>
        <v>3.6038744431004557</v>
      </c>
      <c r="K250" s="17">
        <f>IF(OR($A250="",$B250="",$C250=""),"",'OddsRatio_working_3-way'!H249)</f>
        <v>2.2958915159164781</v>
      </c>
      <c r="L250" s="21">
        <f>IF(OR($A250="",$B250="",$C250=""),"",'OddsRatio_working_3-way'!I249)</f>
        <v>3.4961844773801016</v>
      </c>
      <c r="M250" s="22">
        <f>IF(OR($A250="",$B250="",$C250=""),"",'OddsRatio_working_3-way'!J249)</f>
        <v>3.5917830318329553</v>
      </c>
      <c r="N250" s="29">
        <f t="shared" si="43"/>
        <v>43.3268916978096</v>
      </c>
      <c r="O250" s="30">
        <f t="shared" si="44"/>
        <v>28.712149125115616</v>
      </c>
      <c r="P250" s="30">
        <f t="shared" si="45"/>
        <v>27.960959177074795</v>
      </c>
      <c r="Q250" t="s">
        <v>196</v>
      </c>
      <c r="R250" t="s">
        <v>191</v>
      </c>
      <c r="S250" s="36">
        <v>44039</v>
      </c>
      <c r="T250" s="4">
        <v>22</v>
      </c>
      <c r="U250" s="4">
        <f t="shared" si="46"/>
        <v>12.09009009009009</v>
      </c>
      <c r="V250" s="4">
        <f t="shared" si="47"/>
        <v>15.432835820895521</v>
      </c>
      <c r="W250" s="4">
        <f t="shared" si="48"/>
        <v>15.604651162790697</v>
      </c>
      <c r="X250" s="4">
        <f t="shared" si="49"/>
        <v>12.962513016313782</v>
      </c>
      <c r="Y250" s="4">
        <f t="shared" si="50"/>
        <v>16.305258747119211</v>
      </c>
      <c r="Z250" s="4">
        <f t="shared" si="51"/>
        <v>16.477074089014387</v>
      </c>
      <c r="AA250" s="4">
        <f t="shared" si="52"/>
        <v>-0.87242292622369177</v>
      </c>
      <c r="AB250" s="4">
        <f t="shared" si="53"/>
        <v>-0.87242292622369</v>
      </c>
      <c r="AC250" s="4">
        <f t="shared" si="54"/>
        <v>-0.87242292622369</v>
      </c>
    </row>
    <row r="251" spans="1:29" ht="15" x14ac:dyDescent="0.25">
      <c r="A251">
        <v>2.54</v>
      </c>
      <c r="B251">
        <v>3.11</v>
      </c>
      <c r="C251">
        <v>3.09</v>
      </c>
      <c r="D251" s="20">
        <f t="shared" si="42"/>
        <v>3.8868791230959099E-2</v>
      </c>
      <c r="E251" s="17">
        <f>IF(OR($A251="",$B251="",$C251=""),"",A251*'MPTO_working_3-way'!$I250)</f>
        <v>2.6387267297266361</v>
      </c>
      <c r="F251" s="21">
        <f>IF(OR($A251="",$B251="",$C251=""),"",B251*'MPTO_working_3-way'!$I250)</f>
        <v>3.2308819407282825</v>
      </c>
      <c r="G251" s="22">
        <f>IF(OR($A251="",$B251="",$C251=""),"",C251*'MPTO_working_3-way'!$I250)</f>
        <v>3.2101045649036632</v>
      </c>
      <c r="H251" s="17">
        <f>IF(OR($A251="",$B251="",$C251=""),"",'MPTO_working_3-way'!E250)</f>
        <v>2.6264330485773333</v>
      </c>
      <c r="I251" s="21">
        <f>IF(OR($A251="",$B251="",$C251=""),"",'MPTO_working_3-way'!F250)</f>
        <v>3.2405756929467682</v>
      </c>
      <c r="J251" s="22">
        <f>IF(OR($A251="",$B251="",$C251=""),"",'MPTO_working_3-way'!G250)</f>
        <v>3.2188668682305495</v>
      </c>
      <c r="K251" s="17">
        <f>IF(OR($A251="",$B251="",$C251=""),"",'OddsRatio_working_3-way'!H250)</f>
        <v>2.6320333264355127</v>
      </c>
      <c r="L251" s="21">
        <f>IF(OR($A251="",$B251="",$C251=""),"",'OddsRatio_working_3-way'!I250)</f>
        <v>3.2360976095967087</v>
      </c>
      <c r="M251" s="22">
        <f>IF(OR($A251="",$B251="",$C251=""),"",'OddsRatio_working_3-way'!J250)</f>
        <v>3.2149023715910525</v>
      </c>
      <c r="N251" s="29">
        <f t="shared" si="43"/>
        <v>37.897065608745201</v>
      </c>
      <c r="O251" s="30">
        <f t="shared" si="44"/>
        <v>30.9513011724157</v>
      </c>
      <c r="P251" s="30">
        <f t="shared" si="45"/>
        <v>31.151633218839102</v>
      </c>
      <c r="Q251" t="s">
        <v>192</v>
      </c>
      <c r="R251" t="s">
        <v>201</v>
      </c>
      <c r="S251" s="36">
        <v>44039</v>
      </c>
      <c r="T251" s="4">
        <v>22</v>
      </c>
      <c r="U251" s="4">
        <f t="shared" si="46"/>
        <v>13.338582677165354</v>
      </c>
      <c r="V251" s="4">
        <f t="shared" si="47"/>
        <v>14.926045016077172</v>
      </c>
      <c r="W251" s="4">
        <f t="shared" si="48"/>
        <v>14.880258899676374</v>
      </c>
      <c r="X251" s="4">
        <f t="shared" si="49"/>
        <v>14.193696084246454</v>
      </c>
      <c r="Y251" s="4">
        <f t="shared" si="50"/>
        <v>15.781158423158271</v>
      </c>
      <c r="Z251" s="4">
        <f t="shared" si="51"/>
        <v>15.735372306757474</v>
      </c>
      <c r="AA251" s="4">
        <f t="shared" si="52"/>
        <v>-0.85511340708110062</v>
      </c>
      <c r="AB251" s="4">
        <f t="shared" si="53"/>
        <v>-0.85511340708109884</v>
      </c>
      <c r="AC251" s="4">
        <f t="shared" si="54"/>
        <v>-0.85511340708110062</v>
      </c>
    </row>
    <row r="252" spans="1:29" ht="15" x14ac:dyDescent="0.25">
      <c r="A252">
        <v>1.89</v>
      </c>
      <c r="B252">
        <v>3.45</v>
      </c>
      <c r="C252">
        <v>4.57</v>
      </c>
      <c r="D252" s="20">
        <f t="shared" si="42"/>
        <v>3.7773982308279885E-2</v>
      </c>
      <c r="E252" s="17">
        <f>IF(OR($A252="",$B252="",$C252=""),"",A252*'MPTO_working_3-way'!$I251)</f>
        <v>1.9613928265626488</v>
      </c>
      <c r="F252" s="21">
        <f>IF(OR($A252="",$B252="",$C252=""),"",B252*'MPTO_working_3-way'!$I251)</f>
        <v>3.5803202389635658</v>
      </c>
      <c r="G252" s="22">
        <f>IF(OR($A252="",$B252="",$C252=""),"",C252*'MPTO_working_3-way'!$I251)</f>
        <v>4.7426270991488391</v>
      </c>
      <c r="H252" s="17">
        <f>IF(OR($A252="",$B252="",$C252=""),"",'MPTO_working_3-way'!E251)</f>
        <v>1.9360739301013983</v>
      </c>
      <c r="I252" s="21">
        <f>IF(OR($A252="",$B252="",$C252=""),"",'MPTO_working_3-way'!F251)</f>
        <v>3.6066742151960258</v>
      </c>
      <c r="J252" s="22">
        <f>IF(OR($A252="",$B252="",$C252=""),"",'MPTO_working_3-way'!G251)</f>
        <v>4.8490243348773348</v>
      </c>
      <c r="K252" s="17">
        <f>IF(OR($A252="",$B252="",$C252=""),"",'OddsRatio_working_3-way'!H251)</f>
        <v>1.9458442599539378</v>
      </c>
      <c r="L252" s="21">
        <f>IF(OR($A252="",$B252="",$C252=""),"",'OddsRatio_working_3-way'!I251)</f>
        <v>3.6037285807720751</v>
      </c>
      <c r="M252" s="22">
        <f>IF(OR($A252="",$B252="",$C252=""),"",'OddsRatio_working_3-way'!J251)</f>
        <v>4.794004503410739</v>
      </c>
      <c r="N252" s="29">
        <f t="shared" si="43"/>
        <v>50.984177491487273</v>
      </c>
      <c r="O252" s="30">
        <f t="shared" si="44"/>
        <v>27.93046245185824</v>
      </c>
      <c r="P252" s="30">
        <f t="shared" si="45"/>
        <v>21.085360056654473</v>
      </c>
      <c r="Q252" t="s">
        <v>198</v>
      </c>
      <c r="R252" t="s">
        <v>207</v>
      </c>
      <c r="S252" s="36">
        <v>44039</v>
      </c>
      <c r="T252" s="4">
        <v>22</v>
      </c>
      <c r="U252" s="4">
        <f t="shared" si="46"/>
        <v>10.359788359788361</v>
      </c>
      <c r="V252" s="4">
        <f t="shared" si="47"/>
        <v>15.623188405797103</v>
      </c>
      <c r="W252" s="4">
        <f t="shared" si="48"/>
        <v>17.185995623632387</v>
      </c>
      <c r="X252" s="4">
        <f t="shared" si="49"/>
        <v>11.190815970570513</v>
      </c>
      <c r="Y252" s="4">
        <f t="shared" si="50"/>
        <v>16.454216016579256</v>
      </c>
      <c r="Z252" s="4">
        <f t="shared" si="51"/>
        <v>18.017023234414541</v>
      </c>
      <c r="AA252" s="4">
        <f t="shared" si="52"/>
        <v>-0.83102761078215259</v>
      </c>
      <c r="AB252" s="4">
        <f t="shared" si="53"/>
        <v>-0.83102761078215259</v>
      </c>
      <c r="AC252" s="4">
        <f t="shared" si="54"/>
        <v>-0.83102761078215437</v>
      </c>
    </row>
    <row r="253" spans="1:29" ht="15" x14ac:dyDescent="0.25">
      <c r="A253">
        <v>6.53</v>
      </c>
      <c r="B253">
        <v>4.6500000000000004</v>
      </c>
      <c r="C253">
        <v>1.5</v>
      </c>
      <c r="D253" s="20">
        <f t="shared" si="42"/>
        <v>3.4859786922228242E-2</v>
      </c>
      <c r="E253" s="17">
        <f>IF(OR($A253="",$B253="",$C253=""),"",A253*'MPTO_working_3-way'!$I252)</f>
        <v>6.7576344086021507</v>
      </c>
      <c r="F253" s="21">
        <f>IF(OR($A253="",$B253="",$C253=""),"",B253*'MPTO_working_3-way'!$I252)</f>
        <v>4.8120980091883618</v>
      </c>
      <c r="G253" s="22">
        <f>IF(OR($A253="",$B253="",$C253=""),"",C253*'MPTO_working_3-way'!$I252)</f>
        <v>1.5522896803833424</v>
      </c>
      <c r="H253" s="17">
        <f>IF(OR($A253="",$B253="",$C253=""),"",'MPTO_working_3-way'!E252)</f>
        <v>7.0661676298336111</v>
      </c>
      <c r="I253" s="21">
        <f>IF(OR($A253="",$B253="",$C253=""),"",'MPTO_working_3-way'!F252)</f>
        <v>4.9156031621833103</v>
      </c>
      <c r="J253" s="22">
        <f>IF(OR($A253="",$B253="",$C253=""),"",'MPTO_working_3-way'!G252)</f>
        <v>1.526608625702818</v>
      </c>
      <c r="K253" s="17">
        <f>IF(OR($A253="",$B253="",$C253=""),"",'OddsRatio_working_3-way'!H252)</f>
        <v>6.915806916992743</v>
      </c>
      <c r="L253" s="21">
        <f>IF(OR($A253="",$B253="",$C253=""),"",'OddsRatio_working_3-way'!I252)</f>
        <v>4.9046465184490984</v>
      </c>
      <c r="M253" s="22">
        <f>IF(OR($A253="",$B253="",$C253=""),"",'OddsRatio_working_3-way'!J252)</f>
        <v>1.5348830847190542</v>
      </c>
      <c r="N253" s="29">
        <f t="shared" ref="N253:N278" si="55">(1/E253)* 100</f>
        <v>14.798077841071827</v>
      </c>
      <c r="O253" s="30">
        <f t="shared" ref="O253:O278" si="56">(1/F253)* 100</f>
        <v>20.780956624128819</v>
      </c>
      <c r="P253" s="30">
        <f t="shared" ref="P253:P278" si="57">(1/G253)* 100</f>
        <v>64.42096553479935</v>
      </c>
      <c r="Q253" t="s">
        <v>105</v>
      </c>
      <c r="R253" t="s">
        <v>99</v>
      </c>
      <c r="S253" s="36">
        <v>43838</v>
      </c>
      <c r="T253" s="4">
        <v>22</v>
      </c>
      <c r="U253" s="4">
        <f t="shared" ref="U253:U279" si="58">(1/A253)*((T253*A253)-T253)</f>
        <v>18.630934150076566</v>
      </c>
      <c r="V253" s="4">
        <f t="shared" ref="V253:V279" si="59">(1/B253)*((T253*B253)-T253)</f>
        <v>17.268817204301076</v>
      </c>
      <c r="W253" s="4">
        <f t="shared" ref="W253:W279" si="60">(1/C253)*((T253*C253)-T253)</f>
        <v>7.333333333333333</v>
      </c>
      <c r="X253" s="4">
        <f t="shared" ref="X253:X279" si="61">((1/B253)+(1/C253))*T253</f>
        <v>19.397849462365588</v>
      </c>
      <c r="Y253" s="4">
        <f t="shared" ref="Y253:Y279" si="62">((1/A253)+(1/C253))*T253</f>
        <v>18.035732516590095</v>
      </c>
      <c r="Z253" s="4">
        <f t="shared" ref="Z253:Z279" si="63">((1/A253)+(1/B253))*T253</f>
        <v>8.1002486456223544</v>
      </c>
      <c r="AA253" s="4">
        <f t="shared" ref="AA253:AA279" si="64">U253-X253</f>
        <v>-0.76691531228902221</v>
      </c>
      <c r="AB253" s="4">
        <f t="shared" ref="AB253:AB279" si="65">V253-Y253</f>
        <v>-0.76691531228901866</v>
      </c>
      <c r="AC253" s="4">
        <f t="shared" ref="AC253:AC279" si="66">W253-Z253</f>
        <v>-0.76691531228902132</v>
      </c>
    </row>
    <row r="254" spans="1:29" ht="15" x14ac:dyDescent="0.25">
      <c r="A254">
        <v>2.37</v>
      </c>
      <c r="B254">
        <v>3.76</v>
      </c>
      <c r="C254">
        <v>2.89</v>
      </c>
      <c r="D254" s="20">
        <f t="shared" si="42"/>
        <v>3.3919136324227495E-2</v>
      </c>
      <c r="E254" s="17">
        <f>IF(OR($A254="",$B254="",$C254=""),"",A254*'MPTO_working_3-way'!$I253)</f>
        <v>2.4503883530884192</v>
      </c>
      <c r="F254" s="21">
        <f>IF(OR($A254="",$B254="",$C254=""),"",B254*'MPTO_working_3-way'!$I253)</f>
        <v>3.8875359525790953</v>
      </c>
      <c r="G254" s="22">
        <f>IF(OR($A254="",$B254="",$C254=""),"",C254*'MPTO_working_3-way'!$I253)</f>
        <v>2.9880263039770174</v>
      </c>
      <c r="H254" s="17">
        <f>IF(OR($A254="",$B254="",$C254=""),"",'MPTO_working_3-way'!E253)</f>
        <v>2.4352553900519918</v>
      </c>
      <c r="I254" s="21">
        <f>IF(OR($A254="",$B254="",$C254=""),"",'MPTO_working_3-way'!F253)</f>
        <v>3.9269421005035583</v>
      </c>
      <c r="J254" s="22">
        <f>IF(OR($A254="",$B254="",$C254=""),"",'MPTO_working_3-way'!G253)</f>
        <v>2.9876218422936858</v>
      </c>
      <c r="K254" s="17">
        <f>IF(OR($A254="",$B254="",$C254=""),"",'OddsRatio_working_3-way'!H253)</f>
        <v>2.4422252573891932</v>
      </c>
      <c r="L254" s="21">
        <f>IF(OR($A254="",$B254="",$C254=""),"",'OddsRatio_working_3-way'!I253)</f>
        <v>3.9055048980979357</v>
      </c>
      <c r="M254" s="22">
        <f>IF(OR($A254="",$B254="",$C254=""),"",'OddsRatio_working_3-way'!J253)</f>
        <v>2.9896392236974996</v>
      </c>
      <c r="N254" s="29">
        <f t="shared" si="55"/>
        <v>40.809857700295574</v>
      </c>
      <c r="O254" s="30">
        <f t="shared" si="56"/>
        <v>25.723234773856518</v>
      </c>
      <c r="P254" s="30">
        <f t="shared" si="57"/>
        <v>33.466907525847922</v>
      </c>
      <c r="Q254" t="s">
        <v>98</v>
      </c>
      <c r="R254" t="s">
        <v>143</v>
      </c>
      <c r="S254" s="36">
        <v>43838</v>
      </c>
      <c r="T254" s="4">
        <v>22</v>
      </c>
      <c r="U254" s="4">
        <f t="shared" si="58"/>
        <v>12.717299578059071</v>
      </c>
      <c r="V254" s="4">
        <f t="shared" si="59"/>
        <v>16.148936170212764</v>
      </c>
      <c r="W254" s="4">
        <f t="shared" si="60"/>
        <v>14.387543252595156</v>
      </c>
      <c r="X254" s="4">
        <f t="shared" si="61"/>
        <v>13.463520577192078</v>
      </c>
      <c r="Y254" s="4">
        <f t="shared" si="62"/>
        <v>16.895157169345772</v>
      </c>
      <c r="Z254" s="4">
        <f t="shared" si="63"/>
        <v>15.133764251728161</v>
      </c>
      <c r="AA254" s="4">
        <f t="shared" si="64"/>
        <v>-0.74622099913300666</v>
      </c>
      <c r="AB254" s="4">
        <f t="shared" si="65"/>
        <v>-0.74622099913300843</v>
      </c>
      <c r="AC254" s="4">
        <f t="shared" si="66"/>
        <v>-0.74622099913300488</v>
      </c>
    </row>
    <row r="255" spans="1:29" ht="15" x14ac:dyDescent="0.25">
      <c r="A255">
        <v>2.86</v>
      </c>
      <c r="B255">
        <v>4.07</v>
      </c>
      <c r="C255">
        <v>2.29</v>
      </c>
      <c r="D255" s="20">
        <f t="shared" si="42"/>
        <v>3.2031818058019024E-2</v>
      </c>
      <c r="E255" s="17">
        <f>IF(OR($A255="",$B255="",$C255=""),"",A255*'MPTO_working_3-way'!$I254)</f>
        <v>2.9516109996459341</v>
      </c>
      <c r="F255" s="21">
        <f>IF(OR($A255="",$B255="",$C255=""),"",B255*'MPTO_working_3-way'!$I254)</f>
        <v>4.200369499496138</v>
      </c>
      <c r="G255" s="22">
        <f>IF(OR($A255="",$B255="",$C255=""),"",C255*'MPTO_working_3-way'!$I254)</f>
        <v>2.3633528633528638</v>
      </c>
      <c r="H255" s="17">
        <f>IF(OR($A255="",$B255="",$C255=""),"",'MPTO_working_3-way'!E254)</f>
        <v>2.9500868002717229</v>
      </c>
      <c r="I255" s="21">
        <f>IF(OR($A255="",$B255="",$C255=""),"",'MPTO_working_3-way'!F254)</f>
        <v>4.2549032002050833</v>
      </c>
      <c r="J255" s="22">
        <f>IF(OR($A255="",$B255="",$C255=""),"",'MPTO_working_3-way'!G254)</f>
        <v>2.3473960744958475</v>
      </c>
      <c r="K255" s="17">
        <f>IF(OR($A255="",$B255="",$C255=""),"",'OddsRatio_working_3-way'!H254)</f>
        <v>2.9533844700332383</v>
      </c>
      <c r="L255" s="21">
        <f>IF(OR($A255="",$B255="",$C255=""),"",'OddsRatio_working_3-way'!I254)</f>
        <v>4.2241345822591638</v>
      </c>
      <c r="M255" s="22">
        <f>IF(OR($A255="",$B255="",$C255=""),"",'OddsRatio_working_3-way'!J254)</f>
        <v>2.3547666485714402</v>
      </c>
      <c r="N255" s="29">
        <f t="shared" si="55"/>
        <v>33.879803270822507</v>
      </c>
      <c r="O255" s="30">
        <f t="shared" si="56"/>
        <v>23.807429325442836</v>
      </c>
      <c r="P255" s="30">
        <f t="shared" si="57"/>
        <v>42.312767403734647</v>
      </c>
      <c r="Q255" t="s">
        <v>53</v>
      </c>
      <c r="R255" t="s">
        <v>102</v>
      </c>
      <c r="S255" s="36">
        <v>43838</v>
      </c>
      <c r="T255" s="4">
        <v>22</v>
      </c>
      <c r="U255" s="4">
        <f t="shared" si="58"/>
        <v>14.307692307692307</v>
      </c>
      <c r="V255" s="4">
        <f t="shared" si="59"/>
        <v>16.594594594594593</v>
      </c>
      <c r="W255" s="4">
        <f t="shared" si="60"/>
        <v>12.393013100436683</v>
      </c>
      <c r="X255" s="4">
        <f t="shared" si="61"/>
        <v>15.012392304968722</v>
      </c>
      <c r="Y255" s="4">
        <f t="shared" si="62"/>
        <v>17.299294591871011</v>
      </c>
      <c r="Z255" s="4">
        <f t="shared" si="63"/>
        <v>13.097713097713097</v>
      </c>
      <c r="AA255" s="4">
        <f t="shared" si="64"/>
        <v>-0.70469999727641586</v>
      </c>
      <c r="AB255" s="4">
        <f t="shared" si="65"/>
        <v>-0.70469999727641763</v>
      </c>
      <c r="AC255" s="4">
        <f t="shared" si="66"/>
        <v>-0.70469999727641408</v>
      </c>
    </row>
    <row r="256" spans="1:29" ht="15" x14ac:dyDescent="0.25">
      <c r="A256">
        <v>1.34</v>
      </c>
      <c r="B256">
        <v>5.77</v>
      </c>
      <c r="C256">
        <v>8.41</v>
      </c>
      <c r="D256" s="20">
        <f t="shared" si="42"/>
        <v>3.8484946228985351E-2</v>
      </c>
      <c r="E256" s="17">
        <f>IF(OR($A256="",$B256="",$C256=""),"",A256*'MPTO_working_3-way'!$I255)</f>
        <v>1.3915698279468405</v>
      </c>
      <c r="F256" s="21">
        <f>IF(OR($A256="",$B256="",$C256=""),"",B256*'MPTO_working_3-way'!$I255)</f>
        <v>5.9920581397412453</v>
      </c>
      <c r="G256" s="22">
        <f>IF(OR($A256="",$B256="",$C256=""),"",C256*'MPTO_working_3-way'!$I255)</f>
        <v>8.7336583977857671</v>
      </c>
      <c r="H256" s="17">
        <f>IF(OR($A256="",$B256="",$C256=""),"",'MPTO_working_3-way'!E255)</f>
        <v>1.3634374108987786</v>
      </c>
      <c r="I256" s="21">
        <f>IF(OR($A256="",$B256="",$C256=""),"",'MPTO_working_3-way'!F255)</f>
        <v>6.2312319230423485</v>
      </c>
      <c r="J256" s="22">
        <f>IF(OR($A256="",$B256="",$C256=""),"",'MPTO_working_3-way'!G255)</f>
        <v>9.4270477203382104</v>
      </c>
      <c r="K256" s="17">
        <f>IF(OR($A256="",$B256="",$C256=""),"",'OddsRatio_working_3-way'!H255)</f>
        <v>1.3715358746593538</v>
      </c>
      <c r="L256" s="21">
        <f>IF(OR($A256="",$B256="",$C256=""),"",'OddsRatio_working_3-way'!I255)</f>
        <v>6.2124297709562217</v>
      </c>
      <c r="M256" s="22">
        <f>IF(OR($A256="",$B256="",$C256=""),"",'OddsRatio_working_3-way'!J255)</f>
        <v>9.0972965624288484</v>
      </c>
      <c r="N256" s="29">
        <f t="shared" si="55"/>
        <v>71.86128787194437</v>
      </c>
      <c r="O256" s="30">
        <f t="shared" si="56"/>
        <v>16.688756628839769</v>
      </c>
      <c r="P256" s="30">
        <f t="shared" si="57"/>
        <v>11.44995549921587</v>
      </c>
      <c r="Q256" t="s">
        <v>52</v>
      </c>
      <c r="R256" t="s">
        <v>95</v>
      </c>
      <c r="S256" s="36">
        <v>43838</v>
      </c>
      <c r="T256" s="4">
        <v>22</v>
      </c>
      <c r="U256" s="4">
        <f t="shared" si="58"/>
        <v>5.5820895522388057</v>
      </c>
      <c r="V256" s="4">
        <f t="shared" si="59"/>
        <v>18.187175043327557</v>
      </c>
      <c r="W256" s="4">
        <f t="shared" si="60"/>
        <v>19.38406658739596</v>
      </c>
      <c r="X256" s="4">
        <f t="shared" si="61"/>
        <v>6.428758369276486</v>
      </c>
      <c r="Y256" s="4">
        <f t="shared" si="62"/>
        <v>19.033843860365234</v>
      </c>
      <c r="Z256" s="4">
        <f t="shared" si="63"/>
        <v>20.230735404433634</v>
      </c>
      <c r="AA256" s="4">
        <f t="shared" si="64"/>
        <v>-0.84666881703768038</v>
      </c>
      <c r="AB256" s="4">
        <f t="shared" si="65"/>
        <v>-0.84666881703767771</v>
      </c>
      <c r="AC256" s="4">
        <f t="shared" si="66"/>
        <v>-0.84666881703767416</v>
      </c>
    </row>
    <row r="257" spans="1:29" ht="15" x14ac:dyDescent="0.25">
      <c r="A257">
        <v>2.85</v>
      </c>
      <c r="B257">
        <v>3.87</v>
      </c>
      <c r="C257">
        <v>2.36</v>
      </c>
      <c r="D257" s="20">
        <f t="shared" si="42"/>
        <v>3.3003939358315693E-2</v>
      </c>
      <c r="E257" s="17">
        <f>IF(OR($A257="",$B257="",$C257=""),"",A257*'MPTO_working_3-way'!$I256)</f>
        <v>2.9440612271711997</v>
      </c>
      <c r="F257" s="21">
        <f>IF(OR($A257="",$B257="",$C257=""),"",B257*'MPTO_working_3-way'!$I256)</f>
        <v>3.9977252453166821</v>
      </c>
      <c r="G257" s="22">
        <f>IF(OR($A257="",$B257="",$C257=""),"",C257*'MPTO_working_3-way'!$I256)</f>
        <v>2.4378892968856247</v>
      </c>
      <c r="H257" s="17">
        <f>IF(OR($A257="",$B257="",$C257=""),"",'MPTO_working_3-way'!E256)</f>
        <v>2.9422505663039007</v>
      </c>
      <c r="I257" s="21">
        <f>IF(OR($A257="",$B257="",$C257=""),"",'MPTO_working_3-way'!F256)</f>
        <v>4.0420924151039497</v>
      </c>
      <c r="J257" s="22">
        <f>IF(OR($A257="",$B257="",$C257=""),"",'MPTO_working_3-way'!G256)</f>
        <v>2.422906152205035</v>
      </c>
      <c r="K257" s="17">
        <f>IF(OR($A257="",$B257="",$C257=""),"",'OddsRatio_working_3-way'!H256)</f>
        <v>2.9450810344593084</v>
      </c>
      <c r="L257" s="21">
        <f>IF(OR($A257="",$B257="",$C257=""),"",'OddsRatio_working_3-way'!I256)</f>
        <v>4.017504091296332</v>
      </c>
      <c r="M257" s="22">
        <f>IF(OR($A257="",$B257="",$C257=""),"",'OddsRatio_working_3-way'!J256)</f>
        <v>2.4298974091160312</v>
      </c>
      <c r="N257" s="29">
        <f t="shared" si="55"/>
        <v>33.966684889935181</v>
      </c>
      <c r="O257" s="30">
        <f t="shared" si="56"/>
        <v>25.014225306541405</v>
      </c>
      <c r="P257" s="30">
        <f t="shared" si="57"/>
        <v>41.019089803523414</v>
      </c>
      <c r="Q257" t="s">
        <v>97</v>
      </c>
      <c r="R257" t="s">
        <v>51</v>
      </c>
      <c r="S257" s="36">
        <v>43838</v>
      </c>
      <c r="T257" s="4">
        <v>22</v>
      </c>
      <c r="U257" s="4">
        <f t="shared" si="58"/>
        <v>14.280701754385966</v>
      </c>
      <c r="V257" s="4">
        <f t="shared" si="59"/>
        <v>16.315245478036175</v>
      </c>
      <c r="W257" s="4">
        <f t="shared" si="60"/>
        <v>12.677966101694913</v>
      </c>
      <c r="X257" s="4">
        <f t="shared" si="61"/>
        <v>15.006788420268911</v>
      </c>
      <c r="Y257" s="4">
        <f t="shared" si="62"/>
        <v>17.041332143919121</v>
      </c>
      <c r="Z257" s="4">
        <f t="shared" si="63"/>
        <v>13.404052767577859</v>
      </c>
      <c r="AA257" s="4">
        <f t="shared" si="64"/>
        <v>-0.72608666588294568</v>
      </c>
      <c r="AB257" s="4">
        <f t="shared" si="65"/>
        <v>-0.72608666588294568</v>
      </c>
      <c r="AC257" s="4">
        <f t="shared" si="66"/>
        <v>-0.72608666588294568</v>
      </c>
    </row>
    <row r="258" spans="1:29" ht="15" x14ac:dyDescent="0.25">
      <c r="A258">
        <v>7.45</v>
      </c>
      <c r="B258">
        <v>4.6100000000000003</v>
      </c>
      <c r="C258">
        <v>1.45</v>
      </c>
      <c r="D258" s="20">
        <f t="shared" si="42"/>
        <v>4.0803100029568551E-2</v>
      </c>
      <c r="E258" s="17">
        <f>IF(OR($A258="",$B258="",$C258=""),"",A258*'MPTO_working_3-way'!$I257)</f>
        <v>7.7539830952202857</v>
      </c>
      <c r="F258" s="21">
        <f>IF(OR($A258="",$B258="",$C258=""),"",B258*'MPTO_working_3-way'!$I257)</f>
        <v>4.7981022911363116</v>
      </c>
      <c r="G258" s="22">
        <f>IF(OR($A258="",$B258="",$C258=""),"",C258*'MPTO_working_3-way'!$I257)</f>
        <v>1.5091644950428744</v>
      </c>
      <c r="H258" s="17">
        <f>IF(OR($A258="",$B258="",$C258=""),"",'MPTO_working_3-way'!E257)</f>
        <v>8.2900073661912632</v>
      </c>
      <c r="I258" s="21">
        <f>IF(OR($A258="",$B258="",$C258=""),"",'MPTO_working_3-way'!F257)</f>
        <v>4.9183865957872337</v>
      </c>
      <c r="J258" s="22">
        <f>IF(OR($A258="",$B258="",$C258=""),"",'MPTO_working_3-way'!G257)</f>
        <v>1.4791714778563985</v>
      </c>
      <c r="K258" s="17">
        <f>IF(OR($A258="",$B258="",$C258=""),"",'OddsRatio_working_3-way'!H257)</f>
        <v>8.0030856030568369</v>
      </c>
      <c r="L258" s="21">
        <f>IF(OR($A258="",$B258="",$C258=""),"",'OddsRatio_working_3-way'!I257)</f>
        <v>4.9195564383000292</v>
      </c>
      <c r="M258" s="22">
        <f>IF(OR($A258="",$B258="",$C258=""),"",'OddsRatio_working_3-way'!J257)</f>
        <v>1.488587367655128</v>
      </c>
      <c r="N258" s="29">
        <f t="shared" si="55"/>
        <v>12.896597628855039</v>
      </c>
      <c r="O258" s="30">
        <f t="shared" si="56"/>
        <v>20.841573174613888</v>
      </c>
      <c r="P258" s="30">
        <f t="shared" si="57"/>
        <v>66.261829196531068</v>
      </c>
      <c r="Q258" t="s">
        <v>226</v>
      </c>
      <c r="R258" t="s">
        <v>227</v>
      </c>
      <c r="S258" s="36">
        <v>43838</v>
      </c>
      <c r="T258" s="4">
        <v>22</v>
      </c>
      <c r="U258" s="4">
        <f t="shared" si="58"/>
        <v>19.046979865771814</v>
      </c>
      <c r="V258" s="4">
        <f t="shared" si="59"/>
        <v>17.227765726681127</v>
      </c>
      <c r="W258" s="4">
        <f t="shared" si="60"/>
        <v>6.8275862068965516</v>
      </c>
      <c r="X258" s="4">
        <f t="shared" si="61"/>
        <v>19.944648066422321</v>
      </c>
      <c r="Y258" s="4">
        <f t="shared" si="62"/>
        <v>18.125433927331638</v>
      </c>
      <c r="Z258" s="4">
        <f t="shared" si="63"/>
        <v>7.7252544075470588</v>
      </c>
      <c r="AA258" s="4">
        <f t="shared" si="64"/>
        <v>-0.89766820065050723</v>
      </c>
      <c r="AB258" s="4">
        <f t="shared" si="65"/>
        <v>-0.89766820065051078</v>
      </c>
      <c r="AC258" s="4">
        <f t="shared" si="66"/>
        <v>-0.89766820065050723</v>
      </c>
    </row>
    <row r="259" spans="1:29" ht="15" x14ac:dyDescent="0.25">
      <c r="A259">
        <v>2.68</v>
      </c>
      <c r="B259">
        <v>3.34</v>
      </c>
      <c r="C259">
        <v>2.73</v>
      </c>
      <c r="D259" s="20">
        <f t="shared" si="42"/>
        <v>3.883589226336559E-2</v>
      </c>
      <c r="E259" s="17">
        <f>IF(OR($A259="",$B259="",$C259=""),"",A259*'MPTO_working_3-way'!$I258)</f>
        <v>2.78408019126582</v>
      </c>
      <c r="F259" s="21">
        <f>IF(OR($A259="",$B259="",$C259=""),"",B259*'MPTO_working_3-way'!$I258)</f>
        <v>3.4697118801596409</v>
      </c>
      <c r="G259" s="22">
        <f>IF(OR($A259="",$B259="",$C259=""),"",C259*'MPTO_working_3-way'!$I258)</f>
        <v>2.8360219858789879</v>
      </c>
      <c r="H259" s="17">
        <f>IF(OR($A259="",$B259="",$C259=""),"",'MPTO_working_3-way'!E258)</f>
        <v>2.7763199712060818</v>
      </c>
      <c r="I259" s="21">
        <f>IF(OR($A259="",$B259="",$C259=""),"",'MPTO_working_3-way'!F258)</f>
        <v>3.4909387426086327</v>
      </c>
      <c r="J259" s="22">
        <f>IF(OR($A259="",$B259="",$C259=""),"",'MPTO_working_3-way'!G258)</f>
        <v>2.830014588928226</v>
      </c>
      <c r="K259" s="17">
        <f>IF(OR($A259="",$B259="",$C259=""),"",'OddsRatio_working_3-way'!H258)</f>
        <v>2.780303757031112</v>
      </c>
      <c r="L259" s="21">
        <f>IF(OR($A259="",$B259="",$C259=""),"",'OddsRatio_working_3-way'!I258)</f>
        <v>3.4797088044361906</v>
      </c>
      <c r="M259" s="22">
        <f>IF(OR($A259="",$B259="",$C259=""),"",'OddsRatio_working_3-way'!J258)</f>
        <v>2.8332889878951333</v>
      </c>
      <c r="N259" s="29">
        <f t="shared" si="55"/>
        <v>35.918505621252827</v>
      </c>
      <c r="O259" s="30">
        <f t="shared" si="56"/>
        <v>28.820836845795682</v>
      </c>
      <c r="P259" s="30">
        <f t="shared" si="57"/>
        <v>35.260657532951498</v>
      </c>
      <c r="Q259" t="s">
        <v>228</v>
      </c>
      <c r="R259" t="s">
        <v>229</v>
      </c>
      <c r="S259" s="36">
        <v>43838</v>
      </c>
      <c r="T259" s="4">
        <v>22</v>
      </c>
      <c r="U259" s="4">
        <f t="shared" si="58"/>
        <v>13.791044776119403</v>
      </c>
      <c r="V259" s="4">
        <f t="shared" si="59"/>
        <v>15.41317365269461</v>
      </c>
      <c r="W259" s="4">
        <f t="shared" si="60"/>
        <v>13.941391941391942</v>
      </c>
      <c r="X259" s="4">
        <f t="shared" si="61"/>
        <v>14.645434405913447</v>
      </c>
      <c r="Y259" s="4">
        <f t="shared" si="62"/>
        <v>16.267563282488656</v>
      </c>
      <c r="Z259" s="4">
        <f t="shared" si="63"/>
        <v>14.795781571185985</v>
      </c>
      <c r="AA259" s="4">
        <f t="shared" si="64"/>
        <v>-0.85438962979404387</v>
      </c>
      <c r="AB259" s="4">
        <f t="shared" si="65"/>
        <v>-0.85438962979404565</v>
      </c>
      <c r="AC259" s="4">
        <f t="shared" si="66"/>
        <v>-0.85438962979404387</v>
      </c>
    </row>
    <row r="260" spans="1:29" ht="15" x14ac:dyDescent="0.25">
      <c r="A260">
        <v>2.12</v>
      </c>
      <c r="B260">
        <v>3.47</v>
      </c>
      <c r="C260">
        <v>3.57</v>
      </c>
      <c r="D260" s="20">
        <f t="shared" si="42"/>
        <v>3.9994596065820121E-2</v>
      </c>
      <c r="E260" s="17">
        <f>IF(OR($A260="",$B260="",$C260=""),"",A260*'MPTO_working_3-way'!$I259)</f>
        <v>2.2047885436595389</v>
      </c>
      <c r="F260" s="21">
        <f>IF(OR($A260="",$B260="",$C260=""),"",B260*'MPTO_working_3-way'!$I259)</f>
        <v>3.6087812483483961</v>
      </c>
      <c r="G260" s="22">
        <f>IF(OR($A260="",$B260="",$C260=""),"",C260*'MPTO_working_3-way'!$I259)</f>
        <v>3.7127807079549777</v>
      </c>
      <c r="H260" s="17">
        <f>IF(OR($A260="",$B260="",$C260=""),"",'MPTO_working_3-way'!E259)</f>
        <v>2.1816599225305837</v>
      </c>
      <c r="I260" s="21">
        <f>IF(OR($A260="",$B260="",$C260=""),"",'MPTO_working_3-way'!F259)</f>
        <v>3.6383097216844931</v>
      </c>
      <c r="J260" s="22">
        <f>IF(OR($A260="",$B260="",$C260=""),"",'MPTO_working_3-way'!G259)</f>
        <v>3.7483997220018903</v>
      </c>
      <c r="K260" s="17">
        <f>IF(OR($A260="",$B260="",$C260=""),"",'OddsRatio_working_3-way'!H259)</f>
        <v>2.1910763550435832</v>
      </c>
      <c r="L260" s="21">
        <f>IF(OR($A260="",$B260="",$C260=""),"",'OddsRatio_working_3-way'!I259)</f>
        <v>3.626748747283616</v>
      </c>
      <c r="M260" s="22">
        <f>IF(OR($A260="",$B260="",$C260=""),"",'OddsRatio_working_3-way'!J259)</f>
        <v>3.7330948504125079</v>
      </c>
      <c r="N260" s="29">
        <f t="shared" si="55"/>
        <v>45.355823481384114</v>
      </c>
      <c r="O260" s="30">
        <f t="shared" si="56"/>
        <v>27.71018610390038</v>
      </c>
      <c r="P260" s="30">
        <f t="shared" si="57"/>
        <v>26.933990414715502</v>
      </c>
      <c r="Q260" t="s">
        <v>230</v>
      </c>
      <c r="R260" t="s">
        <v>231</v>
      </c>
      <c r="S260" s="36">
        <v>43838</v>
      </c>
      <c r="T260" s="4">
        <v>22</v>
      </c>
      <c r="U260" s="4">
        <f t="shared" si="58"/>
        <v>11.622641509433961</v>
      </c>
      <c r="V260" s="4">
        <f t="shared" si="59"/>
        <v>15.659942363112393</v>
      </c>
      <c r="W260" s="4">
        <f t="shared" si="60"/>
        <v>15.837535014005601</v>
      </c>
      <c r="X260" s="4">
        <f t="shared" si="61"/>
        <v>12.502522622882008</v>
      </c>
      <c r="Y260" s="4">
        <f t="shared" si="62"/>
        <v>16.539823476560436</v>
      </c>
      <c r="Z260" s="4">
        <f t="shared" si="63"/>
        <v>16.717416127453646</v>
      </c>
      <c r="AA260" s="4">
        <f t="shared" si="64"/>
        <v>-0.87988111344804665</v>
      </c>
      <c r="AB260" s="4">
        <f t="shared" si="65"/>
        <v>-0.8798811134480431</v>
      </c>
      <c r="AC260" s="4">
        <f t="shared" si="66"/>
        <v>-0.87988111344804487</v>
      </c>
    </row>
    <row r="261" spans="1:29" ht="15" x14ac:dyDescent="0.25">
      <c r="A261">
        <v>2.97</v>
      </c>
      <c r="B261">
        <v>3.29</v>
      </c>
      <c r="C261">
        <v>2.5</v>
      </c>
      <c r="D261" s="20">
        <f t="shared" ref="D261:D324" si="67">IF(OR($A261="",$B261="",$C261=""),"",(1/A261)+(1/B261)+(1/C261)-1)</f>
        <v>4.0651704481491802E-2</v>
      </c>
      <c r="E261" s="17">
        <f>IF(OR($A261="",$B261="",$C261=""),"",A261*'MPTO_working_3-way'!$I260)</f>
        <v>3.090735562310031</v>
      </c>
      <c r="F261" s="21">
        <f>IF(OR($A261="",$B261="",$C261=""),"",B261*'MPTO_working_3-way'!$I260)</f>
        <v>3.423744107744108</v>
      </c>
      <c r="G261" s="22">
        <f>IF(OR($A261="",$B261="",$C261=""),"",C261*'MPTO_working_3-way'!$I260)</f>
        <v>2.6016292612037297</v>
      </c>
      <c r="H261" s="17">
        <f>IF(OR($A261="",$B261="",$C261=""),"",'MPTO_working_3-way'!E260)</f>
        <v>3.094540356685155</v>
      </c>
      <c r="I261" s="21">
        <f>IF(OR($A261="",$B261="",$C261=""),"",'MPTO_working_3-way'!F260)</f>
        <v>3.4435166890252074</v>
      </c>
      <c r="J261" s="22">
        <f>IF(OR($A261="",$B261="",$C261=""),"",'MPTO_working_3-way'!G260)</f>
        <v>2.5876606810883152</v>
      </c>
      <c r="K261" s="17">
        <f>IF(OR($A261="",$B261="",$C261=""),"",'OddsRatio_working_3-way'!H260)</f>
        <v>3.0935031835208369</v>
      </c>
      <c r="L261" s="21">
        <f>IF(OR($A261="",$B261="",$C261=""),"",'OddsRatio_working_3-way'!I260)</f>
        <v>3.4335646143465559</v>
      </c>
      <c r="M261" s="22">
        <f>IF(OR($A261="",$B261="",$C261=""),"",'OddsRatio_working_3-way'!J260)</f>
        <v>2.5940379569955603</v>
      </c>
      <c r="N261" s="29">
        <f t="shared" si="55"/>
        <v>32.35475762451172</v>
      </c>
      <c r="O261" s="30">
        <f t="shared" si="56"/>
        <v>29.207790317568339</v>
      </c>
      <c r="P261" s="30">
        <f t="shared" si="57"/>
        <v>38.437452057919927</v>
      </c>
      <c r="Q261" t="s">
        <v>232</v>
      </c>
      <c r="R261" t="s">
        <v>233</v>
      </c>
      <c r="S261" s="36">
        <v>43838</v>
      </c>
      <c r="T261" s="4">
        <v>22</v>
      </c>
      <c r="U261" s="4">
        <f t="shared" si="58"/>
        <v>14.592592592592592</v>
      </c>
      <c r="V261" s="4">
        <f t="shared" si="59"/>
        <v>15.313069908814587</v>
      </c>
      <c r="W261" s="4">
        <f t="shared" si="60"/>
        <v>13.200000000000001</v>
      </c>
      <c r="X261" s="4">
        <f t="shared" si="61"/>
        <v>15.486930091185412</v>
      </c>
      <c r="Y261" s="4">
        <f t="shared" si="62"/>
        <v>16.207407407407405</v>
      </c>
      <c r="Z261" s="4">
        <f t="shared" si="63"/>
        <v>14.094337498592816</v>
      </c>
      <c r="AA261" s="4">
        <f t="shared" si="64"/>
        <v>-0.89433749859282052</v>
      </c>
      <c r="AB261" s="4">
        <f t="shared" si="65"/>
        <v>-0.89433749859281875</v>
      </c>
      <c r="AC261" s="4">
        <f t="shared" si="66"/>
        <v>-0.89433749859281519</v>
      </c>
    </row>
    <row r="262" spans="1:29" ht="15" x14ac:dyDescent="0.25">
      <c r="A262">
        <v>6.48</v>
      </c>
      <c r="B262">
        <v>4.93</v>
      </c>
      <c r="C262">
        <v>1.47</v>
      </c>
      <c r="D262" s="20">
        <f t="shared" si="67"/>
        <v>3.7432853090150431E-2</v>
      </c>
      <c r="E262" s="17">
        <f>IF(OR($A262="",$B262="",$C262=""),"",A262*'MPTO_working_3-way'!$I261)</f>
        <v>6.7225648880241753</v>
      </c>
      <c r="F262" s="21">
        <f>IF(OR($A262="",$B262="",$C262=""),"",B262*'MPTO_working_3-way'!$I261)</f>
        <v>5.1145439657344411</v>
      </c>
      <c r="G262" s="22">
        <f>IF(OR($A262="",$B262="",$C262=""),"",C262*'MPTO_working_3-way'!$I261)</f>
        <v>1.5250262940425212</v>
      </c>
      <c r="H262" s="17">
        <f>IF(OR($A262="",$B262="",$C262=""),"",'MPTO_working_3-way'!E261)</f>
        <v>7.0500299048090289</v>
      </c>
      <c r="I262" s="21">
        <f>IF(OR($A262="",$B262="",$C262=""),"",'MPTO_working_3-way'!F261)</f>
        <v>5.2531454300823865</v>
      </c>
      <c r="J262" s="22">
        <f>IF(OR($A262="",$B262="",$C262=""),"",'MPTO_working_3-way'!G261)</f>
        <v>1.4974666806290577</v>
      </c>
      <c r="K262" s="17">
        <f>IF(OR($A262="",$B262="",$C262=""),"",'OddsRatio_working_3-way'!H261)</f>
        <v>6.901047732926199</v>
      </c>
      <c r="L262" s="21">
        <f>IF(OR($A262="",$B262="",$C262=""),"",'OddsRatio_working_3-way'!I261)</f>
        <v>5.2319557646715236</v>
      </c>
      <c r="M262" s="22">
        <f>IF(OR($A262="",$B262="",$C262=""),"",'OddsRatio_working_3-way'!J261)</f>
        <v>1.5061117581159331</v>
      </c>
      <c r="N262" s="29">
        <f t="shared" si="55"/>
        <v>14.875274789558921</v>
      </c>
      <c r="O262" s="30">
        <f t="shared" si="56"/>
        <v>19.552085321773188</v>
      </c>
      <c r="P262" s="30">
        <f t="shared" si="57"/>
        <v>65.572639888667894</v>
      </c>
      <c r="Q262" t="s">
        <v>140</v>
      </c>
      <c r="R262" t="s">
        <v>94</v>
      </c>
      <c r="S262" s="36">
        <v>43869</v>
      </c>
      <c r="T262" s="4">
        <v>22</v>
      </c>
      <c r="U262" s="4">
        <f t="shared" si="58"/>
        <v>18.604938271604937</v>
      </c>
      <c r="V262" s="4">
        <f t="shared" si="59"/>
        <v>17.537525354969574</v>
      </c>
      <c r="W262" s="4">
        <f t="shared" si="60"/>
        <v>7.0340136054421745</v>
      </c>
      <c r="X262" s="4">
        <f t="shared" si="61"/>
        <v>19.42846103958825</v>
      </c>
      <c r="Y262" s="4">
        <f t="shared" si="62"/>
        <v>18.361048122952884</v>
      </c>
      <c r="Z262" s="4">
        <f t="shared" si="63"/>
        <v>7.8575363734254884</v>
      </c>
      <c r="AA262" s="4">
        <f t="shared" si="64"/>
        <v>-0.82352276798331303</v>
      </c>
      <c r="AB262" s="4">
        <f t="shared" si="65"/>
        <v>-0.82352276798330948</v>
      </c>
      <c r="AC262" s="4">
        <f t="shared" si="66"/>
        <v>-0.82352276798331392</v>
      </c>
    </row>
    <row r="263" spans="1:29" ht="15" x14ac:dyDescent="0.25">
      <c r="A263">
        <v>2.17</v>
      </c>
      <c r="B263">
        <v>4.16</v>
      </c>
      <c r="C263">
        <v>3.01</v>
      </c>
      <c r="D263" s="20">
        <f t="shared" si="67"/>
        <v>3.344002209343544E-2</v>
      </c>
      <c r="E263" s="17">
        <f>IF(OR($A263="",$B263="",$C263=""),"",A263*'MPTO_working_3-way'!$I262)</f>
        <v>2.2425648479427549</v>
      </c>
      <c r="F263" s="21">
        <f>IF(OR($A263="",$B263="",$C263=""),"",B263*'MPTO_working_3-way'!$I262)</f>
        <v>4.2991104919086913</v>
      </c>
      <c r="G263" s="22">
        <f>IF(OR($A263="",$B263="",$C263=""),"",C263*'MPTO_working_3-way'!$I262)</f>
        <v>3.1106544665012406</v>
      </c>
      <c r="H263" s="17">
        <f>IF(OR($A263="",$B263="",$C263=""),"",'MPTO_working_3-way'!E262)</f>
        <v>2.2237896526674961</v>
      </c>
      <c r="I263" s="21">
        <f>IF(OR($A263="",$B263="",$C263=""),"",'MPTO_working_3-way'!F262)</f>
        <v>4.362279621321778</v>
      </c>
      <c r="J263" s="22">
        <f>IF(OR($A263="",$B263="",$C263=""),"",'MPTO_working_3-way'!G262)</f>
        <v>3.1144959769948937</v>
      </c>
      <c r="K263" s="17">
        <f>IF(OR($A263="",$B263="",$C263=""),"",'OddsRatio_working_3-way'!H262)</f>
        <v>2.2319673048971231</v>
      </c>
      <c r="L263" s="21">
        <f>IF(OR($A263="",$B263="",$C263=""),"",'OddsRatio_working_3-way'!I262)</f>
        <v>4.327364686730693</v>
      </c>
      <c r="M263" s="22">
        <f>IF(OR($A263="",$B263="",$C263=""),"",'OddsRatio_working_3-way'!J262)</f>
        <v>3.1164566520027503</v>
      </c>
      <c r="N263" s="29">
        <f t="shared" si="55"/>
        <v>44.591798579085129</v>
      </c>
      <c r="O263" s="30">
        <f t="shared" si="56"/>
        <v>23.260625701109312</v>
      </c>
      <c r="P263" s="30">
        <f t="shared" si="57"/>
        <v>32.147575719805559</v>
      </c>
      <c r="Q263" t="s">
        <v>100</v>
      </c>
      <c r="R263" t="s">
        <v>104</v>
      </c>
      <c r="S263" s="36">
        <v>43869</v>
      </c>
      <c r="T263" s="4">
        <v>22</v>
      </c>
      <c r="U263" s="4">
        <f t="shared" si="58"/>
        <v>11.861751152073731</v>
      </c>
      <c r="V263" s="4">
        <f t="shared" si="59"/>
        <v>16.711538461538463</v>
      </c>
      <c r="W263" s="4">
        <f t="shared" si="60"/>
        <v>14.691029900332227</v>
      </c>
      <c r="X263" s="4">
        <f t="shared" si="61"/>
        <v>12.597431638129311</v>
      </c>
      <c r="Y263" s="4">
        <f t="shared" si="62"/>
        <v>17.447218947594042</v>
      </c>
      <c r="Z263" s="4">
        <f t="shared" si="63"/>
        <v>15.426710386387807</v>
      </c>
      <c r="AA263" s="4">
        <f t="shared" si="64"/>
        <v>-0.73568048605558012</v>
      </c>
      <c r="AB263" s="4">
        <f t="shared" si="65"/>
        <v>-0.73568048605557834</v>
      </c>
      <c r="AC263" s="4">
        <f t="shared" si="66"/>
        <v>-0.73568048605558012</v>
      </c>
    </row>
    <row r="264" spans="1:29" ht="15" x14ac:dyDescent="0.25">
      <c r="A264">
        <v>1.56</v>
      </c>
      <c r="B264">
        <v>4.55</v>
      </c>
      <c r="C264">
        <v>5.68</v>
      </c>
      <c r="D264" s="20">
        <f t="shared" si="67"/>
        <v>3.6862198834029858E-2</v>
      </c>
      <c r="E264" s="17">
        <f>IF(OR($A264="",$B264="",$C264=""),"",A264*'MPTO_working_3-way'!$I263)</f>
        <v>1.6175050301810867</v>
      </c>
      <c r="F264" s="21">
        <f>IF(OR($A264="",$B264="",$C264=""),"",B264*'MPTO_working_3-way'!$I263)</f>
        <v>4.717723004694836</v>
      </c>
      <c r="G264" s="22">
        <f>IF(OR($A264="",$B264="",$C264=""),"",C264*'MPTO_working_3-way'!$I263)</f>
        <v>5.8893772893772889</v>
      </c>
      <c r="H264" s="17">
        <f>IF(OR($A264="",$B264="",$C264=""),"",'MPTO_working_3-way'!E263)</f>
        <v>1.5904870009983452</v>
      </c>
      <c r="I264" s="21">
        <f>IF(OR($A264="",$B264="",$C264=""),"",'MPTO_working_3-way'!F263)</f>
        <v>4.8194438688823498</v>
      </c>
      <c r="J264" s="22">
        <f>IF(OR($A264="",$B264="",$C264=""),"",'MPTO_working_3-way'!G263)</f>
        <v>6.1061640239420356</v>
      </c>
      <c r="K264" s="17">
        <f>IF(OR($A264="",$B264="",$C264=""),"",'OddsRatio_working_3-way'!H263)</f>
        <v>1.5993859577776917</v>
      </c>
      <c r="L264" s="21">
        <f>IF(OR($A264="",$B264="",$C264=""),"",'OddsRatio_working_3-way'!I263)</f>
        <v>4.7996788394835797</v>
      </c>
      <c r="M264" s="22">
        <f>IF(OR($A264="",$B264="",$C264=""),"",'OddsRatio_working_3-way'!J263)</f>
        <v>6.009154075713564</v>
      </c>
      <c r="N264" s="29">
        <f t="shared" si="55"/>
        <v>61.823609901729057</v>
      </c>
      <c r="O264" s="30">
        <f t="shared" si="56"/>
        <v>21.196666252021394</v>
      </c>
      <c r="P264" s="30">
        <f t="shared" si="57"/>
        <v>16.979723846249534</v>
      </c>
      <c r="Q264" t="s">
        <v>96</v>
      </c>
      <c r="R264" t="s">
        <v>142</v>
      </c>
      <c r="S264" s="36">
        <v>43869</v>
      </c>
      <c r="T264" s="4">
        <v>22</v>
      </c>
      <c r="U264" s="4">
        <f t="shared" si="58"/>
        <v>7.8974358974358969</v>
      </c>
      <c r="V264" s="4">
        <f t="shared" si="59"/>
        <v>17.164835164835164</v>
      </c>
      <c r="W264" s="4">
        <f t="shared" si="60"/>
        <v>18.126760563380284</v>
      </c>
      <c r="X264" s="4">
        <f t="shared" si="61"/>
        <v>8.7084042717845538</v>
      </c>
      <c r="Y264" s="4">
        <f t="shared" si="62"/>
        <v>17.975803539183818</v>
      </c>
      <c r="Z264" s="4">
        <f t="shared" si="63"/>
        <v>18.937728937728938</v>
      </c>
      <c r="AA264" s="4">
        <f t="shared" si="64"/>
        <v>-0.81096837434865687</v>
      </c>
      <c r="AB264" s="4">
        <f t="shared" si="65"/>
        <v>-0.81096837434865421</v>
      </c>
      <c r="AC264" s="4">
        <f t="shared" si="66"/>
        <v>-0.81096837434865421</v>
      </c>
    </row>
    <row r="265" spans="1:29" ht="15" x14ac:dyDescent="0.25">
      <c r="A265">
        <v>1.56</v>
      </c>
      <c r="B265">
        <v>4.6900000000000004</v>
      </c>
      <c r="C265">
        <v>5.52</v>
      </c>
      <c r="D265" s="20">
        <f t="shared" si="67"/>
        <v>3.5404677520186834E-2</v>
      </c>
      <c r="E265" s="17">
        <f>IF(OR($A265="",$B265="",$C265=""),"",A265*'MPTO_working_3-way'!$I264)</f>
        <v>1.6152312969314915</v>
      </c>
      <c r="F265" s="21">
        <f>IF(OR($A265="",$B265="",$C265=""),"",B265*'MPTO_working_3-way'!$I264)</f>
        <v>4.8560479375696763</v>
      </c>
      <c r="G265" s="22">
        <f>IF(OR($A265="",$B265="",$C265=""),"",C265*'MPTO_working_3-way'!$I264)</f>
        <v>5.7154338199114312</v>
      </c>
      <c r="H265" s="17">
        <f>IF(OR($A265="",$B265="",$C265=""),"",'MPTO_working_3-way'!E264)</f>
        <v>1.5892589442163472</v>
      </c>
      <c r="I265" s="21">
        <f>IF(OR($A265="",$B265="",$C265=""),"",'MPTO_working_3-way'!F264)</f>
        <v>4.9647981652639297</v>
      </c>
      <c r="J265" s="22">
        <f>IF(OR($A265="",$B265="",$C265=""),"",'MPTO_working_3-way'!G264)</f>
        <v>5.9046565267634472</v>
      </c>
      <c r="K265" s="17">
        <f>IF(OR($A265="",$B265="",$C265=""),"",'OddsRatio_working_3-way'!H264)</f>
        <v>1.5977983238774225</v>
      </c>
      <c r="L265" s="21">
        <f>IF(OR($A265="",$B265="",$C265=""),"",'OddsRatio_working_3-way'!I264)</f>
        <v>4.939063955549444</v>
      </c>
      <c r="M265" s="22">
        <f>IF(OR($A265="",$B265="",$C265=""),"",'OddsRatio_working_3-way'!J264)</f>
        <v>5.8250864712963359</v>
      </c>
      <c r="N265" s="29">
        <f t="shared" si="55"/>
        <v>61.910637931529266</v>
      </c>
      <c r="O265" s="30">
        <f t="shared" si="56"/>
        <v>20.592877435647257</v>
      </c>
      <c r="P265" s="30">
        <f t="shared" si="57"/>
        <v>17.496484632823485</v>
      </c>
      <c r="Q265" t="s">
        <v>50</v>
      </c>
      <c r="R265" t="s">
        <v>103</v>
      </c>
      <c r="S265" s="36">
        <v>43869</v>
      </c>
      <c r="T265" s="4">
        <v>22</v>
      </c>
      <c r="U265" s="4">
        <f t="shared" si="58"/>
        <v>7.8974358974358969</v>
      </c>
      <c r="V265" s="4">
        <f t="shared" si="59"/>
        <v>17.309168443496802</v>
      </c>
      <c r="W265" s="4">
        <f t="shared" si="60"/>
        <v>18.014492753623191</v>
      </c>
      <c r="X265" s="4">
        <f t="shared" si="61"/>
        <v>8.6763388028800108</v>
      </c>
      <c r="Y265" s="4">
        <f t="shared" si="62"/>
        <v>18.088071348940915</v>
      </c>
      <c r="Z265" s="4">
        <f t="shared" si="63"/>
        <v>18.793395659067301</v>
      </c>
      <c r="AA265" s="4">
        <f t="shared" si="64"/>
        <v>-0.77890290544411389</v>
      </c>
      <c r="AB265" s="4">
        <f t="shared" si="65"/>
        <v>-0.778902905444113</v>
      </c>
      <c r="AC265" s="4">
        <f t="shared" si="66"/>
        <v>-0.77890290544410945</v>
      </c>
    </row>
    <row r="266" spans="1:29" ht="15" x14ac:dyDescent="0.25">
      <c r="A266">
        <v>1.92</v>
      </c>
      <c r="B266">
        <v>4.22</v>
      </c>
      <c r="C266">
        <v>3.65</v>
      </c>
      <c r="D266" s="20">
        <f t="shared" si="67"/>
        <v>3.1772760717609039E-2</v>
      </c>
      <c r="E266" s="17">
        <f>IF(OR($A266="",$B266="",$C266=""),"",A266*'MPTO_working_3-way'!$I265)</f>
        <v>1.9810037005778094</v>
      </c>
      <c r="F266" s="21">
        <f>IF(OR($A266="",$B266="",$C266=""),"",B266*'MPTO_working_3-way'!$I265)</f>
        <v>4.3540810502283103</v>
      </c>
      <c r="G266" s="22">
        <f>IF(OR($A266="",$B266="",$C266=""),"",C266*'MPTO_working_3-way'!$I265)</f>
        <v>3.765970576619273</v>
      </c>
      <c r="H266" s="17">
        <f>IF(OR($A266="",$B266="",$C266=""),"",'MPTO_working_3-way'!E265)</f>
        <v>1.9598527569199122</v>
      </c>
      <c r="I266" s="21">
        <f>IF(OR($A266="",$B266="",$C266=""),"",'MPTO_working_3-way'!F265)</f>
        <v>4.4174312748825448</v>
      </c>
      <c r="J266" s="22">
        <f>IF(OR($A266="",$B266="",$C266=""),"",'MPTO_working_3-way'!G265)</f>
        <v>3.796771250400127</v>
      </c>
      <c r="K266" s="17">
        <f>IF(OR($A266="",$B266="",$C266=""),"",'OddsRatio_working_3-way'!H265)</f>
        <v>1.967996428032933</v>
      </c>
      <c r="L266" s="21">
        <f>IF(OR($A266="",$B266="",$C266=""),"",'OddsRatio_working_3-way'!I265)</f>
        <v>4.3879874981152636</v>
      </c>
      <c r="M266" s="22">
        <f>IF(OR($A266="",$B266="",$C266=""),"",'OddsRatio_working_3-way'!J265)</f>
        <v>3.7882505807470337</v>
      </c>
      <c r="N266" s="29">
        <f t="shared" si="55"/>
        <v>50.479461482496212</v>
      </c>
      <c r="O266" s="30">
        <f t="shared" si="56"/>
        <v>22.966958778766053</v>
      </c>
      <c r="P266" s="30">
        <f t="shared" si="57"/>
        <v>26.553579738737739</v>
      </c>
      <c r="Q266" t="s">
        <v>101</v>
      </c>
      <c r="R266" t="s">
        <v>141</v>
      </c>
      <c r="S266" s="36">
        <v>43869</v>
      </c>
      <c r="T266" s="4">
        <v>22</v>
      </c>
      <c r="U266" s="4">
        <f t="shared" si="58"/>
        <v>10.541666666666664</v>
      </c>
      <c r="V266" s="4">
        <f t="shared" si="59"/>
        <v>16.786729857819903</v>
      </c>
      <c r="W266" s="4">
        <f t="shared" si="60"/>
        <v>15.972602739726026</v>
      </c>
      <c r="X266" s="4">
        <f t="shared" si="61"/>
        <v>11.240667402454067</v>
      </c>
      <c r="Y266" s="4">
        <f t="shared" si="62"/>
        <v>17.485730593607308</v>
      </c>
      <c r="Z266" s="4">
        <f t="shared" si="63"/>
        <v>16.671603475513429</v>
      </c>
      <c r="AA266" s="4">
        <f t="shared" si="64"/>
        <v>-0.69900073578740241</v>
      </c>
      <c r="AB266" s="4">
        <f t="shared" si="65"/>
        <v>-0.69900073578740418</v>
      </c>
      <c r="AC266" s="4">
        <f t="shared" si="66"/>
        <v>-0.69900073578740241</v>
      </c>
    </row>
    <row r="267" spans="1:29" ht="15" x14ac:dyDescent="0.25">
      <c r="A267">
        <v>1.0900000000000001</v>
      </c>
      <c r="B267">
        <v>11.24</v>
      </c>
      <c r="C267">
        <v>29.14</v>
      </c>
      <c r="D267" s="20">
        <f t="shared" si="67"/>
        <v>4.0716254101575089E-2</v>
      </c>
      <c r="E267" s="17">
        <f>IF(OR($A267="",$B267="",$C267=""),"",A267*'MPTO_working_3-way'!$I266)</f>
        <v>1.134380716970717</v>
      </c>
      <c r="F267" s="21">
        <f>IF(OR($A267="",$B267="",$C267=""),"",B267*'MPTO_working_3-way'!$I266)</f>
        <v>11.697650696101704</v>
      </c>
      <c r="G267" s="22">
        <f>IF(OR($A267="",$B267="",$C267=""),"",C267*'MPTO_working_3-way'!$I266)</f>
        <v>30.326471644519899</v>
      </c>
      <c r="H267" s="17">
        <f>IF(OR($A267="",$B267="",$C267=""),"",'MPTO_working_3-way'!E266)</f>
        <v>1.1063671220362661</v>
      </c>
      <c r="I267" s="21">
        <f>IF(OR($A267="",$B267="",$C267=""),"",'MPTO_working_3-way'!F266)</f>
        <v>13.263323001404897</v>
      </c>
      <c r="J267" s="22">
        <f>IF(OR($A267="",$B267="",$C267=""),"",'MPTO_working_3-way'!G266)</f>
        <v>48.204374492317761</v>
      </c>
      <c r="K267" s="17">
        <f>IF(OR($A267="",$B267="",$C267=""),"",'OddsRatio_working_3-way'!H266)</f>
        <v>1.1118836589586343</v>
      </c>
      <c r="L267" s="21">
        <f>IF(OR($A267="",$B267="",$C267=""),"",'OddsRatio_working_3-way'!I266)</f>
        <v>13.729874085960173</v>
      </c>
      <c r="M267" s="22">
        <f>IF(OR($A267="",$B267="",$C267=""),"",'OddsRatio_working_3-way'!J266)</f>
        <v>35.982290701066333</v>
      </c>
      <c r="N267" s="29">
        <f t="shared" si="55"/>
        <v>88.153825698873732</v>
      </c>
      <c r="O267" s="30">
        <f t="shared" si="56"/>
        <v>8.5487250900153366</v>
      </c>
      <c r="P267" s="30">
        <f t="shared" si="57"/>
        <v>3.2974492111109255</v>
      </c>
      <c r="Q267" t="s">
        <v>234</v>
      </c>
      <c r="R267" t="s">
        <v>235</v>
      </c>
      <c r="S267" s="36">
        <v>43869</v>
      </c>
      <c r="T267" s="4">
        <v>22</v>
      </c>
      <c r="U267" s="4">
        <f t="shared" si="58"/>
        <v>1.8165137614678901</v>
      </c>
      <c r="V267" s="4">
        <f t="shared" si="59"/>
        <v>20.042704626334523</v>
      </c>
      <c r="W267" s="4">
        <f t="shared" si="60"/>
        <v>21.245024021962941</v>
      </c>
      <c r="X267" s="4">
        <f t="shared" si="61"/>
        <v>2.712271351702543</v>
      </c>
      <c r="Y267" s="4">
        <f t="shared" si="62"/>
        <v>20.938462216569171</v>
      </c>
      <c r="Z267" s="4">
        <f t="shared" si="63"/>
        <v>22.140781612197589</v>
      </c>
      <c r="AA267" s="4">
        <f t="shared" si="64"/>
        <v>-0.89575759023465285</v>
      </c>
      <c r="AB267" s="4">
        <f t="shared" si="65"/>
        <v>-0.8957575902346484</v>
      </c>
      <c r="AC267" s="4">
        <f t="shared" si="66"/>
        <v>-0.8957575902346484</v>
      </c>
    </row>
    <row r="268" spans="1:29" ht="15" x14ac:dyDescent="0.25">
      <c r="A268">
        <v>3.32</v>
      </c>
      <c r="B268">
        <v>3.54</v>
      </c>
      <c r="C268">
        <v>2.19</v>
      </c>
      <c r="D268" s="20">
        <f t="shared" si="67"/>
        <v>4.0311699549533175E-2</v>
      </c>
      <c r="E268" s="17">
        <f>IF(OR($A268="",$B268="",$C268=""),"",A268*'MPTO_working_3-way'!$I267)</f>
        <v>3.4538348425044498</v>
      </c>
      <c r="F268" s="21">
        <f>IF(OR($A268="",$B268="",$C268=""),"",B268*'MPTO_working_3-way'!$I267)</f>
        <v>3.6827034164053476</v>
      </c>
      <c r="G268" s="22">
        <f>IF(OR($A268="",$B268="",$C268=""),"",C268*'MPTO_working_3-way'!$I267)</f>
        <v>2.2782826220134775</v>
      </c>
      <c r="H268" s="17">
        <f>IF(OR($A268="",$B268="",$C268=""),"",'MPTO_working_3-way'!E267)</f>
        <v>3.4750265433772243</v>
      </c>
      <c r="I268" s="21">
        <f>IF(OR($A268="",$B268="",$C268=""),"",'MPTO_working_3-way'!F267)</f>
        <v>3.7168000203322951</v>
      </c>
      <c r="J268" s="22">
        <f>IF(OR($A268="",$B268="",$C268=""),"",'MPTO_working_3-way'!G267)</f>
        <v>2.2564003119503351</v>
      </c>
      <c r="K268" s="17">
        <f>IF(OR($A268="",$B268="",$C268=""),"",'OddsRatio_working_3-way'!H267)</f>
        <v>3.4672221352225994</v>
      </c>
      <c r="L268" s="21">
        <f>IF(OR($A268="",$B268="",$C268=""),"",'OddsRatio_working_3-way'!I267)</f>
        <v>3.7011828549419845</v>
      </c>
      <c r="M268" s="22">
        <f>IF(OR($A268="",$B268="",$C268=""),"",'OddsRatio_working_3-way'!J267)</f>
        <v>2.2655148021184881</v>
      </c>
      <c r="N268" s="29">
        <f t="shared" si="55"/>
        <v>28.953324220763214</v>
      </c>
      <c r="O268" s="30">
        <f t="shared" si="56"/>
        <v>27.153965088399396</v>
      </c>
      <c r="P268" s="30">
        <f t="shared" si="57"/>
        <v>43.89271069083739</v>
      </c>
      <c r="Q268" t="s">
        <v>236</v>
      </c>
      <c r="R268" t="s">
        <v>237</v>
      </c>
      <c r="S268" s="36">
        <v>43898</v>
      </c>
      <c r="T268" s="4">
        <v>22</v>
      </c>
      <c r="U268" s="4">
        <f t="shared" si="58"/>
        <v>15.373493975903614</v>
      </c>
      <c r="V268" s="4">
        <f t="shared" si="59"/>
        <v>15.785310734463275</v>
      </c>
      <c r="W268" s="4">
        <f t="shared" si="60"/>
        <v>11.954337899543379</v>
      </c>
      <c r="X268" s="4">
        <f t="shared" si="61"/>
        <v>16.260351365993344</v>
      </c>
      <c r="Y268" s="4">
        <f t="shared" si="62"/>
        <v>16.672168124553007</v>
      </c>
      <c r="Z268" s="4">
        <f t="shared" si="63"/>
        <v>12.841195289633109</v>
      </c>
      <c r="AA268" s="4">
        <f t="shared" si="64"/>
        <v>-0.8868573900897303</v>
      </c>
      <c r="AB268" s="4">
        <f t="shared" si="65"/>
        <v>-0.88685739008973208</v>
      </c>
      <c r="AC268" s="4">
        <f t="shared" si="66"/>
        <v>-0.8868573900897303</v>
      </c>
    </row>
    <row r="269" spans="1:29" ht="15" x14ac:dyDescent="0.25">
      <c r="A269">
        <v>1.78</v>
      </c>
      <c r="B269">
        <v>3.48</v>
      </c>
      <c r="C269">
        <v>5.09</v>
      </c>
      <c r="D269" s="20">
        <f t="shared" si="67"/>
        <v>4.5617728872037855E-2</v>
      </c>
      <c r="E269" s="17">
        <f>IF(OR($A269="",$B269="",$C269=""),"",A269*'MPTO_working_3-way'!$I268)</f>
        <v>1.8611995573922273</v>
      </c>
      <c r="F269" s="21">
        <f>IF(OR($A269="",$B269="",$C269=""),"",B269*'MPTO_working_3-way'!$I268)</f>
        <v>3.6387496964746919</v>
      </c>
      <c r="G269" s="22">
        <f>IF(OR($A269="",$B269="",$C269=""),"",C269*'MPTO_working_3-way'!$I268)</f>
        <v>5.3221942399586721</v>
      </c>
      <c r="H269" s="17">
        <f>IF(OR($A269="",$B269="",$C269=""),"",'MPTO_working_3-way'!E268)</f>
        <v>1.8295187029740996</v>
      </c>
      <c r="I269" s="21">
        <f>IF(OR($A269="",$B269="",$C269=""),"",'MPTO_working_3-way'!F268)</f>
        <v>3.6744386747786599</v>
      </c>
      <c r="J269" s="22">
        <f>IF(OR($A269="",$B269="",$C269=""),"",'MPTO_working_3-way'!G268)</f>
        <v>5.5170056441287256</v>
      </c>
      <c r="K269" s="17">
        <f>IF(OR($A269="",$B269="",$C269=""),"",'OddsRatio_working_3-way'!H268)</f>
        <v>1.8413064539610118</v>
      </c>
      <c r="L269" s="21">
        <f>IF(OR($A269="",$B269="",$C269=""),"",'OddsRatio_working_3-way'!I268)</f>
        <v>3.6749230843888574</v>
      </c>
      <c r="M269" s="22">
        <f>IF(OR($A269="",$B269="",$C269=""),"",'OddsRatio_working_3-way'!J268)</f>
        <v>5.4114658932058166</v>
      </c>
      <c r="N269" s="29">
        <f t="shared" si="55"/>
        <v>53.728789910154752</v>
      </c>
      <c r="O269" s="30">
        <f t="shared" si="56"/>
        <v>27.481967252895245</v>
      </c>
      <c r="P269" s="30">
        <f t="shared" si="57"/>
        <v>18.789242836949992</v>
      </c>
      <c r="Q269" t="s">
        <v>191</v>
      </c>
      <c r="R269" t="s">
        <v>200</v>
      </c>
      <c r="S269" s="38" t="s">
        <v>238</v>
      </c>
      <c r="T269" s="4">
        <v>22</v>
      </c>
      <c r="U269" s="4">
        <f t="shared" si="58"/>
        <v>9.6404494382022499</v>
      </c>
      <c r="V269" s="4">
        <f t="shared" si="59"/>
        <v>15.678160919540229</v>
      </c>
      <c r="W269" s="4">
        <f t="shared" si="60"/>
        <v>17.677799607072689</v>
      </c>
      <c r="X269" s="4">
        <f t="shared" si="61"/>
        <v>10.644039473387078</v>
      </c>
      <c r="Y269" s="4">
        <f t="shared" si="62"/>
        <v>16.681750954725064</v>
      </c>
      <c r="Z269" s="4">
        <f t="shared" si="63"/>
        <v>18.681389642257525</v>
      </c>
      <c r="AA269" s="4">
        <f t="shared" si="64"/>
        <v>-1.0035900351848284</v>
      </c>
      <c r="AB269" s="4">
        <f t="shared" si="65"/>
        <v>-1.0035900351848355</v>
      </c>
      <c r="AC269" s="4">
        <f t="shared" si="66"/>
        <v>-1.0035900351848355</v>
      </c>
    </row>
    <row r="270" spans="1:29" ht="15" x14ac:dyDescent="0.25">
      <c r="A270">
        <v>2.35</v>
      </c>
      <c r="B270">
        <v>2.66</v>
      </c>
      <c r="C270">
        <v>4.1900000000000004</v>
      </c>
      <c r="D270" s="20">
        <f t="shared" si="67"/>
        <v>4.0135249004550788E-2</v>
      </c>
      <c r="E270" s="17">
        <f>IF(OR($A270="",$B270="",$C270=""),"",A270*'MPTO_working_3-way'!$I269)</f>
        <v>2.4443178351606942</v>
      </c>
      <c r="F270" s="21">
        <f>IF(OR($A270="",$B270="",$C270=""),"",B270*'MPTO_working_3-way'!$I269)</f>
        <v>2.7667597623521054</v>
      </c>
      <c r="G270" s="22">
        <f>IF(OR($A270="",$B270="",$C270=""),"",C270*'MPTO_working_3-way'!$I269)</f>
        <v>4.3581666933290686</v>
      </c>
      <c r="H270" s="17">
        <f>IF(OR($A270="",$B270="",$C270=""),"",'MPTO_working_3-way'!E269)</f>
        <v>2.4262805083466139</v>
      </c>
      <c r="I270" s="21">
        <f>IF(OR($A270="",$B270="",$C270=""),"",'MPTO_working_3-way'!F269)</f>
        <v>2.7581532622702176</v>
      </c>
      <c r="J270" s="22">
        <f>IF(OR($A270="",$B270="",$C270=""),"",'MPTO_working_3-way'!G269)</f>
        <v>4.4388205938495489</v>
      </c>
      <c r="K270" s="17">
        <f>IF(OR($A270="",$B270="",$C270=""),"",'OddsRatio_working_3-way'!H269)</f>
        <v>2.4353329332051561</v>
      </c>
      <c r="L270" s="21">
        <f>IF(OR($A270="",$B270="",$C270=""),"",'OddsRatio_working_3-way'!I269)</f>
        <v>2.7649279030522664</v>
      </c>
      <c r="M270" s="22">
        <f>IF(OR($A270="",$B270="",$C270=""),"",'OddsRatio_working_3-way'!J269)</f>
        <v>4.3916385606847763</v>
      </c>
      <c r="N270" s="29">
        <f t="shared" si="55"/>
        <v>40.911209893219883</v>
      </c>
      <c r="O270" s="30">
        <f t="shared" si="56"/>
        <v>36.143362123709288</v>
      </c>
      <c r="P270" s="30">
        <f t="shared" si="57"/>
        <v>22.945427983070811</v>
      </c>
      <c r="Q270" t="s">
        <v>193</v>
      </c>
      <c r="R270" t="s">
        <v>204</v>
      </c>
      <c r="S270" s="38" t="s">
        <v>238</v>
      </c>
      <c r="T270" s="4">
        <v>22</v>
      </c>
      <c r="U270" s="4">
        <f t="shared" si="58"/>
        <v>12.638297872340427</v>
      </c>
      <c r="V270" s="4">
        <f t="shared" si="59"/>
        <v>13.729323308270677</v>
      </c>
      <c r="W270" s="4">
        <f t="shared" si="60"/>
        <v>16.749403341288783</v>
      </c>
      <c r="X270" s="4">
        <f t="shared" si="61"/>
        <v>13.52127335044054</v>
      </c>
      <c r="Y270" s="4">
        <f t="shared" si="62"/>
        <v>14.612298786370792</v>
      </c>
      <c r="Z270" s="4">
        <f t="shared" si="63"/>
        <v>17.632378819388897</v>
      </c>
      <c r="AA270" s="4">
        <f t="shared" si="64"/>
        <v>-0.88297547810011245</v>
      </c>
      <c r="AB270" s="4">
        <f t="shared" si="65"/>
        <v>-0.88297547810011423</v>
      </c>
      <c r="AC270" s="4">
        <f t="shared" si="66"/>
        <v>-0.88297547810011423</v>
      </c>
    </row>
    <row r="271" spans="1:29" ht="15" x14ac:dyDescent="0.25">
      <c r="A271">
        <v>1.8</v>
      </c>
      <c r="B271">
        <v>3.69</v>
      </c>
      <c r="C271">
        <v>4.6900000000000004</v>
      </c>
      <c r="D271" s="20">
        <f t="shared" si="67"/>
        <v>3.9777881787346647E-2</v>
      </c>
      <c r="E271" s="17">
        <f>IF(OR($A271="",$B271="",$C271=""),"",A271*'MPTO_working_3-way'!$I270)</f>
        <v>1.8716001872172241</v>
      </c>
      <c r="F271" s="21">
        <f>IF(OR($A271="",$B271="",$C271=""),"",B271*'MPTO_working_3-way'!$I270)</f>
        <v>3.8367803837953089</v>
      </c>
      <c r="G271" s="22">
        <f>IF(OR($A271="",$B271="",$C271=""),"",C271*'MPTO_working_3-way'!$I270)</f>
        <v>4.8765582655826565</v>
      </c>
      <c r="H271" s="17">
        <f>IF(OR($A271="",$B271="",$C271=""),"",'MPTO_working_3-way'!E270)</f>
        <v>1.8440104989859742</v>
      </c>
      <c r="I271" s="21">
        <f>IF(OR($A271="",$B271="",$C271=""),"",'MPTO_working_3-way'!F270)</f>
        <v>3.8798275243618101</v>
      </c>
      <c r="J271" s="22">
        <f>IF(OR($A271="",$B271="",$C271=""),"",'MPTO_working_3-way'!G270)</f>
        <v>5.0009921399398936</v>
      </c>
      <c r="K271" s="17">
        <f>IF(OR($A271="",$B271="",$C271=""),"",'OddsRatio_working_3-way'!H270)</f>
        <v>1.8541905625819952</v>
      </c>
      <c r="L271" s="21">
        <f>IF(OR($A271="",$B271="",$C271=""),"",'OddsRatio_working_3-way'!I270)</f>
        <v>3.8722157666819585</v>
      </c>
      <c r="M271" s="22">
        <f>IF(OR($A271="",$B271="",$C271=""),"",'OddsRatio_working_3-way'!J270)</f>
        <v>4.9399539699094532</v>
      </c>
      <c r="N271" s="29">
        <f t="shared" si="55"/>
        <v>53.430214787851838</v>
      </c>
      <c r="O271" s="30">
        <f t="shared" si="56"/>
        <v>26.06351940870822</v>
      </c>
      <c r="P271" s="30">
        <f t="shared" si="57"/>
        <v>20.506265803439938</v>
      </c>
      <c r="Q271" t="s">
        <v>195</v>
      </c>
      <c r="R271" t="s">
        <v>206</v>
      </c>
      <c r="S271" s="38" t="s">
        <v>238</v>
      </c>
      <c r="T271" s="4">
        <v>22</v>
      </c>
      <c r="U271" s="4">
        <f t="shared" si="58"/>
        <v>9.7777777777777786</v>
      </c>
      <c r="V271" s="4">
        <f t="shared" si="59"/>
        <v>16.037940379403793</v>
      </c>
      <c r="W271" s="4">
        <f t="shared" si="60"/>
        <v>17.309168443496802</v>
      </c>
      <c r="X271" s="4">
        <f t="shared" si="61"/>
        <v>10.652891177099404</v>
      </c>
      <c r="Y271" s="4">
        <f t="shared" si="62"/>
        <v>16.913053778725423</v>
      </c>
      <c r="Z271" s="4">
        <f t="shared" si="63"/>
        <v>18.184281842818429</v>
      </c>
      <c r="AA271" s="4">
        <f t="shared" si="64"/>
        <v>-0.87511339932162535</v>
      </c>
      <c r="AB271" s="4">
        <f t="shared" si="65"/>
        <v>-0.87511339932163068</v>
      </c>
      <c r="AC271" s="4">
        <f t="shared" si="66"/>
        <v>-0.87511339932162713</v>
      </c>
    </row>
    <row r="272" spans="1:29" ht="15" x14ac:dyDescent="0.25">
      <c r="A272">
        <v>3.84</v>
      </c>
      <c r="B272">
        <v>3.07</v>
      </c>
      <c r="C272">
        <v>2.2000000000000002</v>
      </c>
      <c r="D272" s="20">
        <f t="shared" si="67"/>
        <v>4.0695020234922552E-2</v>
      </c>
      <c r="E272" s="17">
        <f>IF(OR($A272="",$B272="",$C272=""),"",A272*'MPTO_working_3-way'!$I271)</f>
        <v>3.9962688777021023</v>
      </c>
      <c r="F272" s="21">
        <f>IF(OR($A272="",$B272="",$C272=""),"",B272*'MPTO_working_3-way'!$I271)</f>
        <v>3.194933712121212</v>
      </c>
      <c r="G272" s="22">
        <f>IF(OR($A272="",$B272="",$C272=""),"",C272*'MPTO_working_3-way'!$I271)</f>
        <v>2.2895290445168297</v>
      </c>
      <c r="H272" s="17">
        <f>IF(OR($A272="",$B272="",$C272=""),"",'MPTO_working_3-way'!E271)</f>
        <v>4.0510159028998425</v>
      </c>
      <c r="I272" s="21">
        <f>IF(OR($A272="",$B272="",$C272=""),"",'MPTO_working_3-way'!F271)</f>
        <v>3.2034044010842964</v>
      </c>
      <c r="J272" s="22">
        <f>IF(OR($A272="",$B272="",$C272=""),"",'MPTO_working_3-way'!G271)</f>
        <v>2.2676742358709872</v>
      </c>
      <c r="K272" s="17">
        <f>IF(OR($A272="",$B272="",$C272=""),"",'OddsRatio_working_3-way'!H271)</f>
        <v>4.0223117744033212</v>
      </c>
      <c r="L272" s="21">
        <f>IF(OR($A272="",$B272="",$C272=""),"",'OddsRatio_working_3-way'!I271)</f>
        <v>3.2028821735967861</v>
      </c>
      <c r="M272" s="22">
        <f>IF(OR($A272="",$B272="",$C272=""),"",'OddsRatio_working_3-way'!J271)</f>
        <v>2.2770331441140792</v>
      </c>
      <c r="N272" s="29">
        <f t="shared" si="55"/>
        <v>25.023341286660639</v>
      </c>
      <c r="O272" s="30">
        <f t="shared" si="56"/>
        <v>31.299553922077155</v>
      </c>
      <c r="P272" s="30">
        <f t="shared" si="57"/>
        <v>43.677104791262202</v>
      </c>
      <c r="Q272" t="s">
        <v>197</v>
      </c>
      <c r="R272" t="s">
        <v>192</v>
      </c>
      <c r="S272" s="38" t="s">
        <v>238</v>
      </c>
      <c r="T272" s="4">
        <v>22</v>
      </c>
      <c r="U272" s="4">
        <f t="shared" si="58"/>
        <v>16.270833333333332</v>
      </c>
      <c r="V272" s="4">
        <f t="shared" si="59"/>
        <v>14.83387622149837</v>
      </c>
      <c r="W272" s="4">
        <f t="shared" si="60"/>
        <v>12.000000000000002</v>
      </c>
      <c r="X272" s="4">
        <f t="shared" si="61"/>
        <v>17.166123778501628</v>
      </c>
      <c r="Y272" s="4">
        <f t="shared" si="62"/>
        <v>15.729166666666666</v>
      </c>
      <c r="Z272" s="4">
        <f t="shared" si="63"/>
        <v>12.895290445168296</v>
      </c>
      <c r="AA272" s="4">
        <f t="shared" si="64"/>
        <v>-0.89529044516829615</v>
      </c>
      <c r="AB272" s="4">
        <f t="shared" si="65"/>
        <v>-0.89529044516829615</v>
      </c>
      <c r="AC272" s="4">
        <f t="shared" si="66"/>
        <v>-0.89529044516829437</v>
      </c>
    </row>
    <row r="273" spans="1:29" ht="15" x14ac:dyDescent="0.25">
      <c r="A273">
        <v>2.08</v>
      </c>
      <c r="B273">
        <v>3.36</v>
      </c>
      <c r="C273">
        <v>3.84</v>
      </c>
      <c r="D273" s="20">
        <f t="shared" si="67"/>
        <v>3.8804945054945028E-2</v>
      </c>
      <c r="E273" s="17">
        <f>IF(OR($A273="",$B273="",$C273=""),"",A273*'MPTO_working_3-way'!$I272)</f>
        <v>2.1607142857142856</v>
      </c>
      <c r="F273" s="21">
        <f>IF(OR($A273="",$B273="",$C273=""),"",B273*'MPTO_working_3-way'!$I272)</f>
        <v>3.490384615384615</v>
      </c>
      <c r="G273" s="22">
        <f>IF(OR($A273="",$B273="",$C273=""),"",C273*'MPTO_working_3-way'!$I272)</f>
        <v>3.9890109890109886</v>
      </c>
      <c r="H273" s="17">
        <f>IF(OR($A273="",$B273="",$C273=""),"",'MPTO_working_3-way'!E272)</f>
        <v>2.1375091754343036</v>
      </c>
      <c r="I273" s="21">
        <f>IF(OR($A273="",$B273="",$C273=""),"",'MPTO_working_3-way'!F272)</f>
        <v>3.5126658624849214</v>
      </c>
      <c r="J273" s="22">
        <f>IF(OR($A273="",$B273="",$C273=""),"",'MPTO_working_3-way'!G272)</f>
        <v>4.0407030527289542</v>
      </c>
      <c r="K273" s="17">
        <f>IF(OR($A273="",$B273="",$C273=""),"",'OddsRatio_working_3-way'!H272)</f>
        <v>2.1469119206996119</v>
      </c>
      <c r="L273" s="21">
        <f>IF(OR($A273="",$B273="",$C273=""),"",'OddsRatio_working_3-way'!I272)</f>
        <v>3.5062149378250771</v>
      </c>
      <c r="M273" s="22">
        <f>IF(OR($A273="",$B273="",$C273=""),"",'OddsRatio_working_3-way'!J272)</f>
        <v>4.0159535692471264</v>
      </c>
      <c r="N273" s="29">
        <f t="shared" si="55"/>
        <v>46.280991735537192</v>
      </c>
      <c r="O273" s="30">
        <f t="shared" si="56"/>
        <v>28.650137741046834</v>
      </c>
      <c r="P273" s="30">
        <f t="shared" si="57"/>
        <v>25.068870523415981</v>
      </c>
      <c r="Q273" t="s">
        <v>199</v>
      </c>
      <c r="R273" t="s">
        <v>196</v>
      </c>
      <c r="S273" s="38" t="s">
        <v>238</v>
      </c>
      <c r="T273" s="4">
        <v>22</v>
      </c>
      <c r="U273" s="4">
        <f t="shared" si="58"/>
        <v>11.423076923076925</v>
      </c>
      <c r="V273" s="4">
        <f t="shared" si="59"/>
        <v>15.452380952380953</v>
      </c>
      <c r="W273" s="4">
        <f t="shared" si="60"/>
        <v>16.270833333333332</v>
      </c>
      <c r="X273" s="4">
        <f t="shared" si="61"/>
        <v>12.276785714285715</v>
      </c>
      <c r="Y273" s="4">
        <f t="shared" si="62"/>
        <v>16.306089743589741</v>
      </c>
      <c r="Z273" s="4">
        <f t="shared" si="63"/>
        <v>17.124542124542124</v>
      </c>
      <c r="AA273" s="4">
        <f t="shared" si="64"/>
        <v>-0.85370879120879017</v>
      </c>
      <c r="AB273" s="4">
        <f t="shared" si="65"/>
        <v>-0.8537087912087884</v>
      </c>
      <c r="AC273" s="4">
        <f t="shared" si="66"/>
        <v>-0.85370879120879195</v>
      </c>
    </row>
    <row r="274" spans="1:29" ht="15" x14ac:dyDescent="0.25">
      <c r="A274">
        <v>1.43</v>
      </c>
      <c r="B274">
        <v>4.3</v>
      </c>
      <c r="C274">
        <v>7.6</v>
      </c>
      <c r="D274" s="20">
        <f t="shared" si="67"/>
        <v>6.3437786204004087E-2</v>
      </c>
      <c r="E274" s="17">
        <f>IF(OR($A274="",$B274="",$C274=""),"",A274*'MPTO_working_3-way'!$I273)</f>
        <v>1.5207160342717259</v>
      </c>
      <c r="F274" s="21">
        <f>IF(OR($A274="",$B274="",$C274=""),"",B274*'MPTO_working_3-way'!$I273)</f>
        <v>4.5727824806772173</v>
      </c>
      <c r="G274" s="22">
        <f>IF(OR($A274="",$B274="",$C274=""),"",C274*'MPTO_working_3-way'!$I273)</f>
        <v>8.0821271751504309</v>
      </c>
      <c r="H274" s="17">
        <f>IF(OR($A274="",$B274="",$C274=""),"",'MPTO_working_3-way'!E273)</f>
        <v>1.4745896414845481</v>
      </c>
      <c r="I274" s="21">
        <f>IF(OR($A274="",$B274="",$C274=""),"",'MPTO_working_3-way'!F273)</f>
        <v>4.7300957509261314</v>
      </c>
      <c r="J274" s="22">
        <f>IF(OR($A274="",$B274="",$C274=""),"",'MPTO_working_3-way'!G273)</f>
        <v>9.0552627499612459</v>
      </c>
      <c r="K274" s="17">
        <f>IF(OR($A274="",$B274="",$C274=""),"",'OddsRatio_working_3-way'!H273)</f>
        <v>1.4885657405767299</v>
      </c>
      <c r="L274" s="21">
        <f>IF(OR($A274="",$B274="",$C274=""),"",'OddsRatio_working_3-way'!I273)</f>
        <v>4.7494580090772285</v>
      </c>
      <c r="M274" s="22">
        <f>IF(OR($A274="",$B274="",$C274=""),"",'OddsRatio_working_3-way'!J273)</f>
        <v>8.498916018154457</v>
      </c>
      <c r="N274" s="29">
        <f t="shared" si="55"/>
        <v>65.758496488721647</v>
      </c>
      <c r="O274" s="30">
        <f t="shared" si="56"/>
        <v>21.868523250900456</v>
      </c>
      <c r="P274" s="30">
        <f t="shared" si="57"/>
        <v>12.37298026037789</v>
      </c>
      <c r="Q274" t="s">
        <v>53</v>
      </c>
      <c r="R274" t="s">
        <v>178</v>
      </c>
      <c r="S274" s="38" t="s">
        <v>238</v>
      </c>
      <c r="T274" s="4">
        <v>22</v>
      </c>
      <c r="U274" s="4">
        <f t="shared" si="58"/>
        <v>6.6153846153846141</v>
      </c>
      <c r="V274" s="4">
        <f t="shared" si="59"/>
        <v>16.883720930232556</v>
      </c>
      <c r="W274" s="4">
        <f t="shared" si="60"/>
        <v>19.105263157894733</v>
      </c>
      <c r="X274" s="4">
        <f t="shared" si="61"/>
        <v>8.011015911872704</v>
      </c>
      <c r="Y274" s="4">
        <f t="shared" si="62"/>
        <v>18.279352226720647</v>
      </c>
      <c r="Z274" s="4">
        <f t="shared" si="63"/>
        <v>20.500894454382827</v>
      </c>
      <c r="AA274" s="4">
        <f t="shared" si="64"/>
        <v>-1.3956312964880899</v>
      </c>
      <c r="AB274" s="4">
        <f t="shared" si="65"/>
        <v>-1.3956312964880908</v>
      </c>
      <c r="AC274" s="4">
        <f t="shared" si="66"/>
        <v>-1.3956312964880944</v>
      </c>
    </row>
    <row r="275" spans="1:29" ht="15" x14ac:dyDescent="0.25">
      <c r="A275">
        <v>1.87</v>
      </c>
      <c r="B275">
        <v>3.62</v>
      </c>
      <c r="C275">
        <v>4.4000000000000004</v>
      </c>
      <c r="D275" s="20">
        <f t="shared" si="67"/>
        <v>3.8275179484149158E-2</v>
      </c>
      <c r="E275" s="17">
        <f>IF(OR($A275="",$B275="",$C275=""),"",A275*'MPTO_working_3-way'!$I274)</f>
        <v>1.941574585635359</v>
      </c>
      <c r="F275" s="21">
        <f>IF(OR($A275="",$B275="",$C275=""),"",B275*'MPTO_working_3-way'!$I274)</f>
        <v>3.7585561497326201</v>
      </c>
      <c r="G275" s="22">
        <f>IF(OR($A275="",$B275="",$C275=""),"",C275*'MPTO_working_3-way'!$I274)</f>
        <v>4.5684107897302564</v>
      </c>
      <c r="H275" s="17">
        <f>IF(OR($A275="",$B275="",$C275=""),"",'MPTO_working_3-way'!E274)</f>
        <v>1.9157052703072381</v>
      </c>
      <c r="I275" s="21">
        <f>IF(OR($A275="",$B275="",$C275=""),"",'MPTO_working_3-way'!F274)</f>
        <v>3.7952867741875194</v>
      </c>
      <c r="J275" s="22">
        <f>IF(OR($A275="",$B275="",$C275=""),"",'MPTO_working_3-way'!G274)</f>
        <v>4.6616931411257001</v>
      </c>
      <c r="K275" s="17">
        <f>IF(OR($A275="",$B275="",$C275=""),"",'OddsRatio_working_3-way'!H274)</f>
        <v>1.925489415779863</v>
      </c>
      <c r="L275" s="21">
        <f>IF(OR($A275="",$B275="",$C275=""),"",'OddsRatio_working_3-way'!I274)</f>
        <v>3.7871060567163668</v>
      </c>
      <c r="M275" s="22">
        <f>IF(OR($A275="",$B275="",$C275=""),"",'OddsRatio_working_3-way'!J274)</f>
        <v>4.6168551881052107</v>
      </c>
      <c r="N275" s="29">
        <f t="shared" si="55"/>
        <v>51.504588461264852</v>
      </c>
      <c r="O275" s="30">
        <f t="shared" si="56"/>
        <v>26.605961442697591</v>
      </c>
      <c r="P275" s="30">
        <f t="shared" si="57"/>
        <v>21.889450096037564</v>
      </c>
      <c r="Q275" t="s">
        <v>201</v>
      </c>
      <c r="R275" t="s">
        <v>198</v>
      </c>
      <c r="S275" s="38" t="s">
        <v>238</v>
      </c>
      <c r="T275" s="4">
        <v>22</v>
      </c>
      <c r="U275" s="4">
        <f t="shared" si="58"/>
        <v>10.235294117647058</v>
      </c>
      <c r="V275" s="4">
        <f t="shared" si="59"/>
        <v>15.922651933701658</v>
      </c>
      <c r="W275" s="4">
        <f t="shared" si="60"/>
        <v>17.000000000000004</v>
      </c>
      <c r="X275" s="4">
        <f t="shared" si="61"/>
        <v>11.077348066298342</v>
      </c>
      <c r="Y275" s="4">
        <f t="shared" si="62"/>
        <v>16.764705882352938</v>
      </c>
      <c r="Z275" s="4">
        <f t="shared" si="63"/>
        <v>17.84205394865128</v>
      </c>
      <c r="AA275" s="4">
        <f t="shared" si="64"/>
        <v>-0.84205394865128369</v>
      </c>
      <c r="AB275" s="4">
        <f t="shared" si="65"/>
        <v>-0.84205394865128014</v>
      </c>
      <c r="AC275" s="4">
        <f t="shared" si="66"/>
        <v>-0.84205394865127658</v>
      </c>
    </row>
    <row r="276" spans="1:29" ht="15" x14ac:dyDescent="0.25">
      <c r="A276">
        <v>1.85</v>
      </c>
      <c r="B276">
        <v>4.09</v>
      </c>
      <c r="C276">
        <v>3.96</v>
      </c>
      <c r="D276" s="20">
        <f t="shared" si="67"/>
        <v>3.7564570571905431E-2</v>
      </c>
      <c r="E276" s="17">
        <f>IF(OR($A276="",$B276="",$C276=""),"",A276*'MPTO_working_3-way'!$I275)</f>
        <v>1.9194944555580251</v>
      </c>
      <c r="F276" s="21">
        <f>IF(OR($A276="",$B276="",$C276=""),"",B276*'MPTO_working_3-way'!$I275)</f>
        <v>4.2436390936390929</v>
      </c>
      <c r="G276" s="22">
        <f>IF(OR($A276="",$B276="",$C276=""),"",C276*'MPTO_working_3-way'!$I275)</f>
        <v>4.1087556994647452</v>
      </c>
      <c r="H276" s="17">
        <f>IF(OR($A276="",$B276="",$C276=""),"",'MPTO_working_3-way'!E275)</f>
        <v>1.8938711822354968</v>
      </c>
      <c r="I276" s="21">
        <f>IF(OR($A276="",$B276="",$C276=""),"",'MPTO_working_3-way'!F275)</f>
        <v>4.3107674689388853</v>
      </c>
      <c r="J276" s="22">
        <f>IF(OR($A276="",$B276="",$C276=""),"",'MPTO_working_3-way'!G275)</f>
        <v>4.1666019280669166</v>
      </c>
      <c r="K276" s="17">
        <f>IF(OR($A276="",$B276="",$C276=""),"",'OddsRatio_working_3-way'!H275)</f>
        <v>1.9033916513110967</v>
      </c>
      <c r="L276" s="21">
        <f>IF(OR($A276="",$B276="",$C276=""),"",'OddsRatio_working_3-way'!I275)</f>
        <v>4.2840943559426909</v>
      </c>
      <c r="M276" s="22">
        <f>IF(OR($A276="",$B276="",$C276=""),"",'OddsRatio_working_3-way'!J275)</f>
        <v>4.1459285739774661</v>
      </c>
      <c r="N276" s="29">
        <f t="shared" si="55"/>
        <v>52.097050715850358</v>
      </c>
      <c r="O276" s="30">
        <f t="shared" si="56"/>
        <v>23.564680641643807</v>
      </c>
      <c r="P276" s="30">
        <f t="shared" si="57"/>
        <v>24.338268642505849</v>
      </c>
      <c r="Q276" t="s">
        <v>203</v>
      </c>
      <c r="R276" t="s">
        <v>214</v>
      </c>
      <c r="S276" s="38" t="s">
        <v>238</v>
      </c>
      <c r="T276" s="4">
        <v>22</v>
      </c>
      <c r="U276" s="4">
        <f t="shared" si="58"/>
        <v>10.108108108108109</v>
      </c>
      <c r="V276" s="4">
        <f t="shared" si="59"/>
        <v>16.621026894865523</v>
      </c>
      <c r="W276" s="4">
        <f t="shared" si="60"/>
        <v>16.444444444444446</v>
      </c>
      <c r="X276" s="4">
        <f t="shared" si="61"/>
        <v>10.934528660690031</v>
      </c>
      <c r="Y276" s="4">
        <f t="shared" si="62"/>
        <v>17.447447447447445</v>
      </c>
      <c r="Z276" s="4">
        <f t="shared" si="63"/>
        <v>17.270864997026365</v>
      </c>
      <c r="AA276" s="4">
        <f t="shared" si="64"/>
        <v>-0.82642055258192215</v>
      </c>
      <c r="AB276" s="4">
        <f t="shared" si="65"/>
        <v>-0.82642055258192215</v>
      </c>
      <c r="AC276" s="4">
        <f t="shared" si="66"/>
        <v>-0.8264205525819186</v>
      </c>
    </row>
    <row r="277" spans="1:29" ht="15" x14ac:dyDescent="0.25">
      <c r="A277">
        <v>2.89</v>
      </c>
      <c r="B277">
        <v>2.8</v>
      </c>
      <c r="C277">
        <v>2.98</v>
      </c>
      <c r="D277" s="20">
        <f t="shared" si="67"/>
        <v>3.8734088187189597E-2</v>
      </c>
      <c r="E277" s="17">
        <f>IF(OR($A277="",$B277="",$C277=""),"",A277*'MPTO_working_3-way'!$I276)</f>
        <v>3.0019415148609783</v>
      </c>
      <c r="F277" s="21">
        <f>IF(OR($A277="",$B277="",$C277=""),"",B277*'MPTO_working_3-way'!$I276)</f>
        <v>2.9084554469241306</v>
      </c>
      <c r="G277" s="22">
        <f>IF(OR($A277="",$B277="",$C277=""),"",C277*'MPTO_working_3-way'!$I276)</f>
        <v>3.095427582797825</v>
      </c>
      <c r="H277" s="17">
        <f>IF(OR($A277="",$B277="",$C277=""),"",'MPTO_working_3-way'!E276)</f>
        <v>3.0020167682243644</v>
      </c>
      <c r="I277" s="21">
        <f>IF(OR($A277="",$B277="",$C277=""),"",'MPTO_working_3-way'!F276)</f>
        <v>2.9050218130184202</v>
      </c>
      <c r="J277" s="22">
        <f>IF(OR($A277="",$B277="",$C277=""),"",'MPTO_working_3-way'!G276)</f>
        <v>3.0992461644180693</v>
      </c>
      <c r="K277" s="17">
        <f>IF(OR($A277="",$B277="",$C277=""),"",'OddsRatio_working_3-way'!H276)</f>
        <v>3.0020190130519269</v>
      </c>
      <c r="L277" s="21">
        <f>IF(OR($A277="",$B277="",$C277=""),"",'OddsRatio_working_3-way'!I276)</f>
        <v>2.9066847743351683</v>
      </c>
      <c r="M277" s="22">
        <f>IF(OR($A277="",$B277="",$C277=""),"",'OddsRatio_working_3-way'!J276)</f>
        <v>3.097353251768685</v>
      </c>
      <c r="N277" s="29">
        <f t="shared" si="55"/>
        <v>33.311774897996656</v>
      </c>
      <c r="O277" s="30">
        <f t="shared" si="56"/>
        <v>34.382510519717982</v>
      </c>
      <c r="P277" s="30">
        <f t="shared" si="57"/>
        <v>32.305714582285354</v>
      </c>
      <c r="Q277" t="s">
        <v>205</v>
      </c>
      <c r="R277" t="s">
        <v>208</v>
      </c>
      <c r="S277" s="38" t="s">
        <v>238</v>
      </c>
      <c r="T277" s="4">
        <v>22</v>
      </c>
      <c r="U277" s="4">
        <f t="shared" si="58"/>
        <v>14.387543252595156</v>
      </c>
      <c r="V277" s="4">
        <f t="shared" si="59"/>
        <v>14.142857142857141</v>
      </c>
      <c r="W277" s="4">
        <f t="shared" si="60"/>
        <v>14.617449664429532</v>
      </c>
      <c r="X277" s="4">
        <f t="shared" si="61"/>
        <v>15.239693192713327</v>
      </c>
      <c r="Y277" s="4">
        <f t="shared" si="62"/>
        <v>14.995007082975313</v>
      </c>
      <c r="Z277" s="4">
        <f t="shared" si="63"/>
        <v>15.469599604547703</v>
      </c>
      <c r="AA277" s="4">
        <f t="shared" si="64"/>
        <v>-0.85214994011817069</v>
      </c>
      <c r="AB277" s="4">
        <f t="shared" si="65"/>
        <v>-0.85214994011817247</v>
      </c>
      <c r="AC277" s="4">
        <f t="shared" si="66"/>
        <v>-0.85214994011817069</v>
      </c>
    </row>
    <row r="278" spans="1:29" ht="15" x14ac:dyDescent="0.25">
      <c r="A278">
        <v>3.94</v>
      </c>
      <c r="B278">
        <v>3.31</v>
      </c>
      <c r="C278">
        <v>2.0699999999999998</v>
      </c>
      <c r="D278" s="20">
        <f t="shared" si="67"/>
        <v>3.901369766397611E-2</v>
      </c>
      <c r="E278" s="17">
        <f>IF(OR($A278="",$B278="",$C278=""),"",A278*'MPTO_working_3-way'!$I277)</f>
        <v>4.0937139687960657</v>
      </c>
      <c r="F278" s="21">
        <f>IF(OR($A278="",$B278="",$C278=""),"",B278*'MPTO_working_3-way'!$I277)</f>
        <v>3.4391353392677608</v>
      </c>
      <c r="G278" s="22">
        <f>IF(OR($A278="",$B278="",$C278=""),"",C278*'MPTO_working_3-way'!$I277)</f>
        <v>2.1507583541644304</v>
      </c>
      <c r="H278" s="17">
        <f>IF(OR($A278="",$B278="",$C278=""),"",'MPTO_working_3-way'!E277)</f>
        <v>4.1527801037622094</v>
      </c>
      <c r="I278" s="21">
        <f>IF(OR($A278="",$B278="",$C278=""),"",'MPTO_working_3-way'!F277)</f>
        <v>3.458888235249399</v>
      </c>
      <c r="J278" s="22">
        <f>IF(OR($A278="",$B278="",$C278=""),"",'MPTO_working_3-way'!G277)</f>
        <v>2.1272648014112998</v>
      </c>
      <c r="K278" s="17">
        <f>IF(OR($A278="",$B278="",$C278=""),"",'OddsRatio_working_3-way'!H277)</f>
        <v>4.1235483307200598</v>
      </c>
      <c r="L278" s="21">
        <f>IF(OR($A278="",$B278="",$C278=""),"",'OddsRatio_working_3-way'!I277)</f>
        <v>3.4542165455657612</v>
      </c>
      <c r="M278" s="22">
        <f>IF(OR($A278="",$B278="",$C278=""),"",'OddsRatio_working_3-way'!J277)</f>
        <v>2.1368016033573007</v>
      </c>
      <c r="N278" s="29">
        <f t="shared" si="55"/>
        <v>24.427695916773917</v>
      </c>
      <c r="O278" s="30">
        <f t="shared" si="56"/>
        <v>29.077076106371369</v>
      </c>
      <c r="P278" s="30">
        <f t="shared" si="57"/>
        <v>46.4952279768547</v>
      </c>
      <c r="Q278" t="s">
        <v>207</v>
      </c>
      <c r="R278" t="s">
        <v>194</v>
      </c>
      <c r="S278" s="38" t="s">
        <v>238</v>
      </c>
      <c r="T278" s="4">
        <v>22</v>
      </c>
      <c r="U278" s="4">
        <f t="shared" si="58"/>
        <v>16.416243654822331</v>
      </c>
      <c r="V278" s="4">
        <f t="shared" si="59"/>
        <v>15.353474320241693</v>
      </c>
      <c r="W278" s="4">
        <f t="shared" si="60"/>
        <v>11.371980676328503</v>
      </c>
      <c r="X278" s="4">
        <f t="shared" si="61"/>
        <v>17.274545003429807</v>
      </c>
      <c r="Y278" s="4">
        <f t="shared" si="62"/>
        <v>16.211775668849164</v>
      </c>
      <c r="Z278" s="4">
        <f t="shared" si="63"/>
        <v>12.230282024935974</v>
      </c>
      <c r="AA278" s="4">
        <f t="shared" si="64"/>
        <v>-0.8583013486074762</v>
      </c>
      <c r="AB278" s="4">
        <f t="shared" si="65"/>
        <v>-0.85830134860747087</v>
      </c>
      <c r="AC278" s="4">
        <f t="shared" si="66"/>
        <v>-0.85830134860747087</v>
      </c>
    </row>
    <row r="279" spans="1:29" ht="15" x14ac:dyDescent="0.25">
      <c r="A279">
        <v>3.54</v>
      </c>
      <c r="B279">
        <v>3.62</v>
      </c>
      <c r="C279">
        <v>2.08</v>
      </c>
      <c r="D279" s="20">
        <f t="shared" si="67"/>
        <v>3.9498200398097261E-2</v>
      </c>
      <c r="E279" s="17">
        <f>IF(OR($A279="",$B279="",$C279=""),"",A279*'MPTO_working_3-way'!$I278)</f>
        <v>3.6798236294092646</v>
      </c>
      <c r="F279" s="21">
        <f>IF(OR($A279="",$B279="",$C279=""),"",B279*'MPTO_working_3-way'!$I278)</f>
        <v>3.7629834854411124</v>
      </c>
      <c r="G279" s="22">
        <f>IF(OR($A279="",$B279="",$C279=""),"",C279*'MPTO_working_3-way'!$I278)</f>
        <v>2.1621562568280424</v>
      </c>
      <c r="H279" s="17">
        <f>IF(OR($A279="",$B279="",$C279=""),"",'MPTO_working_3-way'!E278)</f>
        <v>3.7130577362984662</v>
      </c>
      <c r="I279" s="21">
        <f>IF(OR($A279="",$B279="",$C279=""),"",'MPTO_working_3-way'!F278)</f>
        <v>3.8011680872893874</v>
      </c>
      <c r="J279" s="22">
        <f>IF(OR($A279="",$B279="",$C279=""),"",'MPTO_working_3-way'!G278)</f>
        <v>2.1385655124960739</v>
      </c>
      <c r="K279" s="17">
        <f>IF(OR($A279="",$B279="",$C279=""),"",'OddsRatio_working_3-way'!H278)</f>
        <v>3.7000456871766372</v>
      </c>
      <c r="L279" s="21">
        <f>IF(OR($A279="",$B279="",$C279=""),"",'OddsRatio_working_3-way'!I278)</f>
        <v>3.7850864962215693</v>
      </c>
      <c r="M279" s="22">
        <f>IF(OR($A279="",$B279="",$C279=""),"",'OddsRatio_working_3-way'!J278)</f>
        <v>2.1480509221066018</v>
      </c>
      <c r="N279" s="29">
        <f t="shared" ref="N279:N292" si="68">(1/E279)* 100</f>
        <v>27.175215464349133</v>
      </c>
      <c r="O279" s="30">
        <f t="shared" ref="O279:O292" si="69">(1/F279)* 100</f>
        <v>26.574658216518216</v>
      </c>
      <c r="P279" s="30">
        <f t="shared" ref="P279:P292" si="70">(1/G279)* 100</f>
        <v>46.250126319132661</v>
      </c>
      <c r="Q279" t="s">
        <v>246</v>
      </c>
      <c r="R279" t="s">
        <v>247</v>
      </c>
      <c r="S279" t="s">
        <v>264</v>
      </c>
      <c r="T279" s="4">
        <v>100</v>
      </c>
      <c r="U279" s="4">
        <f t="shared" si="58"/>
        <v>71.751412429378533</v>
      </c>
      <c r="V279" s="4">
        <f t="shared" si="59"/>
        <v>72.375690607734811</v>
      </c>
      <c r="W279" s="4">
        <f t="shared" si="60"/>
        <v>51.92307692307692</v>
      </c>
      <c r="X279" s="4">
        <f t="shared" si="61"/>
        <v>75.70123246918827</v>
      </c>
      <c r="Y279" s="4">
        <f t="shared" si="62"/>
        <v>76.325510647544533</v>
      </c>
      <c r="Z279" s="4">
        <f t="shared" si="63"/>
        <v>55.872896962886664</v>
      </c>
      <c r="AA279" s="4">
        <f t="shared" si="64"/>
        <v>-3.9498200398097367</v>
      </c>
      <c r="AB279" s="4">
        <f t="shared" si="65"/>
        <v>-3.9498200398097225</v>
      </c>
      <c r="AC279" s="4">
        <f t="shared" si="66"/>
        <v>-3.9498200398097438</v>
      </c>
    </row>
    <row r="280" spans="1:29" ht="15" x14ac:dyDescent="0.25">
      <c r="A280">
        <v>1.27</v>
      </c>
      <c r="B280">
        <v>6</v>
      </c>
      <c r="C280">
        <v>11.37</v>
      </c>
      <c r="D280" s="20">
        <f t="shared" si="67"/>
        <v>4.201898905117063E-2</v>
      </c>
      <c r="E280" s="17">
        <f>IF(OR($A280="",$B280="",$C280=""),"",A280*'MPTO_working_3-way'!$I279)</f>
        <v>1.3233641160949867</v>
      </c>
      <c r="F280" s="21">
        <f>IF(OR($A280="",$B280="",$C280=""),"",B280*'MPTO_working_3-way'!$I279)</f>
        <v>6.2521139343070242</v>
      </c>
      <c r="G280" s="22">
        <f>IF(OR($A280="",$B280="",$C280=""),"",C280*'MPTO_working_3-way'!$I279)</f>
        <v>11.847755905511809</v>
      </c>
      <c r="H280" s="17">
        <f>IF(OR($A280="",$B280="",$C280=""),"",'MPTO_working_3-way'!E279)</f>
        <v>1.2929999328423361</v>
      </c>
      <c r="I280" s="21">
        <f>IF(OR($A280="",$B280="",$C280=""),"",'MPTO_working_3-way'!F279)</f>
        <v>6.5504899292324428</v>
      </c>
      <c r="J280" s="22">
        <f>IF(OR($A280="",$B280="",$C280=""),"",'MPTO_working_3-way'!G279)</f>
        <v>13.523671271365014</v>
      </c>
      <c r="K280" s="17">
        <f>IF(OR($A280="",$B280="",$C280=""),"",'OddsRatio_working_3-way'!H279)</f>
        <v>1.3012900293480076</v>
      </c>
      <c r="L280" s="21">
        <f>IF(OR($A280="",$B280="",$C280=""),"",'OddsRatio_working_3-way'!I279)</f>
        <v>6.5794449879260632</v>
      </c>
      <c r="M280" s="22">
        <f>IF(OR($A280="",$B280="",$C280=""),"",'OddsRatio_working_3-way'!J279)</f>
        <v>12.571768904958653</v>
      </c>
      <c r="N280" s="29">
        <f t="shared" si="68"/>
        <v>75.564992872167565</v>
      </c>
      <c r="O280" s="30">
        <f t="shared" si="69"/>
        <v>15.994590157942135</v>
      </c>
      <c r="P280" s="30">
        <f t="shared" si="70"/>
        <v>8.4404169698903093</v>
      </c>
      <c r="Q280" t="s">
        <v>248</v>
      </c>
      <c r="R280" t="s">
        <v>249</v>
      </c>
      <c r="S280" t="s">
        <v>265</v>
      </c>
      <c r="T280" s="4">
        <v>100</v>
      </c>
      <c r="U280" s="4">
        <f t="shared" ref="U280:U292" si="71">(1/A280)*((T280*A280)-T280)</f>
        <v>21.259842519685037</v>
      </c>
      <c r="V280" s="4">
        <f t="shared" ref="V280:V292" si="72">(1/B280)*((T280*B280)-T280)</f>
        <v>83.333333333333329</v>
      </c>
      <c r="W280" s="4">
        <f t="shared" ref="W280:W292" si="73">(1/C280)*((T280*C280)-T280)</f>
        <v>91.204925241864558</v>
      </c>
      <c r="X280" s="4">
        <f t="shared" ref="X280:X292" si="74">((1/B280)+(1/C280))*T280</f>
        <v>25.46174142480211</v>
      </c>
      <c r="Y280" s="4">
        <f t="shared" ref="Y280:Y292" si="75">((1/A280)+(1/C280))*T280</f>
        <v>87.535232238450405</v>
      </c>
      <c r="Z280" s="4">
        <f t="shared" ref="Z280:Z292" si="76">((1/A280)+(1/B280))*T280</f>
        <v>95.40682414698162</v>
      </c>
      <c r="AA280" s="4">
        <f t="shared" ref="AA280:AA292" si="77">U280-X280</f>
        <v>-4.2018989051170728</v>
      </c>
      <c r="AB280" s="4">
        <f t="shared" ref="AB280:AB292" si="78">V280-Y280</f>
        <v>-4.2018989051170763</v>
      </c>
      <c r="AC280" s="4">
        <f t="shared" ref="AC280:AC292" si="79">W280-Z280</f>
        <v>-4.2018989051170621</v>
      </c>
    </row>
    <row r="281" spans="1:29" ht="15" x14ac:dyDescent="0.25">
      <c r="A281">
        <v>1.39</v>
      </c>
      <c r="B281">
        <v>4.88</v>
      </c>
      <c r="C281">
        <v>8.4499999999999993</v>
      </c>
      <c r="D281" s="20">
        <f t="shared" si="67"/>
        <v>4.2685688484812134E-2</v>
      </c>
      <c r="E281" s="17">
        <f>IF(OR($A281="",$B281="",$C281=""),"",A281*'MPTO_working_3-way'!$I280)</f>
        <v>1.4493331069938888</v>
      </c>
      <c r="F281" s="21">
        <f>IF(OR($A281="",$B281="",$C281=""),"",B281*'MPTO_working_3-way'!$I280)</f>
        <v>5.0883061598058834</v>
      </c>
      <c r="G281" s="22">
        <f>IF(OR($A281="",$B281="",$C281=""),"",C281*'MPTO_working_3-way'!$I280)</f>
        <v>8.8106940676966623</v>
      </c>
      <c r="H281" s="17">
        <f>IF(OR($A281="",$B281="",$C281=""),"",'MPTO_working_3-way'!E280)</f>
        <v>1.418045685459191</v>
      </c>
      <c r="I281" s="21">
        <f>IF(OR($A281="",$B281="",$C281=""),"",'MPTO_working_3-way'!F280)</f>
        <v>5.2441280591793067</v>
      </c>
      <c r="J281" s="22">
        <f>IF(OR($A281="",$B281="",$C281=""),"",'MPTO_working_3-way'!G280)</f>
        <v>9.6047978711876372</v>
      </c>
      <c r="K281" s="17">
        <f>IF(OR($A281="",$B281="",$C281=""),"",'OddsRatio_working_3-way'!H280)</f>
        <v>1.4274858516953972</v>
      </c>
      <c r="L281" s="21">
        <f>IF(OR($A281="",$B281="",$C281=""),"",'OddsRatio_working_3-way'!I280)</f>
        <v>5.2529361655849796</v>
      </c>
      <c r="M281" s="22">
        <f>IF(OR($A281="",$B281="",$C281=""),"",'OddsRatio_working_3-way'!J280)</f>
        <v>9.1660758849505406</v>
      </c>
      <c r="N281" s="29">
        <f t="shared" si="68"/>
        <v>68.997250885556198</v>
      </c>
      <c r="O281" s="30">
        <f t="shared" si="69"/>
        <v>19.652905477648176</v>
      </c>
      <c r="P281" s="30">
        <f t="shared" si="70"/>
        <v>11.349843636795635</v>
      </c>
      <c r="Q281" t="s">
        <v>250</v>
      </c>
      <c r="R281" t="s">
        <v>251</v>
      </c>
      <c r="S281" t="s">
        <v>265</v>
      </c>
      <c r="T281" s="4">
        <v>100</v>
      </c>
      <c r="U281" s="4">
        <f t="shared" si="71"/>
        <v>28.057553956834536</v>
      </c>
      <c r="V281" s="4">
        <f t="shared" si="72"/>
        <v>79.508196721311478</v>
      </c>
      <c r="W281" s="4">
        <f t="shared" si="73"/>
        <v>88.165680473372774</v>
      </c>
      <c r="X281" s="4">
        <f t="shared" si="74"/>
        <v>32.326122805315741</v>
      </c>
      <c r="Y281" s="4">
        <f t="shared" si="75"/>
        <v>83.776765569792701</v>
      </c>
      <c r="Z281" s="4">
        <f t="shared" si="76"/>
        <v>92.434249321853997</v>
      </c>
      <c r="AA281" s="4">
        <f t="shared" si="77"/>
        <v>-4.2685688484812054</v>
      </c>
      <c r="AB281" s="4">
        <f t="shared" si="78"/>
        <v>-4.2685688484812232</v>
      </c>
      <c r="AC281" s="4">
        <f t="shared" si="79"/>
        <v>-4.2685688484812232</v>
      </c>
    </row>
    <row r="282" spans="1:29" ht="15" x14ac:dyDescent="0.25">
      <c r="A282">
        <v>1.4</v>
      </c>
      <c r="B282">
        <v>5.04</v>
      </c>
      <c r="C282">
        <v>7.77</v>
      </c>
      <c r="D282" s="20">
        <f t="shared" si="67"/>
        <v>4.1398541398541377E-2</v>
      </c>
      <c r="E282" s="17">
        <f>IF(OR($A282="",$B282="",$C282=""),"",A282*'MPTO_working_3-way'!$I281)</f>
        <v>1.4579579579579578</v>
      </c>
      <c r="F282" s="21">
        <f>IF(OR($A282="",$B282="",$C282=""),"",B282*'MPTO_working_3-way'!$I281)</f>
        <v>5.2486486486486488</v>
      </c>
      <c r="G282" s="22">
        <f>IF(OR($A282="",$B282="",$C282=""),"",C282*'MPTO_working_3-way'!$I281)</f>
        <v>8.0916666666666668</v>
      </c>
      <c r="H282" s="17">
        <f>IF(OR($A282="",$B282="",$C282=""),"",'MPTO_working_3-way'!E281)</f>
        <v>1.4275798713892005</v>
      </c>
      <c r="I282" s="21">
        <f>IF(OR($A282="",$B282="",$C282=""),"",'MPTO_working_3-way'!F281)</f>
        <v>5.4167312161115424</v>
      </c>
      <c r="J282" s="22">
        <f>IF(OR($A282="",$B282="",$C282=""),"",'MPTO_working_3-way'!G281)</f>
        <v>8.7031736154324815</v>
      </c>
      <c r="K282" s="17">
        <f>IF(OR($A282="",$B282="",$C282=""),"",'OddsRatio_working_3-way'!H281)</f>
        <v>1.4367306053796263</v>
      </c>
      <c r="L282" s="21">
        <f>IF(OR($A282="",$B282="",$C282=""),"",'OddsRatio_working_3-way'!I281)</f>
        <v>5.4109791143342223</v>
      </c>
      <c r="M282" s="22">
        <f>IF(OR($A282="",$B282="",$C282=""),"",'OddsRatio_working_3-way'!J281)</f>
        <v>8.3916654960501678</v>
      </c>
      <c r="N282" s="29">
        <f t="shared" si="68"/>
        <v>68.589083419155514</v>
      </c>
      <c r="O282" s="30">
        <f t="shared" si="69"/>
        <v>19.052523171987641</v>
      </c>
      <c r="P282" s="30">
        <f t="shared" si="70"/>
        <v>12.358393408856848</v>
      </c>
      <c r="Q282" t="s">
        <v>252</v>
      </c>
      <c r="R282" t="s">
        <v>253</v>
      </c>
      <c r="S282" t="s">
        <v>265</v>
      </c>
      <c r="T282" s="4">
        <v>100</v>
      </c>
      <c r="U282" s="4">
        <f t="shared" si="71"/>
        <v>28.571428571428573</v>
      </c>
      <c r="V282" s="4">
        <f t="shared" si="72"/>
        <v>80.158730158730151</v>
      </c>
      <c r="W282" s="4">
        <f t="shared" si="73"/>
        <v>87.129987129987128</v>
      </c>
      <c r="X282" s="4">
        <f t="shared" si="74"/>
        <v>32.711282711282706</v>
      </c>
      <c r="Y282" s="4">
        <f t="shared" si="75"/>
        <v>84.298584298584302</v>
      </c>
      <c r="Z282" s="4">
        <f t="shared" si="76"/>
        <v>91.269841269841265</v>
      </c>
      <c r="AA282" s="4">
        <f t="shared" si="77"/>
        <v>-4.1398541398541333</v>
      </c>
      <c r="AB282" s="4">
        <f t="shared" si="78"/>
        <v>-4.1398541398541511</v>
      </c>
      <c r="AC282" s="4">
        <f t="shared" si="79"/>
        <v>-4.1398541398541369</v>
      </c>
    </row>
    <row r="283" spans="1:29" ht="15" x14ac:dyDescent="0.25">
      <c r="A283">
        <v>4.26</v>
      </c>
      <c r="B283">
        <v>3.9</v>
      </c>
      <c r="C283">
        <v>1.75</v>
      </c>
      <c r="D283" s="20">
        <f t="shared" si="67"/>
        <v>6.2580611876386527E-2</v>
      </c>
      <c r="E283" s="17">
        <f>IF(OR($A283="",$B283="",$C283=""),"",A283*'MPTO_working_3-way'!$I282)</f>
        <v>4.5265934065934061</v>
      </c>
      <c r="F283" s="21">
        <f>IF(OR($A283="",$B283="",$C283=""),"",B283*'MPTO_working_3-way'!$I282)</f>
        <v>4.1440643863179076</v>
      </c>
      <c r="G283" s="22">
        <f>IF(OR($A283="",$B283="",$C283=""),"",C283*'MPTO_working_3-way'!$I282)</f>
        <v>1.8595160707836764</v>
      </c>
      <c r="H283" s="17">
        <f>IF(OR($A283="",$B283="",$C283=""),"",'MPTO_working_3-way'!E282)</f>
        <v>4.6754844415855912</v>
      </c>
      <c r="I283" s="21">
        <f>IF(OR($A283="",$B283="",$C283=""),"",'MPTO_working_3-way'!F282)</f>
        <v>4.2453822004818571</v>
      </c>
      <c r="J283" s="22">
        <f>IF(OR($A283="",$B283="",$C283=""),"",'MPTO_working_3-way'!G282)</f>
        <v>1.8163048570982352</v>
      </c>
      <c r="K283" s="17">
        <f>IF(OR($A283="",$B283="",$C283=""),"",'OddsRatio_working_3-way'!H282)</f>
        <v>4.614016370724606</v>
      </c>
      <c r="L283" s="21">
        <f>IF(OR($A283="",$B283="",$C283=""),"",'OddsRatio_working_3-way'!I282)</f>
        <v>4.2149225383746485</v>
      </c>
      <c r="M283" s="22">
        <f>IF(OR($A283="",$B283="",$C283=""),"",'OddsRatio_working_3-way'!J282)</f>
        <v>1.8314454840624095</v>
      </c>
      <c r="N283" s="29">
        <f t="shared" si="68"/>
        <v>22.091668285103903</v>
      </c>
      <c r="O283" s="30">
        <f t="shared" si="69"/>
        <v>24.130899203728877</v>
      </c>
      <c r="P283" s="30">
        <f t="shared" si="70"/>
        <v>53.777432511167213</v>
      </c>
      <c r="Q283" t="s">
        <v>254</v>
      </c>
      <c r="R283" t="s">
        <v>255</v>
      </c>
      <c r="S283" t="s">
        <v>266</v>
      </c>
      <c r="T283" s="4">
        <v>100</v>
      </c>
      <c r="U283" s="4">
        <f t="shared" si="71"/>
        <v>76.525821596244128</v>
      </c>
      <c r="V283" s="4">
        <f t="shared" si="72"/>
        <v>74.358974358974365</v>
      </c>
      <c r="W283" s="4">
        <f t="shared" si="73"/>
        <v>42.857142857142854</v>
      </c>
      <c r="X283" s="4">
        <f t="shared" si="74"/>
        <v>82.783882783882774</v>
      </c>
      <c r="Y283" s="4">
        <f t="shared" si="75"/>
        <v>80.61703554661301</v>
      </c>
      <c r="Z283" s="4">
        <f t="shared" si="76"/>
        <v>49.115204044781514</v>
      </c>
      <c r="AA283" s="4">
        <f t="shared" si="77"/>
        <v>-6.2580611876386456</v>
      </c>
      <c r="AB283" s="4">
        <f t="shared" si="78"/>
        <v>-6.2580611876386456</v>
      </c>
      <c r="AC283" s="4">
        <f t="shared" si="79"/>
        <v>-6.2580611876386598</v>
      </c>
    </row>
    <row r="284" spans="1:29" ht="15" x14ac:dyDescent="0.25">
      <c r="A284">
        <v>2.2799999999999998</v>
      </c>
      <c r="B284">
        <v>3.74</v>
      </c>
      <c r="C284">
        <v>2.99</v>
      </c>
      <c r="D284" s="20">
        <f t="shared" si="67"/>
        <v>4.0424330907572248E-2</v>
      </c>
      <c r="E284" s="17">
        <f>IF(OR($A284="",$B284="",$C284=""),"",A284*'MPTO_working_3-way'!$I283)</f>
        <v>2.3721674744692645</v>
      </c>
      <c r="F284" s="21">
        <f>IF(OR($A284="",$B284="",$C284=""),"",B284*'MPTO_working_3-way'!$I283)</f>
        <v>3.8911869975943203</v>
      </c>
      <c r="G284" s="22">
        <f>IF(OR($A284="",$B284="",$C284=""),"",C284*'MPTO_working_3-way'!$I283)</f>
        <v>3.1108687494136413</v>
      </c>
      <c r="H284" s="17">
        <f>IF(OR($A284="",$B284="",$C284=""),"",'MPTO_working_3-way'!E283)</f>
        <v>2.352267518828846</v>
      </c>
      <c r="I284" s="21">
        <f>IF(OR($A284="",$B284="",$C284=""),"",'MPTO_working_3-way'!F283)</f>
        <v>3.9384824453290799</v>
      </c>
      <c r="J284" s="22">
        <f>IF(OR($A284="",$B284="",$C284=""),"",'MPTO_working_3-way'!G283)</f>
        <v>3.1155231280870526</v>
      </c>
      <c r="K284" s="17">
        <f>IF(OR($A284="",$B284="",$C284=""),"",'OddsRatio_working_3-way'!H283)</f>
        <v>2.3610286528251443</v>
      </c>
      <c r="L284" s="21">
        <f>IF(OR($A284="",$B284="",$C284=""),"",'OddsRatio_working_3-way'!I283)</f>
        <v>3.913451959953826</v>
      </c>
      <c r="M284" s="22">
        <f>IF(OR($A284="",$B284="",$C284=""),"",'OddsRatio_working_3-way'!J283)</f>
        <v>3.1159742336890925</v>
      </c>
      <c r="N284" s="29">
        <f t="shared" si="68"/>
        <v>42.155539638858528</v>
      </c>
      <c r="O284" s="30">
        <f t="shared" si="69"/>
        <v>25.699099031175781</v>
      </c>
      <c r="P284" s="30">
        <f t="shared" si="70"/>
        <v>32.145361329965695</v>
      </c>
      <c r="Q284" t="s">
        <v>256</v>
      </c>
      <c r="R284" t="s">
        <v>257</v>
      </c>
      <c r="S284" t="s">
        <v>266</v>
      </c>
      <c r="T284" s="4">
        <v>100</v>
      </c>
      <c r="U284" s="4">
        <f t="shared" si="71"/>
        <v>56.140350877192972</v>
      </c>
      <c r="V284" s="4">
        <f t="shared" si="72"/>
        <v>73.262032085561486</v>
      </c>
      <c r="W284" s="4">
        <f t="shared" si="73"/>
        <v>66.555183946488299</v>
      </c>
      <c r="X284" s="4">
        <f t="shared" si="74"/>
        <v>60.182783967950201</v>
      </c>
      <c r="Y284" s="4">
        <f t="shared" si="75"/>
        <v>77.304465176318729</v>
      </c>
      <c r="Z284" s="4">
        <f t="shared" si="76"/>
        <v>70.597617037245513</v>
      </c>
      <c r="AA284" s="4">
        <f t="shared" si="77"/>
        <v>-4.0424330907572283</v>
      </c>
      <c r="AB284" s="4">
        <f t="shared" si="78"/>
        <v>-4.0424330907572426</v>
      </c>
      <c r="AC284" s="4">
        <f t="shared" si="79"/>
        <v>-4.0424330907572141</v>
      </c>
    </row>
    <row r="285" spans="1:29" ht="15" x14ac:dyDescent="0.25">
      <c r="A285">
        <v>8.3000000000000007</v>
      </c>
      <c r="B285">
        <v>4.43</v>
      </c>
      <c r="C285">
        <v>1.44</v>
      </c>
      <c r="D285" s="20">
        <f t="shared" si="67"/>
        <v>4.0660006466800347E-2</v>
      </c>
      <c r="E285" s="17">
        <f>IF(OR($A285="",$B285="",$C285=""),"",A285*'MPTO_working_3-way'!$I284)</f>
        <v>8.6374780536744442</v>
      </c>
      <c r="F285" s="21">
        <f>IF(OR($A285="",$B285="",$C285=""),"",B285*'MPTO_working_3-way'!$I284)</f>
        <v>4.6101238286479251</v>
      </c>
      <c r="G285" s="22">
        <f>IF(OR($A285="",$B285="",$C285=""),"",C285*'MPTO_working_3-way'!$I284)</f>
        <v>1.4985504093121924</v>
      </c>
      <c r="H285" s="17">
        <f>IF(OR($A285="",$B285="",$C285=""),"",'MPTO_working_3-way'!E284)</f>
        <v>9.3520355895520506</v>
      </c>
      <c r="I285" s="21">
        <f>IF(OR($A285="",$B285="",$C285=""),"",'MPTO_working_3-way'!F284)</f>
        <v>4.7129729081783429</v>
      </c>
      <c r="J285" s="22">
        <f>IF(OR($A285="",$B285="",$C285=""),"",'MPTO_working_3-way'!G284)</f>
        <v>1.4686636186717184</v>
      </c>
      <c r="K285" s="17">
        <f>IF(OR($A285="",$B285="",$C285=""),"",'OddsRatio_working_3-way'!H284)</f>
        <v>8.9329339226349251</v>
      </c>
      <c r="L285" s="21">
        <f>IF(OR($A285="",$B285="",$C285=""),"",'OddsRatio_working_3-way'!I284)</f>
        <v>4.7273922403613406</v>
      </c>
      <c r="M285" s="22">
        <f>IF(OR($A285="",$B285="",$C285=""),"",'OddsRatio_working_3-way'!J284)</f>
        <v>1.4781494419122423</v>
      </c>
      <c r="N285" s="29">
        <f t="shared" si="68"/>
        <v>11.577453439370453</v>
      </c>
      <c r="O285" s="30">
        <f t="shared" si="69"/>
        <v>21.691391319813722</v>
      </c>
      <c r="P285" s="30">
        <f t="shared" si="70"/>
        <v>66.731155240815824</v>
      </c>
      <c r="Q285" t="s">
        <v>258</v>
      </c>
      <c r="R285" t="s">
        <v>259</v>
      </c>
      <c r="S285" t="s">
        <v>266</v>
      </c>
      <c r="T285" s="4">
        <v>100</v>
      </c>
      <c r="U285" s="4">
        <f t="shared" si="71"/>
        <v>87.951807228915669</v>
      </c>
      <c r="V285" s="4">
        <f t="shared" si="72"/>
        <v>77.426636568848764</v>
      </c>
      <c r="W285" s="4">
        <f t="shared" si="73"/>
        <v>30.555555555555554</v>
      </c>
      <c r="X285" s="4">
        <f t="shared" si="74"/>
        <v>92.017807875595679</v>
      </c>
      <c r="Y285" s="4">
        <f t="shared" si="75"/>
        <v>81.492637215528774</v>
      </c>
      <c r="Z285" s="4">
        <f t="shared" si="76"/>
        <v>34.621556202235581</v>
      </c>
      <c r="AA285" s="4">
        <f t="shared" si="77"/>
        <v>-4.0660006466800098</v>
      </c>
      <c r="AB285" s="4">
        <f t="shared" si="78"/>
        <v>-4.0660006466800098</v>
      </c>
      <c r="AC285" s="4">
        <f t="shared" si="79"/>
        <v>-4.0660006466800276</v>
      </c>
    </row>
    <row r="286" spans="1:29" ht="15" x14ac:dyDescent="0.25">
      <c r="A286">
        <v>1.45</v>
      </c>
      <c r="B286">
        <v>4.76</v>
      </c>
      <c r="C286">
        <v>7.08</v>
      </c>
      <c r="D286" s="20">
        <f t="shared" si="67"/>
        <v>4.0982143880345934E-2</v>
      </c>
      <c r="E286" s="17">
        <f>IF(OR($A286="",$B286="",$C286=""),"",A286*'MPTO_working_3-way'!$I285)</f>
        <v>1.5094241086265014</v>
      </c>
      <c r="F286" s="21">
        <f>IF(OR($A286="",$B286="",$C286=""),"",B286*'MPTO_working_3-way'!$I285)</f>
        <v>4.9550750048704462</v>
      </c>
      <c r="G286" s="22">
        <f>IF(OR($A286="",$B286="",$C286=""),"",C286*'MPTO_working_3-way'!$I285)</f>
        <v>7.3701535786728494</v>
      </c>
      <c r="H286" s="17">
        <f>IF(OR($A286="",$B286="",$C286=""),"",'MPTO_working_3-way'!E285)</f>
        <v>1.4793020689454746</v>
      </c>
      <c r="I286" s="21">
        <f>IF(OR($A286="",$B286="",$C286=""),"",'MPTO_working_3-way'!F285)</f>
        <v>5.0910452239527491</v>
      </c>
      <c r="J286" s="22">
        <f>IF(OR($A286="",$B286="",$C286=""),"",'MPTO_working_3-way'!G285)</f>
        <v>7.8380825691212737</v>
      </c>
      <c r="K286" s="17">
        <f>IF(OR($A286="",$B286="",$C286=""),"",'OddsRatio_working_3-way'!H285)</f>
        <v>1.4886765895978029</v>
      </c>
      <c r="L286" s="21">
        <f>IF(OR($A286="",$B286="",$C286=""),"",'OddsRatio_working_3-way'!I285)</f>
        <v>5.0831643930838633</v>
      </c>
      <c r="M286" s="22">
        <f>IF(OR($A286="",$B286="",$C286=""),"",'OddsRatio_working_3-way'!J285)</f>
        <v>7.6025636994547572</v>
      </c>
      <c r="N286" s="29">
        <f t="shared" si="68"/>
        <v>66.250432485138234</v>
      </c>
      <c r="O286" s="30">
        <f t="shared" si="69"/>
        <v>20.181329223413961</v>
      </c>
      <c r="P286" s="30">
        <f t="shared" si="70"/>
        <v>13.568238291447802</v>
      </c>
      <c r="Q286" t="s">
        <v>260</v>
      </c>
      <c r="R286" t="s">
        <v>261</v>
      </c>
      <c r="S286" t="s">
        <v>266</v>
      </c>
      <c r="T286" s="4">
        <v>100</v>
      </c>
      <c r="U286" s="4">
        <f t="shared" si="71"/>
        <v>31.03448275862069</v>
      </c>
      <c r="V286" s="4">
        <f t="shared" si="72"/>
        <v>78.991596638655466</v>
      </c>
      <c r="W286" s="4">
        <f t="shared" si="73"/>
        <v>85.875706214689274</v>
      </c>
      <c r="X286" s="4">
        <f t="shared" si="74"/>
        <v>35.132697146655275</v>
      </c>
      <c r="Y286" s="4">
        <f t="shared" si="75"/>
        <v>83.089811026690057</v>
      </c>
      <c r="Z286" s="4">
        <f t="shared" si="76"/>
        <v>89.973920602723851</v>
      </c>
      <c r="AA286" s="4">
        <f t="shared" si="77"/>
        <v>-4.0982143880345845</v>
      </c>
      <c r="AB286" s="4">
        <f t="shared" si="78"/>
        <v>-4.0982143880345916</v>
      </c>
      <c r="AC286" s="4">
        <f t="shared" si="79"/>
        <v>-4.0982143880345774</v>
      </c>
    </row>
    <row r="287" spans="1:29" ht="15" x14ac:dyDescent="0.25">
      <c r="A287">
        <v>5.8</v>
      </c>
      <c r="B287">
        <v>4.26</v>
      </c>
      <c r="C287">
        <v>1.57</v>
      </c>
      <c r="D287" s="20">
        <f t="shared" si="67"/>
        <v>4.4098252300242669E-2</v>
      </c>
      <c r="E287" s="17">
        <f>IF(OR($A287="",$B287="",$C287=""),"",A287*'MPTO_working_3-way'!$I286)</f>
        <v>6.055769863341407</v>
      </c>
      <c r="F287" s="21">
        <f>IF(OR($A287="",$B287="",$C287=""),"",B287*'MPTO_working_3-way'!$I286)</f>
        <v>4.4478585547990335</v>
      </c>
      <c r="G287" s="22">
        <f>IF(OR($A287="",$B287="",$C287=""),"",C287*'MPTO_working_3-way'!$I286)</f>
        <v>1.6392342561113811</v>
      </c>
      <c r="H287" s="17">
        <f>IF(OR($A287="",$B287="",$C287=""),"",'MPTO_working_3-way'!E286)</f>
        <v>6.3405760936604416</v>
      </c>
      <c r="I287" s="21">
        <f>IF(OR($A287="",$B287="",$C287=""),"",'MPTO_working_3-way'!F286)</f>
        <v>4.5445793709308573</v>
      </c>
      <c r="J287" s="22">
        <f>IF(OR($A287="",$B287="",$C287=""),"",'MPTO_working_3-way'!G286)</f>
        <v>1.6070885262056613</v>
      </c>
      <c r="K287" s="17">
        <f>IF(OR($A287="",$B287="",$C287=""),"",'OddsRatio_working_3-way'!H286)</f>
        <v>6.2018928231938508</v>
      </c>
      <c r="L287" s="21">
        <f>IF(OR($A287="",$B287="",$C287=""),"",'OddsRatio_working_3-way'!I286)</f>
        <v>4.5329522090858241</v>
      </c>
      <c r="M287" s="22">
        <f>IF(OR($A287="",$B287="",$C287=""),"",'OddsRatio_working_3-way'!J286)</f>
        <v>1.6177247727542696</v>
      </c>
      <c r="N287" s="29">
        <f t="shared" si="68"/>
        <v>16.513177061986756</v>
      </c>
      <c r="O287" s="30">
        <f t="shared" si="69"/>
        <v>22.482729333221407</v>
      </c>
      <c r="P287" s="30">
        <f t="shared" si="70"/>
        <v>61.004093604791834</v>
      </c>
      <c r="Q287" t="s">
        <v>262</v>
      </c>
      <c r="R287" t="s">
        <v>263</v>
      </c>
      <c r="S287" t="s">
        <v>267</v>
      </c>
      <c r="T287" s="4">
        <v>100</v>
      </c>
      <c r="U287" s="4">
        <f t="shared" si="71"/>
        <v>82.758620689655174</v>
      </c>
      <c r="V287" s="4">
        <f t="shared" si="72"/>
        <v>76.525821596244128</v>
      </c>
      <c r="W287" s="4">
        <f t="shared" si="73"/>
        <v>36.30573248407643</v>
      </c>
      <c r="X287" s="4">
        <f t="shared" si="74"/>
        <v>87.168445919679428</v>
      </c>
      <c r="Y287" s="4">
        <f t="shared" si="75"/>
        <v>80.935646826268396</v>
      </c>
      <c r="Z287" s="4">
        <f t="shared" si="76"/>
        <v>40.715557714100697</v>
      </c>
      <c r="AA287" s="4">
        <f t="shared" si="77"/>
        <v>-4.4098252300242535</v>
      </c>
      <c r="AB287" s="4">
        <f t="shared" si="78"/>
        <v>-4.4098252300242677</v>
      </c>
      <c r="AC287" s="4">
        <f t="shared" si="79"/>
        <v>-4.4098252300242677</v>
      </c>
    </row>
    <row r="288" spans="1:29" ht="15" x14ac:dyDescent="0.25">
      <c r="A288">
        <v>2.77</v>
      </c>
      <c r="B288">
        <v>3.2</v>
      </c>
      <c r="C288">
        <v>2.73</v>
      </c>
      <c r="D288" s="20">
        <f t="shared" si="67"/>
        <v>3.9811196625276102E-2</v>
      </c>
      <c r="E288" s="17">
        <f>IF(OR($A288="",$B288="",$C288=""),"",A288*'MPTO_working_3-way'!$I287)</f>
        <v>2.8802770146520147</v>
      </c>
      <c r="F288" s="21">
        <f>IF(OR($A288="",$B288="",$C288=""),"",B288*'MPTO_working_3-way'!$I287)</f>
        <v>3.3273958292008836</v>
      </c>
      <c r="G288" s="22">
        <f>IF(OR($A288="",$B288="",$C288=""),"",C288*'MPTO_working_3-way'!$I287)</f>
        <v>2.8386845667870038</v>
      </c>
      <c r="H288" s="17">
        <f>IF(OR($A288="",$B288="",$C288=""),"",'MPTO_working_3-way'!E287)</f>
        <v>2.8757081706914187</v>
      </c>
      <c r="I288" s="21">
        <f>IF(OR($A288="",$B288="",$C288=""),"",'MPTO_working_3-way'!F287)</f>
        <v>3.3419153594452315</v>
      </c>
      <c r="J288" s="22">
        <f>IF(OR($A288="",$B288="",$C288=""),"",'MPTO_working_3-way'!G287)</f>
        <v>2.8326207185560519</v>
      </c>
      <c r="K288" s="17">
        <f>IF(OR($A288="",$B288="",$C288=""),"",'OddsRatio_working_3-way'!H287)</f>
        <v>2.8781307356287602</v>
      </c>
      <c r="L288" s="21">
        <f>IF(OR($A288="",$B288="",$C288=""),"",'OddsRatio_working_3-way'!I287)</f>
        <v>3.3343997843973292</v>
      </c>
      <c r="M288" s="22">
        <f>IF(OR($A288="",$B288="",$C288=""),"",'OddsRatio_working_3-way'!J287)</f>
        <v>2.8356871031851725</v>
      </c>
      <c r="N288" s="29">
        <f t="shared" si="68"/>
        <v>34.718882764157208</v>
      </c>
      <c r="O288" s="30">
        <f t="shared" si="69"/>
        <v>30.053532892723577</v>
      </c>
      <c r="P288" s="30">
        <f t="shared" si="70"/>
        <v>35.227584343119211</v>
      </c>
      <c r="Q288" t="s">
        <v>235</v>
      </c>
      <c r="R288" t="s">
        <v>232</v>
      </c>
      <c r="S288" t="s">
        <v>265</v>
      </c>
      <c r="T288" s="4">
        <v>100</v>
      </c>
      <c r="U288" s="4">
        <f t="shared" si="71"/>
        <v>63.898916967509031</v>
      </c>
      <c r="V288" s="4">
        <f t="shared" si="72"/>
        <v>68.75</v>
      </c>
      <c r="W288" s="4">
        <f t="shared" si="73"/>
        <v>63.369963369963365</v>
      </c>
      <c r="X288" s="4">
        <f t="shared" si="74"/>
        <v>67.880036630036628</v>
      </c>
      <c r="Y288" s="4">
        <f t="shared" si="75"/>
        <v>72.731119662527604</v>
      </c>
      <c r="Z288" s="4">
        <f t="shared" si="76"/>
        <v>67.351083032490976</v>
      </c>
      <c r="AA288" s="4">
        <f t="shared" si="77"/>
        <v>-3.9811196625275969</v>
      </c>
      <c r="AB288" s="4">
        <f t="shared" si="78"/>
        <v>-3.981119662527604</v>
      </c>
      <c r="AC288" s="4">
        <f t="shared" si="79"/>
        <v>-3.9811196625276111</v>
      </c>
    </row>
    <row r="289" spans="1:29" ht="15" x14ac:dyDescent="0.25">
      <c r="A289">
        <v>2.38</v>
      </c>
      <c r="B289">
        <v>3.31</v>
      </c>
      <c r="C289">
        <v>3.15</v>
      </c>
      <c r="D289" s="20">
        <f t="shared" si="67"/>
        <v>3.9743188312585831E-2</v>
      </c>
      <c r="E289" s="17">
        <f>IF(OR($A289="",$B289="",$C289=""),"",A289*'MPTO_working_3-way'!$I288)</f>
        <v>2.4745887881839543</v>
      </c>
      <c r="F289" s="21">
        <f>IF(OR($A289="",$B289="",$C289=""),"",B289*'MPTO_working_3-way'!$I288)</f>
        <v>3.441549953314659</v>
      </c>
      <c r="G289" s="22">
        <f>IF(OR($A289="",$B289="",$C289=""),"",C289*'MPTO_working_3-way'!$I288)</f>
        <v>3.2751910431846452</v>
      </c>
      <c r="H289" s="17">
        <f>IF(OR($A289="",$B289="",$C289=""),"",'MPTO_working_3-way'!E288)</f>
        <v>2.4574834608479046</v>
      </c>
      <c r="I289" s="21">
        <f>IF(OR($A289="",$B289="",$C289=""),"",'MPTO_working_3-way'!F288)</f>
        <v>3.4617998704473467</v>
      </c>
      <c r="J289" s="22">
        <f>IF(OR($A289="",$B289="",$C289=""),"",'MPTO_working_3-way'!G288)</f>
        <v>3.2871749538684076</v>
      </c>
      <c r="K289" s="17">
        <f>IF(OR($A289="",$B289="",$C289=""),"",'OddsRatio_working_3-way'!H288)</f>
        <v>2.46499001735295</v>
      </c>
      <c r="L289" s="21">
        <f>IF(OR($A289="",$B289="",$C289=""),"",'OddsRatio_working_3-way'!I288)</f>
        <v>3.4522658986125458</v>
      </c>
      <c r="M289" s="22">
        <f>IF(OR($A289="",$B289="",$C289=""),"",'OddsRatio_working_3-way'!J288)</f>
        <v>3.2824119835571319</v>
      </c>
      <c r="N289" s="29">
        <f t="shared" si="68"/>
        <v>40.410754496866439</v>
      </c>
      <c r="O289" s="30">
        <f t="shared" si="69"/>
        <v>29.056675438834478</v>
      </c>
      <c r="P289" s="30">
        <f t="shared" si="70"/>
        <v>30.532570064299087</v>
      </c>
      <c r="Q289" t="s">
        <v>231</v>
      </c>
      <c r="R289" t="s">
        <v>229</v>
      </c>
      <c r="S289" t="s">
        <v>265</v>
      </c>
      <c r="T289" s="4">
        <v>100</v>
      </c>
      <c r="U289" s="4">
        <f t="shared" si="71"/>
        <v>57.983193277310924</v>
      </c>
      <c r="V289" s="4">
        <f t="shared" si="72"/>
        <v>69.78851963746223</v>
      </c>
      <c r="W289" s="4">
        <f t="shared" si="73"/>
        <v>68.253968253968253</v>
      </c>
      <c r="X289" s="4">
        <f t="shared" si="74"/>
        <v>61.957512108569503</v>
      </c>
      <c r="Y289" s="4">
        <f t="shared" si="75"/>
        <v>73.76283846872083</v>
      </c>
      <c r="Z289" s="4">
        <f t="shared" si="76"/>
        <v>72.228287085226839</v>
      </c>
      <c r="AA289" s="4">
        <f t="shared" si="77"/>
        <v>-3.9743188312585787</v>
      </c>
      <c r="AB289" s="4">
        <f t="shared" si="78"/>
        <v>-3.9743188312586</v>
      </c>
      <c r="AC289" s="4">
        <f t="shared" si="79"/>
        <v>-3.9743188312585858</v>
      </c>
    </row>
    <row r="290" spans="1:29" ht="15" x14ac:dyDescent="0.25">
      <c r="A290">
        <v>2.65</v>
      </c>
      <c r="B290">
        <v>3.45</v>
      </c>
      <c r="C290">
        <v>2.68</v>
      </c>
      <c r="D290" s="20">
        <f t="shared" si="67"/>
        <v>4.0347891388014867E-2</v>
      </c>
      <c r="E290" s="17">
        <f>IF(OR($A290="",$B290="",$C290=""),"",A290*'MPTO_working_3-way'!$I289)</f>
        <v>2.7569219121782393</v>
      </c>
      <c r="F290" s="21">
        <f>IF(OR($A290="",$B290="",$C290=""),"",B290*'MPTO_working_3-way'!$I289)</f>
        <v>3.5892002252886517</v>
      </c>
      <c r="G290" s="22">
        <f>IF(OR($A290="",$B290="",$C290=""),"",C290*'MPTO_working_3-way'!$I289)</f>
        <v>2.7881323489198802</v>
      </c>
      <c r="H290" s="17">
        <f>IF(OR($A290="",$B290="",$C290=""),"",'MPTO_working_3-way'!E289)</f>
        <v>2.7479382715126319</v>
      </c>
      <c r="I290" s="21">
        <f>IF(OR($A290="",$B290="",$C290=""),"",'MPTO_working_3-way'!F289)</f>
        <v>3.617869412424819</v>
      </c>
      <c r="J290" s="22">
        <f>IF(OR($A290="",$B290="",$C290=""),"",'MPTO_working_3-way'!G289)</f>
        <v>2.7802102205462411</v>
      </c>
      <c r="K290" s="17">
        <f>IF(OR($A290="",$B290="",$C290=""),"",'OddsRatio_working_3-way'!H289)</f>
        <v>2.7526666229233459</v>
      </c>
      <c r="L290" s="21">
        <f>IF(OR($A290="",$B290="",$C290=""),"",'OddsRatio_working_3-way'!I289)</f>
        <v>3.6024443794922409</v>
      </c>
      <c r="M290" s="22">
        <f>IF(OR($A290="",$B290="",$C290=""),"",'OddsRatio_working_3-way'!J289)</f>
        <v>2.7845332887946799</v>
      </c>
      <c r="N290" s="29">
        <f t="shared" si="68"/>
        <v>36.272336752907947</v>
      </c>
      <c r="O290" s="30">
        <f t="shared" si="69"/>
        <v>27.861360114552475</v>
      </c>
      <c r="P290" s="30">
        <f t="shared" si="70"/>
        <v>35.866303132539571</v>
      </c>
      <c r="Q290" t="s">
        <v>236</v>
      </c>
      <c r="R290" t="s">
        <v>228</v>
      </c>
      <c r="S290" t="s">
        <v>265</v>
      </c>
      <c r="T290" s="4">
        <v>100</v>
      </c>
      <c r="U290" s="4">
        <f t="shared" si="71"/>
        <v>62.264150943396231</v>
      </c>
      <c r="V290" s="4">
        <f t="shared" si="72"/>
        <v>71.014492753623188</v>
      </c>
      <c r="W290" s="4">
        <f t="shared" si="73"/>
        <v>62.686567164179095</v>
      </c>
      <c r="X290" s="4">
        <f t="shared" si="74"/>
        <v>66.298940082197703</v>
      </c>
      <c r="Y290" s="4">
        <f t="shared" si="75"/>
        <v>75.049281892424673</v>
      </c>
      <c r="Z290" s="4">
        <f t="shared" si="76"/>
        <v>66.721356302980595</v>
      </c>
      <c r="AA290" s="4">
        <f t="shared" si="77"/>
        <v>-4.0347891388014716</v>
      </c>
      <c r="AB290" s="4">
        <f t="shared" si="78"/>
        <v>-4.0347891388014858</v>
      </c>
      <c r="AC290" s="4">
        <f t="shared" si="79"/>
        <v>-4.0347891388015</v>
      </c>
    </row>
    <row r="291" spans="1:29" ht="15" x14ac:dyDescent="0.25">
      <c r="A291">
        <v>2.0499999999999998</v>
      </c>
      <c r="B291">
        <v>3.54</v>
      </c>
      <c r="C291">
        <v>3.72</v>
      </c>
      <c r="D291" s="20">
        <f t="shared" si="67"/>
        <v>3.910795805607048E-2</v>
      </c>
      <c r="E291" s="17">
        <f>IF(OR($A291="",$B291="",$C291=""),"",A291*'MPTO_working_3-way'!$I290)</f>
        <v>2.1301713140149441</v>
      </c>
      <c r="F291" s="21">
        <f>IF(OR($A291="",$B291="",$C291=""),"",B291*'MPTO_working_3-way'!$I290)</f>
        <v>3.6784421715184896</v>
      </c>
      <c r="G291" s="22">
        <f>IF(OR($A291="",$B291="",$C291=""),"",C291*'MPTO_working_3-way'!$I290)</f>
        <v>3.8654816039685822</v>
      </c>
      <c r="H291" s="17">
        <f>IF(OR($A291="",$B291="",$C291=""),"",'MPTO_working_3-way'!E290)</f>
        <v>2.1062879577557094</v>
      </c>
      <c r="I291" s="21">
        <f>IF(OR($A291="",$B291="",$C291=""),"",'MPTO_working_3-way'!F290)</f>
        <v>3.7112652046719314</v>
      </c>
      <c r="J291" s="22">
        <f>IF(OR($A291="",$B291="",$C291=""),"",'MPTO_working_3-way'!G290)</f>
        <v>3.9095911995226702</v>
      </c>
      <c r="K291" s="17">
        <f>IF(OR($A291="",$B291="",$C291=""),"",'OddsRatio_working_3-way'!H290)</f>
        <v>2.115808028570656</v>
      </c>
      <c r="L291" s="21">
        <f>IF(OR($A291="",$B291="",$C291=""),"",'OddsRatio_working_3-way'!I290)</f>
        <v>3.6991927548280632</v>
      </c>
      <c r="M291" s="22">
        <f>IF(OR($A291="",$B291="",$C291=""),"",'OddsRatio_working_3-way'!J290)</f>
        <v>3.8904741311544613</v>
      </c>
      <c r="N291" s="29">
        <f t="shared" si="68"/>
        <v>46.944581096400242</v>
      </c>
      <c r="O291" s="30">
        <f t="shared" si="69"/>
        <v>27.185421256389965</v>
      </c>
      <c r="P291" s="30">
        <f t="shared" si="70"/>
        <v>25.869997647209804</v>
      </c>
      <c r="Q291" t="s">
        <v>230</v>
      </c>
      <c r="R291" t="s">
        <v>237</v>
      </c>
      <c r="S291" t="s">
        <v>265</v>
      </c>
      <c r="T291" s="4">
        <v>100</v>
      </c>
      <c r="U291" s="4">
        <f t="shared" si="71"/>
        <v>51.219512195121943</v>
      </c>
      <c r="V291" s="4">
        <f t="shared" si="72"/>
        <v>71.751412429378533</v>
      </c>
      <c r="W291" s="4">
        <f t="shared" si="73"/>
        <v>73.118279569892465</v>
      </c>
      <c r="X291" s="4">
        <f t="shared" si="74"/>
        <v>55.130308000729002</v>
      </c>
      <c r="Y291" s="4">
        <f t="shared" si="75"/>
        <v>75.66220823498557</v>
      </c>
      <c r="Z291" s="4">
        <f t="shared" si="76"/>
        <v>77.029075375499517</v>
      </c>
      <c r="AA291" s="4">
        <f t="shared" si="77"/>
        <v>-3.9107958056070586</v>
      </c>
      <c r="AB291" s="4">
        <f t="shared" si="78"/>
        <v>-3.9107958056070373</v>
      </c>
      <c r="AC291" s="4">
        <f t="shared" si="79"/>
        <v>-3.9107958056070515</v>
      </c>
    </row>
    <row r="292" spans="1:29" ht="15" x14ac:dyDescent="0.25">
      <c r="A292">
        <v>8.59</v>
      </c>
      <c r="B292">
        <v>4.87</v>
      </c>
      <c r="C292">
        <v>1.39</v>
      </c>
      <c r="D292" s="20">
        <f t="shared" si="67"/>
        <v>4.1177704856550701E-2</v>
      </c>
      <c r="E292" s="17">
        <f>IF(OR($A292="",$B292="",$C292=""),"",A292*'MPTO_working_3-way'!$I291)</f>
        <v>8.9437164847177701</v>
      </c>
      <c r="F292" s="21">
        <f>IF(OR($A292="",$B292="",$C292=""),"",B292*'MPTO_working_3-way'!$I291)</f>
        <v>5.0705354226514023</v>
      </c>
      <c r="G292" s="22">
        <f>IF(OR($A292="",$B292="",$C292=""),"",C292*'MPTO_working_3-way'!$I291)</f>
        <v>1.4472370097506053</v>
      </c>
      <c r="H292" s="17">
        <f>IF(OR($A292="",$B292="",$C292=""),"",'MPTO_working_3-way'!E291)</f>
        <v>9.7381855916717956</v>
      </c>
      <c r="I292" s="21">
        <f>IF(OR($A292="",$B292="",$C292=""),"",'MPTO_working_3-way'!F291)</f>
        <v>5.2188551047276626</v>
      </c>
      <c r="J292" s="22">
        <f>IF(OR($A292="",$B292="",$C292=""),"",'MPTO_working_3-way'!G291)</f>
        <v>1.4170356273396651</v>
      </c>
      <c r="K292" s="17">
        <f>IF(OR($A292="",$B292="",$C292=""),"",'OddsRatio_working_3-way'!H291)</f>
        <v>9.2942847789782288</v>
      </c>
      <c r="L292" s="21">
        <f>IF(OR($A292="",$B292="",$C292=""),"",'OddsRatio_working_3-way'!I291)</f>
        <v>5.2291017252497696</v>
      </c>
      <c r="M292" s="22">
        <f>IF(OR($A292="",$B292="",$C292=""),"",'OddsRatio_working_3-way'!J291)</f>
        <v>1.4261885459554033</v>
      </c>
      <c r="N292" s="29">
        <f t="shared" si="68"/>
        <v>11.181034212217163</v>
      </c>
      <c r="O292" s="30">
        <f t="shared" si="69"/>
        <v>19.721783138181809</v>
      </c>
      <c r="P292" s="30">
        <f t="shared" si="70"/>
        <v>69.097182649601024</v>
      </c>
      <c r="Q292" t="s">
        <v>233</v>
      </c>
      <c r="R292" t="s">
        <v>227</v>
      </c>
      <c r="S292" t="s">
        <v>266</v>
      </c>
      <c r="T292" s="4">
        <v>100</v>
      </c>
      <c r="U292" s="4">
        <f t="shared" si="71"/>
        <v>88.358556461001157</v>
      </c>
      <c r="V292" s="4">
        <f t="shared" si="72"/>
        <v>79.466119096509232</v>
      </c>
      <c r="W292" s="4">
        <f t="shared" si="73"/>
        <v>28.057553956834536</v>
      </c>
      <c r="X292" s="4">
        <f t="shared" si="74"/>
        <v>92.476326946656243</v>
      </c>
      <c r="Y292" s="4">
        <f t="shared" si="75"/>
        <v>83.583889582164318</v>
      </c>
      <c r="Z292" s="4">
        <f t="shared" si="76"/>
        <v>32.175324442489597</v>
      </c>
      <c r="AA292" s="4">
        <f t="shared" si="77"/>
        <v>-4.1177704856550861</v>
      </c>
      <c r="AB292" s="4">
        <f t="shared" si="78"/>
        <v>-4.1177704856550861</v>
      </c>
      <c r="AC292" s="4">
        <f t="shared" si="79"/>
        <v>-4.1177704856550612</v>
      </c>
    </row>
    <row r="293" spans="1:29" s="28" customFormat="1" ht="15" x14ac:dyDescent="0.25">
      <c r="A293" s="23">
        <v>2.37</v>
      </c>
      <c r="B293" s="23">
        <v>3.42</v>
      </c>
      <c r="C293" s="23">
        <v>3.06</v>
      </c>
      <c r="D293" s="24">
        <f t="shared" si="67"/>
        <v>4.1135974709670675E-2</v>
      </c>
      <c r="E293" s="25">
        <f>IF(OR($A293="",$B293="",$C293=""),"",A293*'MPTO_working_3-way'!$I292)</f>
        <v>2.4674922600619196</v>
      </c>
      <c r="F293" s="26">
        <f>IF(OR($A293="",$B293="",$C293=""),"",B293*'MPTO_working_3-way'!$I292)</f>
        <v>3.5606850335070734</v>
      </c>
      <c r="G293" s="27">
        <f>IF(OR($A293="",$B293="",$C293=""),"",C293*'MPTO_working_3-way'!$I292)</f>
        <v>3.1858760826115922</v>
      </c>
      <c r="H293" s="25">
        <f>IF(OR($A293="",$B293="",$C293=""),"",'MPTO_working_3-way'!E292)</f>
        <v>2.4496058708707107</v>
      </c>
      <c r="I293" s="26">
        <f>IF(OR($A293="",$B293="",$C293=""),"",'MPTO_working_3-way'!F292)</f>
        <v>3.5882720582490895</v>
      </c>
      <c r="J293" s="27">
        <f>IF(OR($A293="",$B293="",$C293=""),"",'MPTO_working_3-way'!G292)</f>
        <v>3.1940167730629612</v>
      </c>
      <c r="K293" s="25">
        <f>IF(OR($A293="",$B293="",$C293=""),"",'OddsRatio_working_3-way'!H292)</f>
        <v>2.4574947533869711</v>
      </c>
      <c r="L293" s="26">
        <f>IF(OR($A293="",$B293="",$C293=""),"",'OddsRatio_working_3-way'!I292)</f>
        <v>3.5745527760558171</v>
      </c>
      <c r="M293" s="27">
        <f>IF(OR($A293="",$B293="",$C293=""),"",'OddsRatio_working_3-way'!J292)</f>
        <v>3.1915614539979273</v>
      </c>
      <c r="N293" s="40">
        <f t="shared" ref="N293:N324" si="80">(1/E293)* 100</f>
        <v>40.52697616060226</v>
      </c>
      <c r="O293" s="41">
        <f t="shared" ref="O293:O324" si="81">(1/F293)* 100</f>
        <v>28.084483479715605</v>
      </c>
      <c r="P293" s="41">
        <f t="shared" ref="P293:P324" si="82">(1/G293)* 100</f>
        <v>31.388540359682143</v>
      </c>
      <c r="Q293" s="23" t="s">
        <v>253</v>
      </c>
      <c r="R293" s="23" t="s">
        <v>258</v>
      </c>
      <c r="S293" s="23" t="s">
        <v>302</v>
      </c>
      <c r="T293" s="28">
        <v>100</v>
      </c>
      <c r="U293" s="28">
        <f t="shared" ref="U293:U325" si="83">(1/A293)*((T293*A293)-T293)</f>
        <v>57.805907172995774</v>
      </c>
      <c r="V293" s="28">
        <f t="shared" ref="V293:V325" si="84">(1/B293)*((T293*B293)-T293)</f>
        <v>70.760233918128648</v>
      </c>
      <c r="W293" s="28">
        <f t="shared" ref="W293:W325" si="85">(1/C293)*((T293*C293)-T293)</f>
        <v>67.320261437908499</v>
      </c>
      <c r="X293" s="28">
        <f t="shared" ref="X293:X325" si="86">((1/B293)+(1/C293))*T293</f>
        <v>61.919504643962853</v>
      </c>
      <c r="Y293" s="28">
        <f t="shared" ref="Y293:Y325" si="87">((1/A293)+(1/C293))*T293</f>
        <v>74.873831389095713</v>
      </c>
      <c r="Z293" s="28">
        <f t="shared" ref="Z293:Z325" si="88">((1/A293)+(1/B293))*T293</f>
        <v>71.433858908875564</v>
      </c>
      <c r="AA293" s="28">
        <f t="shared" ref="AA293:AA325" si="89">U293-X293</f>
        <v>-4.1135974709670791</v>
      </c>
      <c r="AB293" s="28">
        <f t="shared" ref="AB293:AB325" si="90">V293-Y293</f>
        <v>-4.1135974709670649</v>
      </c>
      <c r="AC293" s="28">
        <f t="shared" ref="AC293:AC325" si="91">W293-Z293</f>
        <v>-4.1135974709670649</v>
      </c>
    </row>
    <row r="294" spans="1:29" ht="15" x14ac:dyDescent="0.25">
      <c r="A294">
        <v>2.48</v>
      </c>
      <c r="B294">
        <v>3.03</v>
      </c>
      <c r="C294">
        <v>3.33</v>
      </c>
      <c r="D294" s="20">
        <f t="shared" si="67"/>
        <v>3.3559110052243213E-2</v>
      </c>
      <c r="E294" s="17">
        <f>IF(OR($A294="",$B294="",$C294=""),"",A294*'MPTO_working_3-way'!$I293)</f>
        <v>2.563226592929563</v>
      </c>
      <c r="F294" s="21">
        <f>IF(OR($A294="",$B294="",$C294=""),"",B294*'MPTO_working_3-way'!$I293)</f>
        <v>3.131684103458297</v>
      </c>
      <c r="G294" s="22">
        <f>IF(OR($A294="",$B294="",$C294=""),"",C294*'MPTO_working_3-way'!$I293)</f>
        <v>3.4417518364739701</v>
      </c>
      <c r="H294" s="17">
        <f>IF(OR($A294="",$B294="",$C294=""),"",'MPTO_working_3-way'!E293)</f>
        <v>2.5507637932946676</v>
      </c>
      <c r="I294" s="21">
        <f>IF(OR($A294="",$B294="",$C294=""),"",'MPTO_working_3-way'!F293)</f>
        <v>3.1363040898496504</v>
      </c>
      <c r="J294" s="22">
        <f>IF(OR($A294="",$B294="",$C294=""),"",'MPTO_working_3-way'!G293)</f>
        <v>3.4588440585396278</v>
      </c>
      <c r="K294" s="17">
        <f>IF(OR($A294="",$B294="",$C294=""),"",'OddsRatio_working_3-way'!H293)</f>
        <v>2.5564169908327972</v>
      </c>
      <c r="L294" s="21">
        <f>IF(OR($A294="",$B294="",$C294=""),"",'OddsRatio_working_3-way'!I293)</f>
        <v>3.1348151968855262</v>
      </c>
      <c r="M294" s="22">
        <f>IF(OR($A294="",$B294="",$C294=""),"",'OddsRatio_working_3-way'!J293)</f>
        <v>3.4503051274597407</v>
      </c>
      <c r="N294" s="29">
        <f t="shared" si="80"/>
        <v>39.013328074794977</v>
      </c>
      <c r="O294" s="30">
        <f t="shared" si="81"/>
        <v>31.931700866498858</v>
      </c>
      <c r="P294" s="30">
        <f t="shared" si="82"/>
        <v>29.054971058706165</v>
      </c>
      <c r="Q294" t="s">
        <v>268</v>
      </c>
      <c r="R294" t="s">
        <v>269</v>
      </c>
      <c r="S294" t="s">
        <v>302</v>
      </c>
      <c r="T294" s="4">
        <v>100</v>
      </c>
      <c r="U294" s="4">
        <f t="shared" si="83"/>
        <v>59.677419354838712</v>
      </c>
      <c r="V294" s="4">
        <f t="shared" si="84"/>
        <v>66.996699669967001</v>
      </c>
      <c r="W294" s="4">
        <f t="shared" si="85"/>
        <v>69.969969969969966</v>
      </c>
      <c r="X294" s="4">
        <f t="shared" si="86"/>
        <v>63.033330360063033</v>
      </c>
      <c r="Y294" s="4">
        <f t="shared" si="87"/>
        <v>70.352610675191315</v>
      </c>
      <c r="Z294" s="4">
        <f t="shared" si="88"/>
        <v>73.325880975194309</v>
      </c>
      <c r="AA294" s="4">
        <f t="shared" si="89"/>
        <v>-3.3559110052243213</v>
      </c>
      <c r="AB294" s="4">
        <f t="shared" si="90"/>
        <v>-3.3559110052243142</v>
      </c>
      <c r="AC294" s="4">
        <f t="shared" si="91"/>
        <v>-3.3559110052243426</v>
      </c>
    </row>
    <row r="295" spans="1:29" ht="15" x14ac:dyDescent="0.25">
      <c r="A295">
        <v>1.75</v>
      </c>
      <c r="B295">
        <v>3.98</v>
      </c>
      <c r="C295">
        <v>4.5999999999999996</v>
      </c>
      <c r="D295" s="20">
        <f t="shared" si="67"/>
        <v>4.0076157183432715E-2</v>
      </c>
      <c r="E295" s="17">
        <f>IF(OR($A295="",$B295="",$C295=""),"",A295*'MPTO_working_3-way'!$I294)</f>
        <v>1.8201332750710073</v>
      </c>
      <c r="F295" s="21">
        <f>IF(OR($A295="",$B295="",$C295=""),"",B295*'MPTO_working_3-way'!$I294)</f>
        <v>4.1395031055900624</v>
      </c>
      <c r="G295" s="22">
        <f>IF(OR($A295="",$B295="",$C295=""),"",C295*'MPTO_working_3-way'!$I294)</f>
        <v>4.7843503230437898</v>
      </c>
      <c r="H295" s="17">
        <f>IF(OR($A295="",$B295="",$C295=""),"",'MPTO_working_3-way'!E294)</f>
        <v>1.7918903803131991</v>
      </c>
      <c r="I295" s="21">
        <f>IF(OR($A295="",$B295="",$C295=""),"",'MPTO_working_3-way'!F294)</f>
        <v>4.2034898976646549</v>
      </c>
      <c r="J295" s="22">
        <f>IF(OR($A295="",$B295="",$C295=""),"",'MPTO_working_3-way'!G294)</f>
        <v>4.9011779103564326</v>
      </c>
      <c r="K295" s="17">
        <f>IF(OR($A295="",$B295="",$C295=""),"",'OddsRatio_working_3-way'!H294)</f>
        <v>1.80199739565771</v>
      </c>
      <c r="L295" s="21">
        <f>IF(OR($A295="",$B295="",$C295=""),"",'OddsRatio_working_3-way'!I294)</f>
        <v>4.1866029854133</v>
      </c>
      <c r="M295" s="22">
        <f>IF(OR($A295="",$B295="",$C295=""),"",'OddsRatio_working_3-way'!J294)</f>
        <v>4.8495874991570069</v>
      </c>
      <c r="N295" s="29">
        <f t="shared" si="80"/>
        <v>54.941031719833141</v>
      </c>
      <c r="O295" s="30">
        <f t="shared" si="81"/>
        <v>24.157488821534674</v>
      </c>
      <c r="P295" s="30">
        <f t="shared" si="82"/>
        <v>20.901479458632178</v>
      </c>
      <c r="Q295" t="s">
        <v>257</v>
      </c>
      <c r="R295" t="s">
        <v>262</v>
      </c>
      <c r="S295" t="s">
        <v>303</v>
      </c>
      <c r="T295" s="4">
        <v>100</v>
      </c>
      <c r="U295" s="4">
        <f t="shared" si="83"/>
        <v>42.857142857142854</v>
      </c>
      <c r="V295" s="4">
        <f t="shared" si="84"/>
        <v>74.874371859296474</v>
      </c>
      <c r="W295" s="4">
        <f t="shared" si="85"/>
        <v>78.260869565217391</v>
      </c>
      <c r="X295" s="4">
        <f t="shared" si="86"/>
        <v>46.864758575486128</v>
      </c>
      <c r="Y295" s="4">
        <f t="shared" si="87"/>
        <v>78.881987577639762</v>
      </c>
      <c r="Z295" s="4">
        <f t="shared" si="88"/>
        <v>82.268485283560651</v>
      </c>
      <c r="AA295" s="4">
        <f t="shared" si="89"/>
        <v>-4.0076157183432741</v>
      </c>
      <c r="AB295" s="4">
        <f t="shared" si="90"/>
        <v>-4.0076157183432883</v>
      </c>
      <c r="AC295" s="4">
        <f t="shared" si="91"/>
        <v>-4.0076157183432599</v>
      </c>
    </row>
    <row r="296" spans="1:29" ht="15" x14ac:dyDescent="0.25">
      <c r="A296">
        <v>1.81</v>
      </c>
      <c r="B296">
        <v>3.8</v>
      </c>
      <c r="C296">
        <v>4.4400000000000004</v>
      </c>
      <c r="D296" s="20">
        <f t="shared" si="67"/>
        <v>4.0869307807371191E-2</v>
      </c>
      <c r="E296" s="17">
        <f>IF(OR($A296="",$B296="",$C296=""),"",A296*'MPTO_working_3-way'!$I295)</f>
        <v>1.8839734471313418</v>
      </c>
      <c r="F296" s="21">
        <f>IF(OR($A296="",$B296="",$C296=""),"",B296*'MPTO_working_3-way'!$I295)</f>
        <v>3.9553033696680102</v>
      </c>
      <c r="G296" s="22">
        <f>IF(OR($A296="",$B296="",$C296=""),"",C296*'MPTO_working_3-way'!$I295)</f>
        <v>4.6214597266647282</v>
      </c>
      <c r="H296" s="17">
        <f>IF(OR($A296="",$B296="",$C296=""),"",'MPTO_working_3-way'!E295)</f>
        <v>1.8557589625003441</v>
      </c>
      <c r="I296" s="21">
        <f>IF(OR($A296="",$B296="",$C296=""),"",'MPTO_working_3-way'!F295)</f>
        <v>4.0074572024467736</v>
      </c>
      <c r="J296" s="22">
        <f>IF(OR($A296="",$B296="",$C296=""),"",'MPTO_working_3-way'!G295)</f>
        <v>4.7258505141876173</v>
      </c>
      <c r="K296" s="17">
        <f>IF(OR($A296="",$B296="",$C296=""),"",'OddsRatio_working_3-way'!H295)</f>
        <v>1.8661175216313162</v>
      </c>
      <c r="L296" s="21">
        <f>IF(OR($A296="",$B296="",$C296=""),"",'OddsRatio_working_3-way'!I295)</f>
        <v>3.9939864945280075</v>
      </c>
      <c r="M296" s="22">
        <f>IF(OR($A296="",$B296="",$C296=""),"",'OddsRatio_working_3-way'!J295)</f>
        <v>4.6783262647058388</v>
      </c>
      <c r="N296" s="29">
        <f t="shared" si="80"/>
        <v>53.079304356580167</v>
      </c>
      <c r="O296" s="30">
        <f t="shared" si="81"/>
        <v>25.282510759318455</v>
      </c>
      <c r="P296" s="30">
        <f t="shared" si="82"/>
        <v>21.638184884101378</v>
      </c>
      <c r="Q296" t="s">
        <v>247</v>
      </c>
      <c r="R296" t="s">
        <v>254</v>
      </c>
      <c r="S296" t="s">
        <v>303</v>
      </c>
      <c r="T296" s="4">
        <v>100</v>
      </c>
      <c r="U296" s="4">
        <f t="shared" si="83"/>
        <v>44.751381215469614</v>
      </c>
      <c r="V296" s="4">
        <f t="shared" si="84"/>
        <v>73.68421052631578</v>
      </c>
      <c r="W296" s="4">
        <f t="shared" si="85"/>
        <v>77.477477477477478</v>
      </c>
      <c r="X296" s="4">
        <f t="shared" si="86"/>
        <v>48.838311996206727</v>
      </c>
      <c r="Y296" s="4">
        <f t="shared" si="87"/>
        <v>77.771141307052915</v>
      </c>
      <c r="Z296" s="4">
        <f t="shared" si="88"/>
        <v>81.564408258214598</v>
      </c>
      <c r="AA296" s="4">
        <f t="shared" si="89"/>
        <v>-4.0869307807371129</v>
      </c>
      <c r="AB296" s="4">
        <f t="shared" si="90"/>
        <v>-4.0869307807371342</v>
      </c>
      <c r="AC296" s="4">
        <f t="shared" si="91"/>
        <v>-4.08693078073712</v>
      </c>
    </row>
    <row r="297" spans="1:29" ht="15" x14ac:dyDescent="0.25">
      <c r="A297">
        <v>4.6100000000000003</v>
      </c>
      <c r="B297">
        <v>3.73</v>
      </c>
      <c r="C297">
        <v>1.8</v>
      </c>
      <c r="D297" s="20">
        <f t="shared" si="67"/>
        <v>4.0571809997176356E-2</v>
      </c>
      <c r="E297" s="17">
        <f>IF(OR($A297="",$B297="",$C297=""),"",A297*'MPTO_working_3-way'!$I296)</f>
        <v>4.7970360440869833</v>
      </c>
      <c r="F297" s="21">
        <f>IF(OR($A297="",$B297="",$C297=""),"",B297*'MPTO_working_3-way'!$I296)</f>
        <v>3.8813328512894678</v>
      </c>
      <c r="G297" s="22">
        <f>IF(OR($A297="",$B297="",$C297=""),"",C297*'MPTO_working_3-way'!$I296)</f>
        <v>1.8730292579949175</v>
      </c>
      <c r="H297" s="17">
        <f>IF(OR($A297="",$B297="",$C297=""),"",'MPTO_working_3-way'!E296)</f>
        <v>4.9165222934792752</v>
      </c>
      <c r="I297" s="21">
        <f>IF(OR($A297="",$B297="",$C297=""),"",'MPTO_working_3-way'!F296)</f>
        <v>3.9281528574039357</v>
      </c>
      <c r="J297" s="22">
        <f>IF(OR($A297="",$B297="",$C297=""),"",'MPTO_working_3-way'!G296)</f>
        <v>1.8449108228190905</v>
      </c>
      <c r="K297" s="17">
        <f>IF(OR($A297="",$B297="",$C297=""),"",'OddsRatio_working_3-way'!H296)</f>
        <v>4.8593044623742561</v>
      </c>
      <c r="L297" s="21">
        <f>IF(OR($A297="",$B297="",$C297=""),"",'OddsRatio_working_3-way'!I296)</f>
        <v>3.9185321834575397</v>
      </c>
      <c r="M297" s="22">
        <f>IF(OR($A297="",$B297="",$C297=""),"",'OddsRatio_working_3-way'!J296)</f>
        <v>1.8552475262879238</v>
      </c>
      <c r="N297" s="29">
        <f t="shared" si="80"/>
        <v>20.846205673868965</v>
      </c>
      <c r="O297" s="30">
        <f t="shared" si="81"/>
        <v>25.764345350277729</v>
      </c>
      <c r="P297" s="30">
        <f t="shared" si="82"/>
        <v>53.389448975853291</v>
      </c>
      <c r="Q297" t="s">
        <v>249</v>
      </c>
      <c r="R297" t="s">
        <v>250</v>
      </c>
      <c r="S297" t="s">
        <v>303</v>
      </c>
      <c r="T297" s="4">
        <v>100</v>
      </c>
      <c r="U297" s="4">
        <f t="shared" si="83"/>
        <v>78.308026030368765</v>
      </c>
      <c r="V297" s="4">
        <f t="shared" si="84"/>
        <v>73.190348525469176</v>
      </c>
      <c r="W297" s="4">
        <f t="shared" si="85"/>
        <v>44.444444444444443</v>
      </c>
      <c r="X297" s="4">
        <f t="shared" si="86"/>
        <v>82.365207030086381</v>
      </c>
      <c r="Y297" s="4">
        <f t="shared" si="87"/>
        <v>77.247529525186792</v>
      </c>
      <c r="Z297" s="4">
        <f t="shared" si="88"/>
        <v>48.501625444162066</v>
      </c>
      <c r="AA297" s="4">
        <f t="shared" si="89"/>
        <v>-4.057180999717616</v>
      </c>
      <c r="AB297" s="4">
        <f t="shared" si="90"/>
        <v>-4.057180999717616</v>
      </c>
      <c r="AC297" s="4">
        <f t="shared" si="91"/>
        <v>-4.0571809997176231</v>
      </c>
    </row>
    <row r="298" spans="1:29" ht="15" x14ac:dyDescent="0.25">
      <c r="A298">
        <v>2.7</v>
      </c>
      <c r="B298">
        <v>3.43</v>
      </c>
      <c r="C298">
        <v>2.64</v>
      </c>
      <c r="D298" s="20">
        <f t="shared" si="67"/>
        <v>4.0703438662622382E-2</v>
      </c>
      <c r="E298" s="17">
        <f>IF(OR($A298="",$B298="",$C298=""),"",A298*'MPTO_working_3-way'!$I297)</f>
        <v>2.8098992843890804</v>
      </c>
      <c r="F298" s="21">
        <f>IF(OR($A298="",$B298="",$C298=""),"",B298*'MPTO_working_3-way'!$I297)</f>
        <v>3.5696127946127949</v>
      </c>
      <c r="G298" s="22">
        <f>IF(OR($A298="",$B298="",$C298=""),"",C298*'MPTO_working_3-way'!$I297)</f>
        <v>2.7474570780693233</v>
      </c>
      <c r="H298" s="17">
        <f>IF(OR($A298="",$B298="",$C298=""),"",'MPTO_working_3-way'!E297)</f>
        <v>2.8026704938854681</v>
      </c>
      <c r="I298" s="21">
        <f>IF(OR($A298="",$B298="",$C298=""),"",'MPTO_working_3-way'!F297)</f>
        <v>3.5974150564720704</v>
      </c>
      <c r="J298" s="22">
        <f>IF(OR($A298="",$B298="",$C298=""),"",'MPTO_working_3-way'!G297)</f>
        <v>2.7380751863532113</v>
      </c>
      <c r="K298" s="17">
        <f>IF(OR($A298="",$B298="",$C298=""),"",'OddsRatio_working_3-way'!H297)</f>
        <v>2.8066909124752351</v>
      </c>
      <c r="L298" s="21">
        <f>IF(OR($A298="",$B298="",$C298=""),"",'OddsRatio_working_3-way'!I297)</f>
        <v>3.5825052454793074</v>
      </c>
      <c r="M298" s="22">
        <f>IF(OR($A298="",$B298="",$C298=""),"",'OddsRatio_working_3-way'!J297)</f>
        <v>2.7429253508584619</v>
      </c>
      <c r="N298" s="29">
        <f t="shared" si="80"/>
        <v>35.588464168651399</v>
      </c>
      <c r="O298" s="30">
        <f t="shared" si="81"/>
        <v>28.014242931591482</v>
      </c>
      <c r="P298" s="30">
        <f t="shared" si="82"/>
        <v>36.397292899757112</v>
      </c>
      <c r="Q298" t="s">
        <v>255</v>
      </c>
      <c r="R298" t="s">
        <v>252</v>
      </c>
      <c r="S298" t="s">
        <v>303</v>
      </c>
      <c r="T298" s="4">
        <v>100</v>
      </c>
      <c r="U298" s="4">
        <f t="shared" si="83"/>
        <v>62.962962962962962</v>
      </c>
      <c r="V298" s="4">
        <f t="shared" si="84"/>
        <v>70.845481049562679</v>
      </c>
      <c r="W298" s="4">
        <f t="shared" si="85"/>
        <v>62.121212121212118</v>
      </c>
      <c r="X298" s="4">
        <f t="shared" si="86"/>
        <v>67.033306829225197</v>
      </c>
      <c r="Y298" s="4">
        <f t="shared" si="87"/>
        <v>74.915824915824913</v>
      </c>
      <c r="Z298" s="4">
        <f t="shared" si="88"/>
        <v>66.191555987474345</v>
      </c>
      <c r="AA298" s="4">
        <f t="shared" si="89"/>
        <v>-4.0703438662622347</v>
      </c>
      <c r="AB298" s="4">
        <f t="shared" si="90"/>
        <v>-4.0703438662622347</v>
      </c>
      <c r="AC298" s="4">
        <f t="shared" si="91"/>
        <v>-4.0703438662622276</v>
      </c>
    </row>
    <row r="299" spans="1:29" ht="15" x14ac:dyDescent="0.25">
      <c r="A299">
        <v>2.79</v>
      </c>
      <c r="B299">
        <v>3.09</v>
      </c>
      <c r="C299">
        <v>2.84</v>
      </c>
      <c r="D299" s="20">
        <f t="shared" si="67"/>
        <v>3.4160210593694007E-2</v>
      </c>
      <c r="E299" s="17">
        <f>IF(OR($A299="",$B299="",$C299=""),"",A299*'MPTO_working_3-way'!$I298)</f>
        <v>2.8853069875564064</v>
      </c>
      <c r="F299" s="21">
        <f>IF(OR($A299="",$B299="",$C299=""),"",B299*'MPTO_working_3-way'!$I298)</f>
        <v>3.1955550507345145</v>
      </c>
      <c r="G299" s="22">
        <f>IF(OR($A299="",$B299="",$C299=""),"",C299*'MPTO_working_3-way'!$I298)</f>
        <v>2.9370149980860907</v>
      </c>
      <c r="H299" s="17">
        <f>IF(OR($A299="",$B299="",$C299=""),"",'MPTO_working_3-way'!E298)</f>
        <v>2.8815437514887945</v>
      </c>
      <c r="I299" s="21">
        <f>IF(OR($A299="",$B299="",$C299=""),"",'MPTO_working_3-way'!F298)</f>
        <v>3.2026865815335062</v>
      </c>
      <c r="J299" s="22">
        <f>IF(OR($A299="",$B299="",$C299=""),"",'MPTO_working_3-way'!G298)</f>
        <v>2.934910099219544</v>
      </c>
      <c r="K299" s="17">
        <f>IF(OR($A299="",$B299="",$C299=""),"",'OddsRatio_working_3-way'!H298)</f>
        <v>2.8834103352632097</v>
      </c>
      <c r="L299" s="21">
        <f>IF(OR($A299="",$B299="",$C299=""),"",'OddsRatio_working_3-way'!I298)</f>
        <v>3.1990656987151436</v>
      </c>
      <c r="M299" s="22">
        <f>IF(OR($A299="",$B299="",$C299=""),"",'OddsRatio_working_3-way'!J298)</f>
        <v>2.9360195625051979</v>
      </c>
      <c r="N299" s="29">
        <f t="shared" si="80"/>
        <v>34.658357128470044</v>
      </c>
      <c r="O299" s="30">
        <f t="shared" si="81"/>
        <v>31.293468086871005</v>
      </c>
      <c r="P299" s="30">
        <f t="shared" si="82"/>
        <v>34.048174784658954</v>
      </c>
      <c r="Q299" t="s">
        <v>270</v>
      </c>
      <c r="R299" t="s">
        <v>271</v>
      </c>
      <c r="S299" t="s">
        <v>303</v>
      </c>
      <c r="T299" s="4">
        <v>100</v>
      </c>
      <c r="U299" s="4">
        <f t="shared" si="83"/>
        <v>64.157706093189958</v>
      </c>
      <c r="V299" s="4">
        <f t="shared" si="84"/>
        <v>67.637540453074436</v>
      </c>
      <c r="W299" s="4">
        <f t="shared" si="85"/>
        <v>64.788732394366207</v>
      </c>
      <c r="X299" s="4">
        <f t="shared" si="86"/>
        <v>67.573727152559385</v>
      </c>
      <c r="Y299" s="4">
        <f t="shared" si="87"/>
        <v>71.053561512443835</v>
      </c>
      <c r="Z299" s="4">
        <f t="shared" si="88"/>
        <v>68.204753453735606</v>
      </c>
      <c r="AA299" s="4">
        <f t="shared" si="89"/>
        <v>-3.4160210593694273</v>
      </c>
      <c r="AB299" s="4">
        <f t="shared" si="90"/>
        <v>-3.4160210593693989</v>
      </c>
      <c r="AC299" s="4">
        <f t="shared" si="91"/>
        <v>-3.4160210593693989</v>
      </c>
    </row>
    <row r="300" spans="1:29" ht="15" x14ac:dyDescent="0.25">
      <c r="A300">
        <v>2.2999999999999998</v>
      </c>
      <c r="B300">
        <v>3.22</v>
      </c>
      <c r="C300">
        <v>3.47</v>
      </c>
      <c r="D300" s="20">
        <f t="shared" si="67"/>
        <v>3.3526052947178142E-2</v>
      </c>
      <c r="E300" s="17">
        <f>IF(OR($A300="",$B300="",$C300=""),"",A300*'MPTO_working_3-way'!$I299)</f>
        <v>2.3771099217785094</v>
      </c>
      <c r="F300" s="21">
        <f>IF(OR($A300="",$B300="",$C300=""),"",B300*'MPTO_working_3-way'!$I299)</f>
        <v>3.3279538904899137</v>
      </c>
      <c r="G300" s="22">
        <f>IF(OR($A300="",$B300="",$C300=""),"",C300*'MPTO_working_3-way'!$I299)</f>
        <v>3.5863354037267086</v>
      </c>
      <c r="H300" s="17">
        <f>IF(OR($A300="",$B300="",$C300=""),"",'MPTO_working_3-way'!E299)</f>
        <v>2.3606772117131709</v>
      </c>
      <c r="I300" s="21">
        <f>IF(OR($A300="",$B300="",$C300=""),"",'MPTO_working_3-way'!F299)</f>
        <v>3.3401957071965245</v>
      </c>
      <c r="J300" s="22">
        <f>IF(OR($A300="",$B300="",$C300=""),"",'MPTO_working_3-way'!G299)</f>
        <v>3.6099898765804386</v>
      </c>
      <c r="K300" s="17">
        <f>IF(OR($A300="",$B300="",$C300=""),"",'OddsRatio_working_3-way'!H299)</f>
        <v>2.3677616492835685</v>
      </c>
      <c r="L300" s="21">
        <f>IF(OR($A300="",$B300="",$C300=""),"",'OddsRatio_working_3-way'!I299)</f>
        <v>3.3357160472380945</v>
      </c>
      <c r="M300" s="22">
        <f>IF(OR($A300="",$B300="",$C300=""),"",'OddsRatio_working_3-way'!J299)</f>
        <v>3.5987471336387808</v>
      </c>
      <c r="N300" s="29">
        <f t="shared" si="80"/>
        <v>42.067890543817114</v>
      </c>
      <c r="O300" s="30">
        <f t="shared" si="81"/>
        <v>30.04849324558365</v>
      </c>
      <c r="P300" s="30">
        <f t="shared" si="82"/>
        <v>27.883616210599232</v>
      </c>
      <c r="Q300" t="s">
        <v>272</v>
      </c>
      <c r="R300" t="s">
        <v>273</v>
      </c>
      <c r="S300" t="s">
        <v>303</v>
      </c>
      <c r="T300" s="4">
        <v>100</v>
      </c>
      <c r="U300" s="4">
        <f t="shared" si="83"/>
        <v>56.521739130434774</v>
      </c>
      <c r="V300" s="4">
        <f t="shared" si="84"/>
        <v>68.944099378881987</v>
      </c>
      <c r="W300" s="4">
        <f t="shared" si="85"/>
        <v>71.181556195965413</v>
      </c>
      <c r="X300" s="4">
        <f t="shared" si="86"/>
        <v>59.874344425152593</v>
      </c>
      <c r="Y300" s="4">
        <f t="shared" si="87"/>
        <v>72.296704673599805</v>
      </c>
      <c r="Z300" s="4">
        <f t="shared" si="88"/>
        <v>74.534161490683232</v>
      </c>
      <c r="AA300" s="4">
        <f t="shared" si="89"/>
        <v>-3.3526052947178187</v>
      </c>
      <c r="AB300" s="4">
        <f t="shared" si="90"/>
        <v>-3.3526052947178187</v>
      </c>
      <c r="AC300" s="4">
        <f t="shared" si="91"/>
        <v>-3.3526052947178187</v>
      </c>
    </row>
    <row r="301" spans="1:29" ht="15" x14ac:dyDescent="0.25">
      <c r="A301">
        <v>1.7</v>
      </c>
      <c r="B301">
        <v>3.32</v>
      </c>
      <c r="C301" s="42">
        <v>6.32</v>
      </c>
      <c r="D301" s="20">
        <f t="shared" si="67"/>
        <v>4.7667961496021372E-2</v>
      </c>
      <c r="E301" s="17">
        <f>IF(OR($A301="",$B301="",$C301=""),"",A301*'MPTO_working_3-way'!$I300)</f>
        <v>1.7810355345432363</v>
      </c>
      <c r="F301" s="21">
        <f>IF(OR($A301="",$B301="",$C301=""),"",B301*'MPTO_working_3-way'!$I300)</f>
        <v>3.4782576321667906</v>
      </c>
      <c r="G301" s="22">
        <f>IF(OR($A301="",$B301="",$C301=""),"",C301*'MPTO_working_3-way'!$I300)</f>
        <v>6.6212615166548554</v>
      </c>
      <c r="H301" s="17">
        <f>IF(OR($A301="",$B301="",$C301=""),"",'MPTO_working_3-way'!E300)</f>
        <v>1.7471949591554703</v>
      </c>
      <c r="I301" s="21">
        <f>IF(OR($A301="",$B301="",$C301=""),"",'MPTO_working_3-way'!F300)</f>
        <v>3.504891967949356</v>
      </c>
      <c r="J301" s="22">
        <f>IF(OR($A301="",$B301="",$C301=""),"",'MPTO_working_3-way'!G300)</f>
        <v>7.0255047374944866</v>
      </c>
      <c r="K301" s="17">
        <f>IF(OR($A301="",$B301="",$C301=""),"",'OddsRatio_working_3-way'!H300)</f>
        <v>1.7599268416271288</v>
      </c>
      <c r="L301" s="21">
        <f>IF(OR($A301="",$B301="",$C301=""),"",'OddsRatio_working_3-way'!I300)</f>
        <v>3.5186146751070546</v>
      </c>
      <c r="M301" s="22">
        <f>IF(OR($A301="",$B301="",$C301=""),"",'OddsRatio_working_3-way'!J300)</f>
        <v>6.7754439963661781</v>
      </c>
      <c r="N301" s="29">
        <f t="shared" si="80"/>
        <v>56.147111082568024</v>
      </c>
      <c r="O301" s="30">
        <f t="shared" si="81"/>
        <v>28.75002675914628</v>
      </c>
      <c r="P301" s="30">
        <f t="shared" si="82"/>
        <v>15.102862158285701</v>
      </c>
      <c r="Q301" t="s">
        <v>274</v>
      </c>
      <c r="R301" t="s">
        <v>275</v>
      </c>
      <c r="S301" t="s">
        <v>303</v>
      </c>
      <c r="T301" s="4">
        <v>100</v>
      </c>
      <c r="U301" s="4">
        <f t="shared" si="83"/>
        <v>41.176470588235297</v>
      </c>
      <c r="V301" s="4">
        <f t="shared" si="84"/>
        <v>69.879518072289159</v>
      </c>
      <c r="W301" s="4">
        <f t="shared" si="85"/>
        <v>84.177215189873408</v>
      </c>
      <c r="X301" s="4">
        <f t="shared" si="86"/>
        <v>45.943266737837426</v>
      </c>
      <c r="Y301" s="4">
        <f t="shared" si="87"/>
        <v>74.646314221891288</v>
      </c>
      <c r="Z301" s="4">
        <f t="shared" si="88"/>
        <v>88.944011339475566</v>
      </c>
      <c r="AA301" s="4">
        <f t="shared" si="89"/>
        <v>-4.7667961496021292</v>
      </c>
      <c r="AB301" s="4">
        <f t="shared" si="90"/>
        <v>-4.7667961496021292</v>
      </c>
      <c r="AC301" s="4">
        <f t="shared" si="91"/>
        <v>-4.7667961496021576</v>
      </c>
    </row>
    <row r="302" spans="1:29" ht="15" x14ac:dyDescent="0.25">
      <c r="A302">
        <v>1.7</v>
      </c>
      <c r="B302">
        <v>3.43</v>
      </c>
      <c r="C302">
        <v>5.91</v>
      </c>
      <c r="D302" s="20">
        <f t="shared" si="67"/>
        <v>4.8985221354676645E-2</v>
      </c>
      <c r="E302" s="17">
        <f>IF(OR($A302="",$B302="",$C302=""),"",A302*'MPTO_working_3-way'!$I301)</f>
        <v>1.7832748763029502</v>
      </c>
      <c r="F302" s="21">
        <f>IF(OR($A302="",$B302="",$C302=""),"",B302*'MPTO_working_3-way'!$I301)</f>
        <v>3.5980193092465411</v>
      </c>
      <c r="G302" s="22">
        <f>IF(OR($A302="",$B302="",$C302=""),"",C302*'MPTO_working_3-way'!$I301)</f>
        <v>6.1995026582061392</v>
      </c>
      <c r="H302" s="17">
        <f>IF(OR($A302="",$B302="",$C302=""),"",'MPTO_working_3-way'!E301)</f>
        <v>1.7485363836875976</v>
      </c>
      <c r="I302" s="21">
        <f>IF(OR($A302="",$B302="",$C302=""),"",'MPTO_working_3-way'!F301)</f>
        <v>3.6334993503300717</v>
      </c>
      <c r="J302" s="22">
        <f>IF(OR($A302="",$B302="",$C302=""),"",'MPTO_working_3-way'!G301)</f>
        <v>6.5412349706515247</v>
      </c>
      <c r="K302" s="17">
        <f>IF(OR($A302="",$B302="",$C302=""),"",'OddsRatio_working_3-way'!H301)</f>
        <v>1.7613078800854747</v>
      </c>
      <c r="L302" s="21">
        <f>IF(OR($A302="",$B302="",$C302=""),"",'OddsRatio_working_3-way'!I301)</f>
        <v>3.6428259265824336</v>
      </c>
      <c r="M302" s="22">
        <f>IF(OR($A302="",$B302="",$C302=""),"",'OddsRatio_working_3-way'!J301)</f>
        <v>6.340030987456684</v>
      </c>
      <c r="N302" s="29">
        <f t="shared" si="80"/>
        <v>56.076604526228735</v>
      </c>
      <c r="O302" s="30">
        <f t="shared" si="81"/>
        <v>27.793069298713945</v>
      </c>
      <c r="P302" s="30">
        <f t="shared" si="82"/>
        <v>16.130326175057334</v>
      </c>
      <c r="Q302" t="s">
        <v>276</v>
      </c>
      <c r="R302" t="s">
        <v>277</v>
      </c>
      <c r="S302" t="s">
        <v>303</v>
      </c>
      <c r="T302" s="4">
        <v>100</v>
      </c>
      <c r="U302" s="4">
        <f t="shared" si="83"/>
        <v>41.176470588235297</v>
      </c>
      <c r="V302" s="4">
        <f t="shared" si="84"/>
        <v>70.845481049562679</v>
      </c>
      <c r="W302" s="4">
        <f t="shared" si="85"/>
        <v>83.079526226734345</v>
      </c>
      <c r="X302" s="4">
        <f t="shared" si="86"/>
        <v>46.074992723702969</v>
      </c>
      <c r="Y302" s="4">
        <f t="shared" si="87"/>
        <v>75.744003185030365</v>
      </c>
      <c r="Z302" s="4">
        <f t="shared" si="88"/>
        <v>87.978048362202017</v>
      </c>
      <c r="AA302" s="4">
        <f t="shared" si="89"/>
        <v>-4.8985221354676725</v>
      </c>
      <c r="AB302" s="4">
        <f t="shared" si="90"/>
        <v>-4.8985221354676867</v>
      </c>
      <c r="AC302" s="4">
        <f t="shared" si="91"/>
        <v>-4.8985221354676725</v>
      </c>
    </row>
    <row r="303" spans="1:29" ht="15" x14ac:dyDescent="0.25">
      <c r="A303">
        <v>2.15</v>
      </c>
      <c r="B303">
        <v>3.48</v>
      </c>
      <c r="C303">
        <v>3.4</v>
      </c>
      <c r="D303" s="20">
        <f t="shared" si="67"/>
        <v>4.6590247967671417E-2</v>
      </c>
      <c r="E303" s="17">
        <f>IF(OR($A303="",$B303="",$C303=""),"",A303*'MPTO_working_3-way'!$I302)</f>
        <v>2.2501690331304935</v>
      </c>
      <c r="F303" s="21">
        <f>IF(OR($A303="",$B303="",$C303=""),"",B303*'MPTO_working_3-way'!$I302)</f>
        <v>3.6421340629274965</v>
      </c>
      <c r="G303" s="22">
        <f>IF(OR($A303="",$B303="",$C303=""),"",C303*'MPTO_working_3-way'!$I302)</f>
        <v>3.5584068430900828</v>
      </c>
      <c r="H303" s="17">
        <f>IF(OR($A303="",$B303="",$C303=""),"",'MPTO_working_3-way'!E302)</f>
        <v>2.224267577555755</v>
      </c>
      <c r="I303" s="21">
        <f>IF(OR($A303="",$B303="",$C303=""),"",'MPTO_working_3-way'!F302)</f>
        <v>3.6788207165169102</v>
      </c>
      <c r="J303" s="22">
        <f>IF(OR($A303="",$B303="",$C303=""),"",'MPTO_working_3-way'!G302)</f>
        <v>3.5895356712823596</v>
      </c>
      <c r="K303" s="17">
        <f>IF(OR($A303="",$B303="",$C303=""),"",'OddsRatio_working_3-way'!H302)</f>
        <v>2.2348820330742427</v>
      </c>
      <c r="L303" s="21">
        <f>IF(OR($A303="",$B303="",$C303=""),"",'OddsRatio_working_3-way'!I302)</f>
        <v>3.6630499495861928</v>
      </c>
      <c r="M303" s="22">
        <f>IF(OR($A303="",$B303="",$C303=""),"",'OddsRatio_working_3-way'!J302)</f>
        <v>3.5771451125027673</v>
      </c>
      <c r="N303" s="29">
        <f t="shared" si="80"/>
        <v>44.441105769230774</v>
      </c>
      <c r="O303" s="30">
        <f t="shared" si="81"/>
        <v>27.456430288461537</v>
      </c>
      <c r="P303" s="30">
        <f t="shared" si="82"/>
        <v>28.102463942307693</v>
      </c>
      <c r="Q303" t="s">
        <v>278</v>
      </c>
      <c r="R303" t="s">
        <v>279</v>
      </c>
      <c r="S303" t="s">
        <v>303</v>
      </c>
      <c r="T303" s="4">
        <v>100</v>
      </c>
      <c r="U303" s="4">
        <f t="shared" si="83"/>
        <v>53.488372093023258</v>
      </c>
      <c r="V303" s="4">
        <f t="shared" si="84"/>
        <v>71.264367816091948</v>
      </c>
      <c r="W303" s="4">
        <f t="shared" si="85"/>
        <v>70.588235294117652</v>
      </c>
      <c r="X303" s="4">
        <f t="shared" si="86"/>
        <v>58.1473968897904</v>
      </c>
      <c r="Y303" s="4">
        <f t="shared" si="87"/>
        <v>75.923392612859104</v>
      </c>
      <c r="Z303" s="4">
        <f t="shared" si="88"/>
        <v>75.24726009088478</v>
      </c>
      <c r="AA303" s="4">
        <f t="shared" si="89"/>
        <v>-4.6590247967671417</v>
      </c>
      <c r="AB303" s="4">
        <f t="shared" si="90"/>
        <v>-4.6590247967671559</v>
      </c>
      <c r="AC303" s="4">
        <f t="shared" si="91"/>
        <v>-4.6590247967671274</v>
      </c>
    </row>
    <row r="304" spans="1:29" ht="15" x14ac:dyDescent="0.25">
      <c r="A304">
        <v>2.13</v>
      </c>
      <c r="B304">
        <v>2.83</v>
      </c>
      <c r="C304">
        <v>4.4800000000000004</v>
      </c>
      <c r="D304" s="20">
        <f t="shared" si="67"/>
        <v>4.6054744248766877E-2</v>
      </c>
      <c r="E304" s="17">
        <f>IF(OR($A304="",$B304="",$C304=""),"",A304*'MPTO_working_3-way'!$I303)</f>
        <v>2.2280966052498732</v>
      </c>
      <c r="F304" s="21">
        <f>IF(OR($A304="",$B304="",$C304=""),"",B304*'MPTO_working_3-way'!$I303)</f>
        <v>2.9603349262240104</v>
      </c>
      <c r="G304" s="22">
        <f>IF(OR($A304="",$B304="",$C304=""),"",C304*'MPTO_working_3-way'!$I303)</f>
        <v>4.6863252542344762</v>
      </c>
      <c r="H304" s="17">
        <f>IF(OR($A304="",$B304="",$C304=""),"",'MPTO_working_3-way'!E303)</f>
        <v>2.2020030065646692</v>
      </c>
      <c r="I304" s="21">
        <f>IF(OR($A304="",$B304="",$C304=""),"",'MPTO_working_3-way'!F303)</f>
        <v>2.9585334112975801</v>
      </c>
      <c r="J304" s="22">
        <f>IF(OR($A304="",$B304="",$C304=""),"",'MPTO_working_3-way'!G303)</f>
        <v>4.8108678436426802</v>
      </c>
      <c r="K304" s="17">
        <f>IF(OR($A304="",$B304="",$C304=""),"",'OddsRatio_working_3-way'!H303)</f>
        <v>2.2137151273317586</v>
      </c>
      <c r="L304" s="21">
        <f>IF(OR($A304="",$B304="",$C304=""),"",'OddsRatio_working_3-way'!I303)</f>
        <v>2.965574055767362</v>
      </c>
      <c r="M304" s="22">
        <f>IF(OR($A304="",$B304="",$C304=""),"",'OddsRatio_working_3-way'!J303)</f>
        <v>4.7378129585084272</v>
      </c>
      <c r="N304" s="29">
        <f t="shared" si="80"/>
        <v>44.88135737219767</v>
      </c>
      <c r="O304" s="30">
        <f t="shared" si="81"/>
        <v>33.779961555753012</v>
      </c>
      <c r="P304" s="30">
        <f t="shared" si="82"/>
        <v>21.338681072049333</v>
      </c>
      <c r="Q304" t="s">
        <v>280</v>
      </c>
      <c r="R304" t="s">
        <v>281</v>
      </c>
      <c r="S304" t="s">
        <v>303</v>
      </c>
      <c r="T304" s="4">
        <v>100</v>
      </c>
      <c r="U304" s="4">
        <f t="shared" si="83"/>
        <v>53.051643192488264</v>
      </c>
      <c r="V304" s="4">
        <f t="shared" si="84"/>
        <v>64.664310954063609</v>
      </c>
      <c r="W304" s="4">
        <f t="shared" si="85"/>
        <v>77.678571428571431</v>
      </c>
      <c r="X304" s="4">
        <f t="shared" si="86"/>
        <v>57.65711761736496</v>
      </c>
      <c r="Y304" s="4">
        <f t="shared" si="87"/>
        <v>69.269785378940313</v>
      </c>
      <c r="Z304" s="4">
        <f t="shared" si="88"/>
        <v>82.284045853448134</v>
      </c>
      <c r="AA304" s="4">
        <f t="shared" si="89"/>
        <v>-4.6054744248766966</v>
      </c>
      <c r="AB304" s="4">
        <f t="shared" si="90"/>
        <v>-4.6054744248767037</v>
      </c>
      <c r="AC304" s="4">
        <f t="shared" si="91"/>
        <v>-4.6054744248767037</v>
      </c>
    </row>
    <row r="305" spans="1:29" ht="15" x14ac:dyDescent="0.25">
      <c r="A305">
        <v>2.88</v>
      </c>
      <c r="B305">
        <v>2.79</v>
      </c>
      <c r="C305">
        <v>2.94</v>
      </c>
      <c r="D305" s="20">
        <f t="shared" si="67"/>
        <v>4.578121571209115E-2</v>
      </c>
      <c r="E305" s="17">
        <f>IF(OR($A305="",$B305="",$C305=""),"",A305*'MPTO_working_3-way'!$I304)</f>
        <v>3.0118499012508222</v>
      </c>
      <c r="F305" s="21">
        <f>IF(OR($A305="",$B305="",$C305=""),"",B305*'MPTO_working_3-way'!$I304)</f>
        <v>2.9177295918367343</v>
      </c>
      <c r="G305" s="22">
        <f>IF(OR($A305="",$B305="",$C305=""),"",C305*'MPTO_working_3-way'!$I304)</f>
        <v>3.074596774193548</v>
      </c>
      <c r="H305" s="17">
        <f>IF(OR($A305="",$B305="",$C305=""),"",'MPTO_working_3-way'!E304)</f>
        <v>3.0123946455131381</v>
      </c>
      <c r="I305" s="21">
        <f>IF(OR($A305="",$B305="",$C305=""),"",'MPTO_working_3-way'!F304)</f>
        <v>2.9140710346113878</v>
      </c>
      <c r="J305" s="22">
        <f>IF(OR($A305="",$B305="",$C305=""),"",'MPTO_working_3-way'!G304)</f>
        <v>3.0781008133742365</v>
      </c>
      <c r="K305" s="17">
        <f>IF(OR($A305="",$B305="",$C305=""),"",'OddsRatio_working_3-way'!H304)</f>
        <v>3.0121612703191727</v>
      </c>
      <c r="L305" s="21">
        <f>IF(OR($A305="",$B305="",$C305=""),"",'OddsRatio_working_3-way'!I304)</f>
        <v>2.915834400995382</v>
      </c>
      <c r="M305" s="22">
        <f>IF(OR($A305="",$B305="",$C305=""),"",'OddsRatio_working_3-way'!J304)</f>
        <v>3.0763791832016989</v>
      </c>
      <c r="N305" s="29">
        <f t="shared" si="80"/>
        <v>33.202185792349738</v>
      </c>
      <c r="O305" s="30">
        <f t="shared" si="81"/>
        <v>34.27322404371585</v>
      </c>
      <c r="P305" s="30">
        <f t="shared" si="82"/>
        <v>32.524590163934434</v>
      </c>
      <c r="Q305" t="s">
        <v>282</v>
      </c>
      <c r="R305" t="s">
        <v>283</v>
      </c>
      <c r="S305" t="s">
        <v>303</v>
      </c>
      <c r="T305" s="4">
        <v>100</v>
      </c>
      <c r="U305" s="4">
        <f t="shared" si="83"/>
        <v>65.277777777777771</v>
      </c>
      <c r="V305" s="4">
        <f t="shared" si="84"/>
        <v>64.157706093189958</v>
      </c>
      <c r="W305" s="4">
        <f t="shared" si="85"/>
        <v>65.986394557823132</v>
      </c>
      <c r="X305" s="4">
        <f t="shared" si="86"/>
        <v>69.85589934898691</v>
      </c>
      <c r="Y305" s="4">
        <f t="shared" si="87"/>
        <v>68.735827664399096</v>
      </c>
      <c r="Z305" s="4">
        <f t="shared" si="88"/>
        <v>70.564516129032256</v>
      </c>
      <c r="AA305" s="4">
        <f t="shared" si="89"/>
        <v>-4.5781215712091381</v>
      </c>
      <c r="AB305" s="4">
        <f t="shared" si="90"/>
        <v>-4.5781215712091381</v>
      </c>
      <c r="AC305" s="4">
        <f t="shared" si="91"/>
        <v>-4.5781215712091239</v>
      </c>
    </row>
    <row r="306" spans="1:29" ht="15" x14ac:dyDescent="0.25">
      <c r="A306">
        <v>2.2999999999999998</v>
      </c>
      <c r="B306">
        <v>2.87</v>
      </c>
      <c r="C306">
        <v>3.83</v>
      </c>
      <c r="D306" s="20">
        <f t="shared" si="67"/>
        <v>4.4311270188906349E-2</v>
      </c>
      <c r="E306" s="17">
        <f>IF(OR($A306="",$B306="",$C306=""),"",A306*'MPTO_working_3-way'!$I305)</f>
        <v>2.4019159214344845</v>
      </c>
      <c r="F306" s="21">
        <f>IF(OR($A306="",$B306="",$C306=""),"",B306*'MPTO_working_3-way'!$I305)</f>
        <v>2.9971733454421612</v>
      </c>
      <c r="G306" s="22">
        <f>IF(OR($A306="",$B306="",$C306=""),"",C306*'MPTO_working_3-way'!$I305)</f>
        <v>3.9997121648235114</v>
      </c>
      <c r="H306" s="17">
        <f>IF(OR($A306="",$B306="",$C306=""),"",'MPTO_working_3-way'!E305)</f>
        <v>2.3808833052957317</v>
      </c>
      <c r="I306" s="21">
        <f>IF(OR($A306="",$B306="",$C306=""),"",'MPTO_working_3-way'!F305)</f>
        <v>2.9970482160279097</v>
      </c>
      <c r="J306" s="22">
        <f>IF(OR($A306="",$B306="",$C306=""),"",'MPTO_working_3-way'!G305)</f>
        <v>4.0596577695015661</v>
      </c>
      <c r="K306" s="17">
        <f>IF(OR($A306="",$B306="",$C306=""),"",'OddsRatio_working_3-way'!H305)</f>
        <v>2.3904123323721467</v>
      </c>
      <c r="L306" s="21">
        <f>IF(OR($A306="",$B306="",$C306=""),"",'OddsRatio_working_3-way'!I305)</f>
        <v>3.0000546627199349</v>
      </c>
      <c r="M306" s="22">
        <f>IF(OR($A306="",$B306="",$C306=""),"",'OddsRatio_working_3-way'!J305)</f>
        <v>4.0268206927793662</v>
      </c>
      <c r="N306" s="29">
        <f t="shared" si="80"/>
        <v>41.633430674075171</v>
      </c>
      <c r="O306" s="30">
        <f t="shared" si="81"/>
        <v>33.364770226610766</v>
      </c>
      <c r="P306" s="30">
        <f t="shared" si="82"/>
        <v>25.00179909931407</v>
      </c>
      <c r="Q306" t="s">
        <v>284</v>
      </c>
      <c r="R306" t="s">
        <v>285</v>
      </c>
      <c r="S306" t="s">
        <v>303</v>
      </c>
      <c r="T306" s="4">
        <v>100</v>
      </c>
      <c r="U306" s="4">
        <f t="shared" si="83"/>
        <v>56.521739130434774</v>
      </c>
      <c r="V306" s="4">
        <f t="shared" si="84"/>
        <v>65.156794425087099</v>
      </c>
      <c r="W306" s="4">
        <f t="shared" si="85"/>
        <v>73.890339425587456</v>
      </c>
      <c r="X306" s="4">
        <f t="shared" si="86"/>
        <v>60.952866149325423</v>
      </c>
      <c r="Y306" s="4">
        <f t="shared" si="87"/>
        <v>69.587921443977748</v>
      </c>
      <c r="Z306" s="4">
        <f t="shared" si="88"/>
        <v>78.321466444478105</v>
      </c>
      <c r="AA306" s="4">
        <f t="shared" si="89"/>
        <v>-4.4311270188906491</v>
      </c>
      <c r="AB306" s="4">
        <f t="shared" si="90"/>
        <v>-4.4311270188906491</v>
      </c>
      <c r="AC306" s="4">
        <f t="shared" si="91"/>
        <v>-4.4311270188906491</v>
      </c>
    </row>
    <row r="307" spans="1:29" ht="15" x14ac:dyDescent="0.25">
      <c r="A307">
        <v>1.54</v>
      </c>
      <c r="B307">
        <v>3.89</v>
      </c>
      <c r="C307">
        <v>6.93</v>
      </c>
      <c r="D307" s="20">
        <f t="shared" si="67"/>
        <v>5.072020239115349E-2</v>
      </c>
      <c r="E307" s="17">
        <f>IF(OR($A307="",$B307="",$C307=""),"",A307*'MPTO_working_3-way'!$I306)</f>
        <v>1.6181091116823765</v>
      </c>
      <c r="F307" s="21">
        <f>IF(OR($A307="",$B307="",$C307=""),"",B307*'MPTO_working_3-way'!$I306)</f>
        <v>4.087301587301587</v>
      </c>
      <c r="G307" s="22">
        <f>IF(OR($A307="",$B307="",$C307=""),"",C307*'MPTO_working_3-way'!$I306)</f>
        <v>7.2814910025706938</v>
      </c>
      <c r="H307" s="17">
        <f>IF(OR($A307="",$B307="",$C307=""),"",'MPTO_working_3-way'!E306)</f>
        <v>1.5811678726511651</v>
      </c>
      <c r="I307" s="21">
        <f>IF(OR($A307="",$B307="",$C307=""),"",'MPTO_working_3-way'!F306)</f>
        <v>4.163844367672878</v>
      </c>
      <c r="J307" s="22">
        <f>IF(OR($A307="",$B307="",$C307=""),"",'MPTO_working_3-way'!G306)</f>
        <v>7.8496995933104898</v>
      </c>
      <c r="K307" s="17">
        <f>IF(OR($A307="",$B307="",$C307=""),"",'OddsRatio_working_3-way'!H306)</f>
        <v>1.5935192430554541</v>
      </c>
      <c r="L307" s="21">
        <f>IF(OR($A307="",$B307="",$C307=""),"",'OddsRatio_working_3-way'!I306)</f>
        <v>4.1764270600560414</v>
      </c>
      <c r="M307" s="22">
        <f>IF(OR($A307="",$B307="",$C307=""),"",'OddsRatio_working_3-way'!J306)</f>
        <v>7.5177205765163757</v>
      </c>
      <c r="N307" s="29">
        <f t="shared" si="80"/>
        <v>61.80052956751986</v>
      </c>
      <c r="O307" s="30">
        <f t="shared" si="81"/>
        <v>24.466019417475728</v>
      </c>
      <c r="P307" s="30">
        <f t="shared" si="82"/>
        <v>13.733451015004414</v>
      </c>
      <c r="Q307" t="s">
        <v>286</v>
      </c>
      <c r="R307" t="s">
        <v>287</v>
      </c>
      <c r="S307" t="s">
        <v>303</v>
      </c>
      <c r="T307" s="4">
        <v>100</v>
      </c>
      <c r="U307" s="4">
        <f t="shared" si="83"/>
        <v>35.064935064935064</v>
      </c>
      <c r="V307" s="4">
        <f t="shared" si="84"/>
        <v>74.293059125964007</v>
      </c>
      <c r="W307" s="4">
        <f t="shared" si="85"/>
        <v>85.569985569985576</v>
      </c>
      <c r="X307" s="4">
        <f t="shared" si="86"/>
        <v>40.136955304050417</v>
      </c>
      <c r="Y307" s="4">
        <f t="shared" si="87"/>
        <v>79.365079365079367</v>
      </c>
      <c r="Z307" s="4">
        <f t="shared" si="88"/>
        <v>90.642005809100922</v>
      </c>
      <c r="AA307" s="4">
        <f t="shared" si="89"/>
        <v>-5.0720202391153535</v>
      </c>
      <c r="AB307" s="4">
        <f t="shared" si="90"/>
        <v>-5.0720202391153606</v>
      </c>
      <c r="AC307" s="4">
        <f t="shared" si="91"/>
        <v>-5.0720202391153464</v>
      </c>
    </row>
    <row r="308" spans="1:29" ht="15" x14ac:dyDescent="0.25">
      <c r="A308">
        <v>2.34</v>
      </c>
      <c r="B308">
        <v>3.01</v>
      </c>
      <c r="C308">
        <v>3.5</v>
      </c>
      <c r="D308" s="20">
        <f t="shared" si="67"/>
        <v>4.529062668597561E-2</v>
      </c>
      <c r="E308" s="17">
        <f>IF(OR($A308="",$B308="",$C308=""),"",A308*'MPTO_working_3-way'!$I307)</f>
        <v>2.4459800664451827</v>
      </c>
      <c r="F308" s="21">
        <f>IF(OR($A308="",$B308="",$C308=""),"",B308*'MPTO_working_3-way'!$I307)</f>
        <v>3.1463247863247865</v>
      </c>
      <c r="G308" s="22">
        <f>IF(OR($A308="",$B308="",$C308=""),"",C308*'MPTO_working_3-way'!$I307)</f>
        <v>3.6585171934009146</v>
      </c>
      <c r="H308" s="17">
        <f>IF(OR($A308="",$B308="",$C308=""),"",'MPTO_working_3-way'!E307)</f>
        <v>2.4256916542302833</v>
      </c>
      <c r="I308" s="21">
        <f>IF(OR($A308="",$B308="",$C308=""),"",'MPTO_working_3-way'!F307)</f>
        <v>3.1532905536487092</v>
      </c>
      <c r="J308" s="22">
        <f>IF(OR($A308="",$B308="",$C308=""),"",'MPTO_working_3-way'!G307)</f>
        <v>3.695253751180442</v>
      </c>
      <c r="K308" s="17">
        <f>IF(OR($A308="",$B308="",$C308=""),"",'OddsRatio_working_3-way'!H307)</f>
        <v>2.4346271268929964</v>
      </c>
      <c r="L308" s="21">
        <f>IF(OR($A308="",$B308="",$C308=""),"",'OddsRatio_working_3-way'!I307)</f>
        <v>3.1519406903394942</v>
      </c>
      <c r="M308" s="22">
        <f>IF(OR($A308="",$B308="",$C308=""),"",'OddsRatio_working_3-way'!J307)</f>
        <v>3.676543147188426</v>
      </c>
      <c r="N308" s="29">
        <f t="shared" si="80"/>
        <v>40.883407584483322</v>
      </c>
      <c r="O308" s="30">
        <f t="shared" si="81"/>
        <v>31.783114201890683</v>
      </c>
      <c r="P308" s="30">
        <f t="shared" si="82"/>
        <v>27.333478213625988</v>
      </c>
      <c r="Q308" t="s">
        <v>288</v>
      </c>
      <c r="R308" t="s">
        <v>289</v>
      </c>
      <c r="S308" t="s">
        <v>303</v>
      </c>
      <c r="T308" s="4">
        <v>100</v>
      </c>
      <c r="U308" s="4">
        <f t="shared" si="83"/>
        <v>57.264957264957268</v>
      </c>
      <c r="V308" s="4">
        <f t="shared" si="84"/>
        <v>66.777408637873762</v>
      </c>
      <c r="W308" s="4">
        <f t="shared" si="85"/>
        <v>71.428571428571431</v>
      </c>
      <c r="X308" s="4">
        <f t="shared" si="86"/>
        <v>61.794019933554821</v>
      </c>
      <c r="Y308" s="4">
        <f t="shared" si="87"/>
        <v>71.306471306471309</v>
      </c>
      <c r="Z308" s="4">
        <f t="shared" si="88"/>
        <v>75.957634097168977</v>
      </c>
      <c r="AA308" s="4">
        <f t="shared" si="89"/>
        <v>-4.5290626685975539</v>
      </c>
      <c r="AB308" s="4">
        <f t="shared" si="90"/>
        <v>-4.5290626685975468</v>
      </c>
      <c r="AC308" s="4">
        <f t="shared" si="91"/>
        <v>-4.5290626685975468</v>
      </c>
    </row>
    <row r="309" spans="1:29" ht="15" x14ac:dyDescent="0.25">
      <c r="A309">
        <v>2</v>
      </c>
      <c r="B309">
        <v>3.1</v>
      </c>
      <c r="C309">
        <v>4.54</v>
      </c>
      <c r="D309" s="20">
        <f t="shared" si="67"/>
        <v>4.2844962341906934E-2</v>
      </c>
      <c r="E309" s="17">
        <f>IF(OR($A309="",$B309="",$C309=""),"",A309*'MPTO_working_3-way'!$I308)</f>
        <v>2.0856899246838139</v>
      </c>
      <c r="F309" s="21">
        <f>IF(OR($A309="",$B309="",$C309=""),"",B309*'MPTO_working_3-way'!$I308)</f>
        <v>3.2328193832599115</v>
      </c>
      <c r="G309" s="22">
        <f>IF(OR($A309="",$B309="",$C309=""),"",C309*'MPTO_working_3-way'!$I308)</f>
        <v>4.7345161290322579</v>
      </c>
      <c r="H309" s="17">
        <f>IF(OR($A309="",$B309="",$C309=""),"",'MPTO_working_3-way'!E308)</f>
        <v>2.058806319485079</v>
      </c>
      <c r="I309" s="21">
        <f>IF(OR($A309="",$B309="",$C309=""),"",'MPTO_working_3-way'!F308)</f>
        <v>3.2436045171698544</v>
      </c>
      <c r="J309" s="22">
        <f>IF(OR($A309="",$B309="",$C309=""),"",'MPTO_working_3-way'!G308)</f>
        <v>4.8547775094860288</v>
      </c>
      <c r="K309" s="17">
        <f>IF(OR($A309="",$B309="",$C309=""),"",'OddsRatio_working_3-way'!H308)</f>
        <v>2.0698851472780184</v>
      </c>
      <c r="L309" s="21">
        <f>IF(OR($A309="",$B309="",$C309=""),"",'OddsRatio_working_3-way'!I308)</f>
        <v>3.246758809283838</v>
      </c>
      <c r="M309" s="22">
        <f>IF(OR($A309="",$B309="",$C309=""),"",'OddsRatio_working_3-way'!J308)</f>
        <v>4.7873934213641851</v>
      </c>
      <c r="N309" s="29">
        <f t="shared" si="80"/>
        <v>47.945765483409417</v>
      </c>
      <c r="O309" s="30">
        <f t="shared" si="81"/>
        <v>30.932751924780273</v>
      </c>
      <c r="P309" s="30">
        <f t="shared" si="82"/>
        <v>21.121482591810317</v>
      </c>
      <c r="Q309" t="s">
        <v>290</v>
      </c>
      <c r="R309" t="s">
        <v>291</v>
      </c>
      <c r="S309" t="s">
        <v>303</v>
      </c>
      <c r="T309" s="4">
        <v>100</v>
      </c>
      <c r="U309" s="4">
        <f t="shared" si="83"/>
        <v>50</v>
      </c>
      <c r="V309" s="4">
        <f t="shared" si="84"/>
        <v>67.741935483870961</v>
      </c>
      <c r="W309" s="4">
        <f t="shared" si="85"/>
        <v>77.973568281938327</v>
      </c>
      <c r="X309" s="4">
        <f t="shared" si="86"/>
        <v>54.284496234190705</v>
      </c>
      <c r="Y309" s="4">
        <f t="shared" si="87"/>
        <v>72.026431718061673</v>
      </c>
      <c r="Z309" s="4">
        <f t="shared" si="88"/>
        <v>82.258064516129025</v>
      </c>
      <c r="AA309" s="4">
        <f t="shared" si="89"/>
        <v>-4.2844962341907049</v>
      </c>
      <c r="AB309" s="4">
        <f t="shared" si="90"/>
        <v>-4.284496234190712</v>
      </c>
      <c r="AC309" s="4">
        <f t="shared" si="91"/>
        <v>-4.2844962341906978</v>
      </c>
    </row>
    <row r="310" spans="1:29" ht="15" x14ac:dyDescent="0.25">
      <c r="A310">
        <v>1.62</v>
      </c>
      <c r="B310">
        <v>3.88</v>
      </c>
      <c r="C310" s="42">
        <v>5.98</v>
      </c>
      <c r="D310" s="20">
        <f t="shared" si="67"/>
        <v>4.2239989647729015E-2</v>
      </c>
      <c r="E310" s="17">
        <f>IF(OR($A310="",$B310="",$C310=""),"",A310*'MPTO_working_3-way'!$I309)</f>
        <v>1.6884287832293212</v>
      </c>
      <c r="F310" s="21">
        <f>IF(OR($A310="",$B310="",$C310=""),"",B310*'MPTO_working_3-way'!$I309)</f>
        <v>4.0438911598331888</v>
      </c>
      <c r="G310" s="22">
        <f>IF(OR($A310="",$B310="",$C310=""),"",C310*'MPTO_working_3-way'!$I309)</f>
        <v>6.2325951380934201</v>
      </c>
      <c r="H310" s="17">
        <f>IF(OR($A310="",$B310="",$C310=""),"",'MPTO_working_3-way'!E309)</f>
        <v>1.6578140664628349</v>
      </c>
      <c r="I310" s="21">
        <f>IF(OR($A310="",$B310="",$C310=""),"",'MPTO_working_3-way'!F309)</f>
        <v>4.104214843643085</v>
      </c>
      <c r="J310" s="22">
        <f>IF(OR($A310="",$B310="",$C310=""),"",'MPTO_working_3-way'!G309)</f>
        <v>6.529798446796959</v>
      </c>
      <c r="K310" s="17">
        <f>IF(OR($A310="",$B310="",$C310=""),"",'OddsRatio_working_3-way'!H309)</f>
        <v>1.6684105047234195</v>
      </c>
      <c r="L310" s="21">
        <f>IF(OR($A310="",$B310="",$C310=""),"",'OddsRatio_working_3-way'!I309)</f>
        <v>4.1048746025862055</v>
      </c>
      <c r="M310" s="22">
        <f>IF(OR($A310="",$B310="",$C310=""),"",'OddsRatio_working_3-way'!J309)</f>
        <v>6.3688456669719802</v>
      </c>
      <c r="N310" s="29">
        <f t="shared" si="80"/>
        <v>59.226661493378529</v>
      </c>
      <c r="O310" s="30">
        <f t="shared" si="81"/>
        <v>24.728657633833304</v>
      </c>
      <c r="P310" s="30">
        <f t="shared" si="82"/>
        <v>16.044680872788163</v>
      </c>
      <c r="Q310" t="s">
        <v>237</v>
      </c>
      <c r="R310" t="s">
        <v>235</v>
      </c>
      <c r="S310" t="s">
        <v>303</v>
      </c>
      <c r="T310" s="4">
        <v>100</v>
      </c>
      <c r="U310" s="4">
        <f t="shared" si="83"/>
        <v>38.271604938271601</v>
      </c>
      <c r="V310" s="4">
        <f t="shared" si="84"/>
        <v>74.226804123711347</v>
      </c>
      <c r="W310" s="4">
        <f t="shared" si="85"/>
        <v>83.277591973244142</v>
      </c>
      <c r="X310" s="4">
        <f t="shared" si="86"/>
        <v>42.495603903044518</v>
      </c>
      <c r="Y310" s="4">
        <f t="shared" si="87"/>
        <v>78.45080308848425</v>
      </c>
      <c r="Z310" s="4">
        <f t="shared" si="88"/>
        <v>87.50159093801706</v>
      </c>
      <c r="AA310" s="4">
        <f t="shared" si="89"/>
        <v>-4.2239989647729175</v>
      </c>
      <c r="AB310" s="4">
        <f t="shared" si="90"/>
        <v>-4.2239989647729033</v>
      </c>
      <c r="AC310" s="4">
        <f t="shared" si="91"/>
        <v>-4.2239989647729175</v>
      </c>
    </row>
    <row r="311" spans="1:29" ht="15" x14ac:dyDescent="0.25">
      <c r="A311">
        <v>1.17</v>
      </c>
      <c r="B311">
        <v>7.75</v>
      </c>
      <c r="C311">
        <v>17.53</v>
      </c>
      <c r="D311" s="20">
        <f t="shared" si="67"/>
        <v>4.0778178367196327E-2</v>
      </c>
      <c r="E311" s="17">
        <f>IF(OR($A311="",$B311="",$C311=""),"",A311*'MPTO_working_3-way'!$I310)</f>
        <v>1.2177104686896196</v>
      </c>
      <c r="F311" s="21">
        <f>IF(OR($A311="",$B311="",$C311=""),"",B311*'MPTO_working_3-way'!$I310)</f>
        <v>8.0660308823457711</v>
      </c>
      <c r="G311" s="22">
        <f>IF(OR($A311="",$B311="",$C311=""),"",C311*'MPTO_working_3-way'!$I310)</f>
        <v>18.244841466776954</v>
      </c>
      <c r="H311" s="17">
        <f>IF(OR($A311="",$B311="",$C311=""),"",'MPTO_working_3-way'!E310)</f>
        <v>1.1889077825107752</v>
      </c>
      <c r="I311" s="21">
        <f>IF(OR($A311="",$B311="",$C311=""),"",'MPTO_working_3-way'!F310)</f>
        <v>8.6625437852728897</v>
      </c>
      <c r="J311" s="22">
        <f>IF(OR($A311="",$B311="",$C311=""),"",'MPTO_working_3-way'!G310)</f>
        <v>23.013720595492195</v>
      </c>
      <c r="K311" s="17">
        <f>IF(OR($A311="",$B311="",$C311=""),"",'OddsRatio_working_3-way'!H310)</f>
        <v>1.1958902695213158</v>
      </c>
      <c r="L311" s="21">
        <f>IF(OR($A311="",$B311="",$C311=""),"",'OddsRatio_working_3-way'!I310)</f>
        <v>8.7779959956993014</v>
      </c>
      <c r="M311" s="22">
        <f>IF(OR($A311="",$B311="",$C311=""),"",'OddsRatio_working_3-way'!J310)</f>
        <v>20.047447971690289</v>
      </c>
      <c r="N311" s="29">
        <f t="shared" si="80"/>
        <v>82.121327336218258</v>
      </c>
      <c r="O311" s="30">
        <f t="shared" si="81"/>
        <v>12.397671352693594</v>
      </c>
      <c r="P311" s="30">
        <f t="shared" si="82"/>
        <v>5.4810013110881535</v>
      </c>
      <c r="Q311" t="s">
        <v>227</v>
      </c>
      <c r="R311" t="s">
        <v>231</v>
      </c>
      <c r="S311" t="s">
        <v>303</v>
      </c>
      <c r="T311" s="4">
        <v>100</v>
      </c>
      <c r="U311" s="4">
        <f t="shared" si="83"/>
        <v>14.529914529914532</v>
      </c>
      <c r="V311" s="4">
        <f t="shared" si="84"/>
        <v>87.096774193548384</v>
      </c>
      <c r="W311" s="4">
        <f t="shared" si="85"/>
        <v>94.295493439817449</v>
      </c>
      <c r="X311" s="4">
        <f t="shared" si="86"/>
        <v>18.607732366634156</v>
      </c>
      <c r="Y311" s="4">
        <f t="shared" si="87"/>
        <v>91.174592030268016</v>
      </c>
      <c r="Z311" s="4">
        <f t="shared" si="88"/>
        <v>98.373311276537095</v>
      </c>
      <c r="AA311" s="4">
        <f t="shared" si="89"/>
        <v>-4.0778178367196247</v>
      </c>
      <c r="AB311" s="4">
        <f t="shared" si="90"/>
        <v>-4.0778178367196318</v>
      </c>
      <c r="AC311" s="4">
        <f t="shared" si="91"/>
        <v>-4.077817836719646</v>
      </c>
    </row>
    <row r="312" spans="1:29" ht="15" x14ac:dyDescent="0.25">
      <c r="A312">
        <v>2.4700000000000002</v>
      </c>
      <c r="B312">
        <v>3.43</v>
      </c>
      <c r="C312">
        <v>2.92</v>
      </c>
      <c r="D312" s="20">
        <f t="shared" si="67"/>
        <v>3.8869242524172343E-2</v>
      </c>
      <c r="E312" s="17">
        <f>IF(OR($A312="",$B312="",$C312=""),"",A312*'MPTO_working_3-way'!$I311)</f>
        <v>2.5660070290347057</v>
      </c>
      <c r="F312" s="21">
        <f>IF(OR($A312="",$B312="",$C312=""),"",B312*'MPTO_working_3-way'!$I311)</f>
        <v>3.5633215018579114</v>
      </c>
      <c r="G312" s="22">
        <f>IF(OR($A312="",$B312="",$C312=""),"",C312*'MPTO_working_3-way'!$I311)</f>
        <v>3.0334981881705834</v>
      </c>
      <c r="H312" s="17">
        <f>IF(OR($A312="",$B312="",$C312=""),"",'MPTO_working_3-way'!E311)</f>
        <v>2.5516590687672696</v>
      </c>
      <c r="I312" s="21">
        <f>IF(OR($A312="",$B312="",$C312=""),"",'MPTO_working_3-way'!F311)</f>
        <v>3.5895200688423938</v>
      </c>
      <c r="J312" s="22">
        <f>IF(OR($A312="",$B312="",$C312=""),"",'MPTO_working_3-way'!G311)</f>
        <v>3.0348153478026254</v>
      </c>
      <c r="K312" s="17">
        <f>IF(OR($A312="",$B312="",$C312=""),"",'OddsRatio_working_3-way'!H311)</f>
        <v>2.5582592913060118</v>
      </c>
      <c r="L312" s="21">
        <f>IF(OR($A312="",$B312="",$C312=""),"",'OddsRatio_working_3-way'!I311)</f>
        <v>3.5758980121589174</v>
      </c>
      <c r="M312" s="22">
        <f>IF(OR($A312="",$B312="",$C312=""),"",'OddsRatio_working_3-way'!J311)</f>
        <v>3.0352774417058113</v>
      </c>
      <c r="N312" s="29">
        <f t="shared" si="80"/>
        <v>38.971054587336241</v>
      </c>
      <c r="O312" s="30">
        <f t="shared" si="81"/>
        <v>28.063704032280029</v>
      </c>
      <c r="P312" s="30">
        <f t="shared" si="82"/>
        <v>32.965241380383738</v>
      </c>
      <c r="Q312" t="s">
        <v>232</v>
      </c>
      <c r="R312" t="s">
        <v>236</v>
      </c>
      <c r="S312" t="s">
        <v>303</v>
      </c>
      <c r="T312" s="4">
        <v>100</v>
      </c>
      <c r="U312" s="4">
        <f t="shared" si="83"/>
        <v>59.514170040485837</v>
      </c>
      <c r="V312" s="4">
        <f t="shared" si="84"/>
        <v>70.845481049562679</v>
      </c>
      <c r="W312" s="4">
        <f t="shared" si="85"/>
        <v>65.753424657534239</v>
      </c>
      <c r="X312" s="4">
        <f t="shared" si="86"/>
        <v>63.401094292903061</v>
      </c>
      <c r="Y312" s="4">
        <f t="shared" si="87"/>
        <v>74.732405301979924</v>
      </c>
      <c r="Z312" s="4">
        <f t="shared" si="88"/>
        <v>69.640348909951484</v>
      </c>
      <c r="AA312" s="4">
        <f t="shared" si="89"/>
        <v>-3.8869242524172236</v>
      </c>
      <c r="AB312" s="4">
        <f t="shared" si="90"/>
        <v>-3.8869242524172449</v>
      </c>
      <c r="AC312" s="4">
        <f t="shared" si="91"/>
        <v>-3.8869242524172449</v>
      </c>
    </row>
    <row r="313" spans="1:29" ht="15" x14ac:dyDescent="0.25">
      <c r="A313">
        <v>13.29</v>
      </c>
      <c r="B313">
        <v>6.2</v>
      </c>
      <c r="C313">
        <v>1.24</v>
      </c>
      <c r="D313" s="20">
        <f t="shared" si="67"/>
        <v>4.2986480254375126E-2</v>
      </c>
      <c r="E313" s="17">
        <f>IF(OR($A313="",$B313="",$C313=""),"",A313*'MPTO_working_3-way'!$I312)</f>
        <v>13.861290322580645</v>
      </c>
      <c r="F313" s="21">
        <f>IF(OR($A313="",$B313="",$C313=""),"",B313*'MPTO_working_3-way'!$I312)</f>
        <v>6.4665161775771258</v>
      </c>
      <c r="G313" s="22">
        <f>IF(OR($A313="",$B313="",$C313=""),"",C313*'MPTO_working_3-way'!$I312)</f>
        <v>1.2933032355154253</v>
      </c>
      <c r="H313" s="17">
        <f>IF(OR($A313="",$B313="",$C313=""),"",'MPTO_working_3-way'!E312)</f>
        <v>16.41612431929871</v>
      </c>
      <c r="I313" s="21">
        <f>IF(OR($A313="",$B313="",$C313=""),"",'MPTO_working_3-way'!F312)</f>
        <v>6.8045034133450786</v>
      </c>
      <c r="J313" s="22">
        <f>IF(OR($A313="",$B313="",$C313=""),"",'MPTO_working_3-way'!G312)</f>
        <v>1.2624305442065695</v>
      </c>
      <c r="K313" s="17">
        <f>IF(OR($A313="",$B313="",$C313=""),"",'OddsRatio_working_3-way'!H312)</f>
        <v>14.858813370500419</v>
      </c>
      <c r="L313" s="21">
        <f>IF(OR($A313="",$B313="",$C313=""),"",'OddsRatio_working_3-way'!I312)</f>
        <v>6.8637778296665743</v>
      </c>
      <c r="M313" s="22">
        <f>IF(OR($A313="",$B313="",$C313=""),"",'OddsRatio_working_3-way'!J312)</f>
        <v>1.2706358998307645</v>
      </c>
      <c r="N313" s="29">
        <f t="shared" si="80"/>
        <v>7.2143355829648588</v>
      </c>
      <c r="O313" s="30">
        <f t="shared" si="81"/>
        <v>15.464277402839191</v>
      </c>
      <c r="P313" s="30">
        <f t="shared" si="82"/>
        <v>77.321387014195935</v>
      </c>
      <c r="Q313" t="s">
        <v>228</v>
      </c>
      <c r="R313" t="s">
        <v>234</v>
      </c>
      <c r="S313" t="s">
        <v>303</v>
      </c>
      <c r="T313" s="4">
        <v>100</v>
      </c>
      <c r="U313" s="4">
        <f t="shared" si="83"/>
        <v>92.475545522949588</v>
      </c>
      <c r="V313" s="4">
        <f t="shared" si="84"/>
        <v>83.870967741935488</v>
      </c>
      <c r="W313" s="4">
        <f t="shared" si="85"/>
        <v>19.35483870967742</v>
      </c>
      <c r="X313" s="4">
        <f t="shared" si="86"/>
        <v>96.774193548387103</v>
      </c>
      <c r="Y313" s="4">
        <f t="shared" si="87"/>
        <v>88.169615767373003</v>
      </c>
      <c r="Z313" s="4">
        <f t="shared" si="88"/>
        <v>23.653486735114932</v>
      </c>
      <c r="AA313" s="4">
        <f t="shared" si="89"/>
        <v>-4.2986480254375152</v>
      </c>
      <c r="AB313" s="4">
        <f t="shared" si="90"/>
        <v>-4.2986480254375152</v>
      </c>
      <c r="AC313" s="4">
        <f t="shared" si="91"/>
        <v>-4.2986480254375117</v>
      </c>
    </row>
    <row r="314" spans="1:29" ht="15" x14ac:dyDescent="0.25">
      <c r="A314">
        <v>2.23</v>
      </c>
      <c r="B314">
        <v>3.38</v>
      </c>
      <c r="C314">
        <v>3.38</v>
      </c>
      <c r="D314" s="20">
        <f t="shared" si="67"/>
        <v>4.0146469604903645E-2</v>
      </c>
      <c r="E314" s="17">
        <f>IF(OR($A314="",$B314="",$C314=""),"",A314*'MPTO_working_3-way'!$I313)</f>
        <v>2.3195266272189352</v>
      </c>
      <c r="F314" s="21">
        <f>IF(OR($A314="",$B314="",$C314=""),"",B314*'MPTO_working_3-way'!$I313)</f>
        <v>3.5156950672645744</v>
      </c>
      <c r="G314" s="22">
        <f>IF(OR($A314="",$B314="",$C314=""),"",C314*'MPTO_working_3-way'!$I313)</f>
        <v>3.5156950672645744</v>
      </c>
      <c r="H314" s="17">
        <f>IF(OR($A314="",$B314="",$C314=""),"",'MPTO_working_3-way'!E313)</f>
        <v>2.2985951572569987</v>
      </c>
      <c r="I314" s="21">
        <f>IF(OR($A314="",$B314="",$C314=""),"",'MPTO_working_3-way'!F313)</f>
        <v>3.5401258728120997</v>
      </c>
      <c r="J314" s="22">
        <f>IF(OR($A314="",$B314="",$C314=""),"",'MPTO_working_3-way'!G313)</f>
        <v>3.5401258728120997</v>
      </c>
      <c r="K314" s="17">
        <f>IF(OR($A314="",$B314="",$C314=""),"",'OddsRatio_working_3-way'!H313)</f>
        <v>2.3073960889324399</v>
      </c>
      <c r="L314" s="21">
        <f>IF(OR($A314="",$B314="",$C314=""),"",'OddsRatio_working_3-way'!I313)</f>
        <v>3.5297582859017944</v>
      </c>
      <c r="M314" s="22">
        <f>IF(OR($A314="",$B314="",$C314=""),"",'OddsRatio_working_3-way'!J313)</f>
        <v>3.5297582859017944</v>
      </c>
      <c r="N314" s="29">
        <f t="shared" si="80"/>
        <v>43.112244897959179</v>
      </c>
      <c r="O314" s="30">
        <f t="shared" si="81"/>
        <v>28.443877551020407</v>
      </c>
      <c r="P314" s="30">
        <f t="shared" si="82"/>
        <v>28.443877551020407</v>
      </c>
      <c r="Q314" t="s">
        <v>263</v>
      </c>
      <c r="R314" t="s">
        <v>248</v>
      </c>
      <c r="S314" t="s">
        <v>304</v>
      </c>
      <c r="T314" s="4">
        <v>100</v>
      </c>
      <c r="U314" s="4">
        <f t="shared" si="83"/>
        <v>55.156950672645742</v>
      </c>
      <c r="V314" s="4">
        <f t="shared" si="84"/>
        <v>70.414201183431956</v>
      </c>
      <c r="W314" s="4">
        <f t="shared" si="85"/>
        <v>70.414201183431956</v>
      </c>
      <c r="X314" s="4">
        <f t="shared" si="86"/>
        <v>59.171597633136095</v>
      </c>
      <c r="Y314" s="4">
        <f t="shared" si="87"/>
        <v>74.428848143922309</v>
      </c>
      <c r="Z314" s="4">
        <f t="shared" si="88"/>
        <v>74.428848143922309</v>
      </c>
      <c r="AA314" s="4">
        <f t="shared" si="89"/>
        <v>-4.014646960490353</v>
      </c>
      <c r="AB314" s="4">
        <f t="shared" si="90"/>
        <v>-4.014646960490353</v>
      </c>
      <c r="AC314" s="4">
        <f t="shared" si="91"/>
        <v>-4.014646960490353</v>
      </c>
    </row>
    <row r="315" spans="1:29" ht="15" x14ac:dyDescent="0.25">
      <c r="A315">
        <v>1.3</v>
      </c>
      <c r="B315">
        <v>5.68</v>
      </c>
      <c r="C315">
        <v>9.92</v>
      </c>
      <c r="D315" s="20">
        <f t="shared" si="67"/>
        <v>4.6093558871841411E-2</v>
      </c>
      <c r="E315" s="17">
        <f>IF(OR($A315="",$B315="",$C315=""),"",A315*'MPTO_working_3-way'!$I314)</f>
        <v>1.359921626533394</v>
      </c>
      <c r="F315" s="21">
        <f>IF(OR($A315="",$B315="",$C315=""),"",B315*'MPTO_working_3-way'!$I314)</f>
        <v>5.9418114143920588</v>
      </c>
      <c r="G315" s="22">
        <f>IF(OR($A315="",$B315="",$C315=""),"",C315*'MPTO_working_3-way'!$I314)</f>
        <v>10.377248104008666</v>
      </c>
      <c r="H315" s="17">
        <f>IF(OR($A315="",$B315="",$C315=""),"",'MPTO_working_3-way'!E314)</f>
        <v>1.3264952510097763</v>
      </c>
      <c r="I315" s="21">
        <f>IF(OR($A315="",$B315="",$C315=""),"",'MPTO_working_3-way'!F314)</f>
        <v>6.2230921893265903</v>
      </c>
      <c r="J315" s="22">
        <f>IF(OR($A315="",$B315="",$C315=""),"",'MPTO_working_3-way'!G314)</f>
        <v>11.703855199918189</v>
      </c>
      <c r="K315" s="17">
        <f>IF(OR($A315="",$B315="",$C315=""),"",'OddsRatio_working_3-way'!H314)</f>
        <v>1.3357571744616015</v>
      </c>
      <c r="L315" s="21">
        <f>IF(OR($A315="",$B315="",$C315=""),"",'OddsRatio_working_3-way'!I314)</f>
        <v>6.2378119216009829</v>
      </c>
      <c r="M315" s="22">
        <f>IF(OR($A315="",$B315="",$C315=""),"",'OddsRatio_working_3-way'!J314)</f>
        <v>10.98317998732495</v>
      </c>
      <c r="N315" s="29">
        <f t="shared" si="80"/>
        <v>73.533649328683879</v>
      </c>
      <c r="O315" s="30">
        <f t="shared" si="81"/>
        <v>16.829884529452301</v>
      </c>
      <c r="P315" s="30">
        <f t="shared" si="82"/>
        <v>9.6364661418638171</v>
      </c>
      <c r="Q315" t="s">
        <v>259</v>
      </c>
      <c r="R315" t="s">
        <v>256</v>
      </c>
      <c r="S315" t="s">
        <v>304</v>
      </c>
      <c r="T315" s="4">
        <v>100</v>
      </c>
      <c r="U315" s="4">
        <f t="shared" si="83"/>
        <v>23.076923076923073</v>
      </c>
      <c r="V315" s="4">
        <f t="shared" si="84"/>
        <v>82.394366197183103</v>
      </c>
      <c r="W315" s="4">
        <f t="shared" si="85"/>
        <v>89.91935483870968</v>
      </c>
      <c r="X315" s="4">
        <f t="shared" si="86"/>
        <v>27.686278964107224</v>
      </c>
      <c r="Y315" s="4">
        <f t="shared" si="87"/>
        <v>87.00372208436724</v>
      </c>
      <c r="Z315" s="4">
        <f t="shared" si="88"/>
        <v>94.528710725893816</v>
      </c>
      <c r="AA315" s="4">
        <f t="shared" si="89"/>
        <v>-4.6093558871841509</v>
      </c>
      <c r="AB315" s="4">
        <f t="shared" si="90"/>
        <v>-4.6093558871841367</v>
      </c>
      <c r="AC315" s="4">
        <f t="shared" si="91"/>
        <v>-4.6093558871841367</v>
      </c>
    </row>
    <row r="316" spans="1:29" ht="15" x14ac:dyDescent="0.25">
      <c r="A316">
        <v>1.39</v>
      </c>
      <c r="B316">
        <v>4.91</v>
      </c>
      <c r="C316">
        <v>8.3800000000000008</v>
      </c>
      <c r="D316" s="20">
        <f t="shared" si="67"/>
        <v>4.2422190455132291E-2</v>
      </c>
      <c r="E316" s="17">
        <f>IF(OR($A316="",$B316="",$C316=""),"",A316*'MPTO_working_3-way'!$I315)</f>
        <v>1.4489668447326338</v>
      </c>
      <c r="F316" s="21">
        <f>IF(OR($A316="",$B316="",$C316=""),"",B316*'MPTO_working_3-way'!$I315)</f>
        <v>5.1182929551346996</v>
      </c>
      <c r="G316" s="22">
        <f>IF(OR($A316="",$B316="",$C316=""),"",C316*'MPTO_working_3-way'!$I315)</f>
        <v>8.7354979560140098</v>
      </c>
      <c r="H316" s="17">
        <f>IF(OR($A316="",$B316="",$C316=""),"",'MPTO_working_3-way'!E315)</f>
        <v>1.4178690888035601</v>
      </c>
      <c r="I316" s="21">
        <f>IF(OR($A316="",$B316="",$C316=""),"",'MPTO_working_3-way'!F315)</f>
        <v>5.2763415943275387</v>
      </c>
      <c r="J316" s="22">
        <f>IF(OR($A316="",$B316="",$C316=""),"",'MPTO_working_3-way'!G315)</f>
        <v>9.5065156244338205</v>
      </c>
      <c r="K316" s="17">
        <f>IF(OR($A316="",$B316="",$C316=""),"",'OddsRatio_working_3-way'!H315)</f>
        <v>1.4272417808883207</v>
      </c>
      <c r="L316" s="21">
        <f>IF(OR($A316="",$B316="",$C316=""),"",'OddsRatio_working_3-way'!I315)</f>
        <v>5.2833727263418826</v>
      </c>
      <c r="M316" s="22">
        <f>IF(OR($A316="",$B316="",$C316=""),"",'OddsRatio_working_3-way'!J315)</f>
        <v>9.0847290845020705</v>
      </c>
      <c r="N316" s="29">
        <f t="shared" si="80"/>
        <v>69.014691649795608</v>
      </c>
      <c r="O316" s="30">
        <f t="shared" si="81"/>
        <v>19.537764031204865</v>
      </c>
      <c r="P316" s="30">
        <f t="shared" si="82"/>
        <v>11.447544318999508</v>
      </c>
      <c r="Q316" t="s">
        <v>260</v>
      </c>
      <c r="R316" t="s">
        <v>246</v>
      </c>
      <c r="S316" t="s">
        <v>304</v>
      </c>
      <c r="T316" s="4">
        <v>100</v>
      </c>
      <c r="U316" s="4">
        <f t="shared" si="83"/>
        <v>28.057553956834536</v>
      </c>
      <c r="V316" s="4">
        <f t="shared" si="84"/>
        <v>79.633401221995925</v>
      </c>
      <c r="W316" s="4">
        <f t="shared" si="85"/>
        <v>88.066825775656326</v>
      </c>
      <c r="X316" s="4">
        <f t="shared" si="86"/>
        <v>32.299773002347749</v>
      </c>
      <c r="Y316" s="4">
        <f t="shared" si="87"/>
        <v>83.875620267509149</v>
      </c>
      <c r="Z316" s="4">
        <f t="shared" si="88"/>
        <v>92.30904482116955</v>
      </c>
      <c r="AA316" s="4">
        <f t="shared" si="89"/>
        <v>-4.2422190455132132</v>
      </c>
      <c r="AB316" s="4">
        <f t="shared" si="90"/>
        <v>-4.2422190455132238</v>
      </c>
      <c r="AC316" s="4">
        <f t="shared" si="91"/>
        <v>-4.2422190455132238</v>
      </c>
    </row>
    <row r="317" spans="1:29" ht="15" x14ac:dyDescent="0.25">
      <c r="A317">
        <v>1.95</v>
      </c>
      <c r="B317">
        <v>3.53</v>
      </c>
      <c r="C317">
        <v>4.24</v>
      </c>
      <c r="D317" s="20">
        <f t="shared" si="67"/>
        <v>3.1955688404456506E-2</v>
      </c>
      <c r="E317" s="17">
        <f>IF(OR($A317="",$B317="",$C317=""),"",A317*'MPTO_working_3-way'!$I316)</f>
        <v>2.0123135923886903</v>
      </c>
      <c r="F317" s="21">
        <f>IF(OR($A317="",$B317="",$C317=""),"",B317*'MPTO_working_3-way'!$I316)</f>
        <v>3.6428035800677314</v>
      </c>
      <c r="G317" s="22">
        <f>IF(OR($A317="",$B317="",$C317=""),"",C317*'MPTO_working_3-way'!$I316)</f>
        <v>4.3754921188348961</v>
      </c>
      <c r="H317" s="17">
        <f>IF(OR($A317="",$B317="",$C317=""),"",'MPTO_working_3-way'!E316)</f>
        <v>1.9913629939680146</v>
      </c>
      <c r="I317" s="21">
        <f>IF(OR($A317="",$B317="",$C317=""),"",'MPTO_working_3-way'!F316)</f>
        <v>3.66791809760156</v>
      </c>
      <c r="J317" s="22">
        <f>IF(OR($A317="",$B317="",$C317=""),"",'MPTO_working_3-way'!G316)</f>
        <v>4.4405533263278336</v>
      </c>
      <c r="K317" s="17">
        <f>IF(OR($A317="",$B317="",$C317=""),"",'OddsRatio_working_3-way'!H316)</f>
        <v>1.9995493643793449</v>
      </c>
      <c r="L317" s="21">
        <f>IF(OR($A317="",$B317="",$C317=""),"",'OddsRatio_working_3-way'!I316)</f>
        <v>3.6619577809260466</v>
      </c>
      <c r="M317" s="22">
        <f>IF(OR($A317="",$B317="",$C317=""),"",'OddsRatio_working_3-way'!J316)</f>
        <v>4.4089894111464005</v>
      </c>
      <c r="N317" s="29">
        <f t="shared" si="80"/>
        <v>49.694043899637094</v>
      </c>
      <c r="O317" s="30">
        <f t="shared" si="81"/>
        <v>27.451384023878848</v>
      </c>
      <c r="P317" s="30">
        <f t="shared" si="82"/>
        <v>22.85457207648404</v>
      </c>
      <c r="Q317" t="s">
        <v>292</v>
      </c>
      <c r="R317" t="s">
        <v>293</v>
      </c>
      <c r="S317" t="s">
        <v>304</v>
      </c>
      <c r="T317" s="4">
        <v>100</v>
      </c>
      <c r="U317" s="4">
        <f t="shared" si="83"/>
        <v>48.717948717948723</v>
      </c>
      <c r="V317" s="4">
        <f t="shared" si="84"/>
        <v>71.671388101982998</v>
      </c>
      <c r="W317" s="4">
        <f t="shared" si="85"/>
        <v>76.415094339622627</v>
      </c>
      <c r="X317" s="4">
        <f t="shared" si="86"/>
        <v>51.913517558394354</v>
      </c>
      <c r="Y317" s="4">
        <f t="shared" si="87"/>
        <v>74.866956942428644</v>
      </c>
      <c r="Z317" s="4">
        <f t="shared" si="88"/>
        <v>79.610663180068286</v>
      </c>
      <c r="AA317" s="4">
        <f t="shared" si="89"/>
        <v>-3.1955688404456311</v>
      </c>
      <c r="AB317" s="4">
        <f t="shared" si="90"/>
        <v>-3.1955688404456453</v>
      </c>
      <c r="AC317" s="4">
        <f t="shared" si="91"/>
        <v>-3.1955688404456595</v>
      </c>
    </row>
    <row r="318" spans="1:29" ht="15" x14ac:dyDescent="0.25">
      <c r="A318">
        <v>2.62</v>
      </c>
      <c r="B318">
        <v>3.19</v>
      </c>
      <c r="C318">
        <v>2.96</v>
      </c>
      <c r="D318" s="20">
        <f t="shared" si="67"/>
        <v>3.2996850975266501E-2</v>
      </c>
      <c r="E318" s="17">
        <f>IF(OR($A318="",$B318="",$C318=""),"",A318*'MPTO_working_3-way'!$I317)</f>
        <v>2.7064517495551983</v>
      </c>
      <c r="F318" s="21">
        <f>IF(OR($A318="",$B318="",$C318=""),"",B318*'MPTO_working_3-way'!$I317)</f>
        <v>3.2952599546111001</v>
      </c>
      <c r="G318" s="22">
        <f>IF(OR($A318="",$B318="",$C318=""),"",C318*'MPTO_working_3-way'!$I317)</f>
        <v>3.0576706788867889</v>
      </c>
      <c r="H318" s="17">
        <f>IF(OR($A318="",$B318="",$C318=""),"",'MPTO_working_3-way'!E317)</f>
        <v>2.6977414905691162</v>
      </c>
      <c r="I318" s="21">
        <f>IF(OR($A318="",$B318="",$C318=""),"",'MPTO_working_3-way'!F317)</f>
        <v>3.3059963416211691</v>
      </c>
      <c r="J318" s="22">
        <f>IF(OR($A318="",$B318="",$C318=""),"",'MPTO_working_3-way'!G317)</f>
        <v>3.0596114422308238</v>
      </c>
      <c r="K318" s="17">
        <f>IF(OR($A318="",$B318="",$C318=""),"",'OddsRatio_working_3-way'!H317)</f>
        <v>2.7018209672801579</v>
      </c>
      <c r="L318" s="21">
        <f>IF(OR($A318="",$B318="",$C318=""),"",'OddsRatio_working_3-way'!I317)</f>
        <v>3.3006098261379901</v>
      </c>
      <c r="M318" s="22">
        <f>IF(OR($A318="",$B318="",$C318=""),"",'OddsRatio_working_3-way'!J317)</f>
        <v>3.0589932690550059</v>
      </c>
      <c r="N318" s="29">
        <f t="shared" si="80"/>
        <v>36.948746644544791</v>
      </c>
      <c r="O318" s="30">
        <f t="shared" si="81"/>
        <v>30.346619501162174</v>
      </c>
      <c r="P318" s="30">
        <f t="shared" si="82"/>
        <v>32.704633854293021</v>
      </c>
      <c r="Q318" t="s">
        <v>294</v>
      </c>
      <c r="R318" t="s">
        <v>295</v>
      </c>
      <c r="S318" t="s">
        <v>304</v>
      </c>
      <c r="T318" s="4">
        <v>100</v>
      </c>
      <c r="U318" s="4">
        <f t="shared" si="83"/>
        <v>61.832061068702288</v>
      </c>
      <c r="V318" s="4">
        <f t="shared" si="84"/>
        <v>68.652037617554868</v>
      </c>
      <c r="W318" s="4">
        <f t="shared" si="85"/>
        <v>66.21621621621621</v>
      </c>
      <c r="X318" s="4">
        <f t="shared" si="86"/>
        <v>65.131746166228922</v>
      </c>
      <c r="Y318" s="4">
        <f t="shared" si="87"/>
        <v>71.951722715081488</v>
      </c>
      <c r="Z318" s="4">
        <f t="shared" si="88"/>
        <v>69.515901313742859</v>
      </c>
      <c r="AA318" s="4">
        <f t="shared" si="89"/>
        <v>-3.2996850975266341</v>
      </c>
      <c r="AB318" s="4">
        <f t="shared" si="90"/>
        <v>-3.2996850975266199</v>
      </c>
      <c r="AC318" s="4">
        <f t="shared" si="91"/>
        <v>-3.2996850975266483</v>
      </c>
    </row>
    <row r="319" spans="1:29" ht="15" x14ac:dyDescent="0.25">
      <c r="A319">
        <v>2.29</v>
      </c>
      <c r="B319">
        <v>3.39</v>
      </c>
      <c r="C319">
        <v>3.32</v>
      </c>
      <c r="D319" s="20">
        <f t="shared" si="67"/>
        <v>3.2871292721995182E-2</v>
      </c>
      <c r="E319" s="17">
        <f>IF(OR($A319="",$B319="",$C319=""),"",A319*'MPTO_working_3-way'!$I318)</f>
        <v>2.3652752603333691</v>
      </c>
      <c r="F319" s="21">
        <f>IF(OR($A319="",$B319="",$C319=""),"",B319*'MPTO_working_3-way'!$I318)</f>
        <v>3.5014336823275638</v>
      </c>
      <c r="G319" s="22">
        <f>IF(OR($A319="",$B319="",$C319=""),"",C319*'MPTO_working_3-way'!$I318)</f>
        <v>3.4291326918370237</v>
      </c>
      <c r="H319" s="17">
        <f>IF(OR($A319="",$B319="",$C319=""),"",'MPTO_working_3-way'!E318)</f>
        <v>2.3489389981988746</v>
      </c>
      <c r="I319" s="21">
        <f>IF(OR($A319="",$B319="",$C319=""),"",'MPTO_working_3-way'!F318)</f>
        <v>3.520777742847474</v>
      </c>
      <c r="J319" s="22">
        <f>IF(OR($A319="",$B319="",$C319=""),"",'MPTO_working_3-way'!G318)</f>
        <v>3.4453328147839333</v>
      </c>
      <c r="K319" s="17">
        <f>IF(OR($A319="",$B319="",$C319=""),"",'OddsRatio_working_3-way'!H318)</f>
        <v>2.3559407267463834</v>
      </c>
      <c r="L319" s="21">
        <f>IF(OR($A319="",$B319="",$C319=""),"",'OddsRatio_working_3-way'!I318)</f>
        <v>3.5121692534293456</v>
      </c>
      <c r="M319" s="22">
        <f>IF(OR($A319="",$B319="",$C319=""),"",'OddsRatio_working_3-way'!J318)</f>
        <v>3.4385910744586115</v>
      </c>
      <c r="N319" s="29">
        <f t="shared" si="80"/>
        <v>42.278377352962167</v>
      </c>
      <c r="O319" s="30">
        <f t="shared" si="81"/>
        <v>28.559729834301876</v>
      </c>
      <c r="P319" s="30">
        <f t="shared" si="82"/>
        <v>29.161892812735957</v>
      </c>
      <c r="Q319" t="s">
        <v>296</v>
      </c>
      <c r="R319" t="s">
        <v>297</v>
      </c>
      <c r="S319" t="s">
        <v>304</v>
      </c>
      <c r="T319" s="4">
        <v>100</v>
      </c>
      <c r="U319" s="4">
        <f t="shared" si="83"/>
        <v>56.331877729257641</v>
      </c>
      <c r="V319" s="4">
        <f t="shared" si="84"/>
        <v>70.501474926253692</v>
      </c>
      <c r="W319" s="4">
        <f t="shared" si="85"/>
        <v>69.879518072289159</v>
      </c>
      <c r="X319" s="4">
        <f t="shared" si="86"/>
        <v>59.619007001457156</v>
      </c>
      <c r="Y319" s="4">
        <f t="shared" si="87"/>
        <v>73.788604198453214</v>
      </c>
      <c r="Z319" s="4">
        <f t="shared" si="88"/>
        <v>73.16664734448868</v>
      </c>
      <c r="AA319" s="4">
        <f t="shared" si="89"/>
        <v>-3.2871292721995147</v>
      </c>
      <c r="AB319" s="4">
        <f t="shared" si="90"/>
        <v>-3.2871292721995218</v>
      </c>
      <c r="AC319" s="4">
        <f t="shared" si="91"/>
        <v>-3.2871292721995218</v>
      </c>
    </row>
    <row r="320" spans="1:29" ht="15" x14ac:dyDescent="0.25">
      <c r="A320">
        <v>2.0499999999999998</v>
      </c>
      <c r="B320">
        <v>3.36</v>
      </c>
      <c r="C320">
        <v>4.0599999999999996</v>
      </c>
      <c r="D320" s="20">
        <f t="shared" si="67"/>
        <v>3.1729344387040115E-2</v>
      </c>
      <c r="E320" s="17">
        <f>IF(OR($A320="",$B320="",$C320=""),"",A320*'MPTO_working_3-way'!$I319)</f>
        <v>2.1150451559934322</v>
      </c>
      <c r="F320" s="21">
        <f>IF(OR($A320="",$B320="",$C320=""),"",B320*'MPTO_working_3-way'!$I319)</f>
        <v>3.4666105971404546</v>
      </c>
      <c r="G320" s="22">
        <f>IF(OR($A320="",$B320="",$C320=""),"",C320*'MPTO_working_3-way'!$I319)</f>
        <v>4.1888211382113827</v>
      </c>
      <c r="H320" s="17">
        <f>IF(OR($A320="",$B320="",$C320=""),"",'MPTO_working_3-way'!E319)</f>
        <v>2.0954325796728468</v>
      </c>
      <c r="I320" s="21">
        <f>IF(OR($A320="",$B320="",$C320=""),"",'MPTO_working_3-way'!F319)</f>
        <v>3.4838034555728679</v>
      </c>
      <c r="J320" s="22">
        <f>IF(OR($A320="",$B320="",$C320=""),"",'MPTO_working_3-way'!G319)</f>
        <v>4.2421599580920573</v>
      </c>
      <c r="K320" s="17">
        <f>IF(OR($A320="",$B320="",$C320=""),"",'OddsRatio_working_3-way'!H319)</f>
        <v>2.1033792439079564</v>
      </c>
      <c r="L320" s="21">
        <f>IF(OR($A320="",$B320="",$C320=""),"",'OddsRatio_working_3-way'!I319)</f>
        <v>3.4799762053550269</v>
      </c>
      <c r="M320" s="22">
        <f>IF(OR($A320="",$B320="",$C320=""),"",'OddsRatio_working_3-way'!J319)</f>
        <v>4.2155623679603309</v>
      </c>
      <c r="N320" s="29">
        <f t="shared" si="80"/>
        <v>47.280314425736321</v>
      </c>
      <c r="O320" s="30">
        <f t="shared" si="81"/>
        <v>28.846620408559364</v>
      </c>
      <c r="P320" s="30">
        <f t="shared" si="82"/>
        <v>23.8730651657043</v>
      </c>
      <c r="Q320" t="s">
        <v>298</v>
      </c>
      <c r="R320" t="s">
        <v>299</v>
      </c>
      <c r="S320" t="s">
        <v>304</v>
      </c>
      <c r="T320" s="4">
        <v>100</v>
      </c>
      <c r="U320" s="4">
        <f t="shared" si="83"/>
        <v>51.219512195121943</v>
      </c>
      <c r="V320" s="4">
        <f t="shared" si="84"/>
        <v>70.238095238095241</v>
      </c>
      <c r="W320" s="4">
        <f t="shared" si="85"/>
        <v>75.369458128078819</v>
      </c>
      <c r="X320" s="4">
        <f t="shared" si="86"/>
        <v>54.392446633825941</v>
      </c>
      <c r="Y320" s="4">
        <f t="shared" si="87"/>
        <v>73.411029676799245</v>
      </c>
      <c r="Z320" s="4">
        <f t="shared" si="88"/>
        <v>78.542392566782809</v>
      </c>
      <c r="AA320" s="4">
        <f t="shared" si="89"/>
        <v>-3.1729344387039973</v>
      </c>
      <c r="AB320" s="4">
        <f t="shared" si="90"/>
        <v>-3.1729344387040044</v>
      </c>
      <c r="AC320" s="4">
        <f t="shared" si="91"/>
        <v>-3.1729344387039902</v>
      </c>
    </row>
    <row r="321" spans="1:29" ht="15" x14ac:dyDescent="0.25">
      <c r="A321"/>
      <c r="B321"/>
      <c r="C321"/>
      <c r="D321" s="20" t="str">
        <f t="shared" si="67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29" t="e">
        <f t="shared" si="80"/>
        <v>#VALUE!</v>
      </c>
      <c r="O321" s="30" t="e">
        <f t="shared" si="81"/>
        <v>#VALUE!</v>
      </c>
      <c r="P321" s="30" t="e">
        <f t="shared" si="82"/>
        <v>#VALUE!</v>
      </c>
      <c r="Q321" t="s">
        <v>226</v>
      </c>
      <c r="R321" t="s">
        <v>233</v>
      </c>
      <c r="S321" t="s">
        <v>304</v>
      </c>
      <c r="T321" s="4">
        <v>100</v>
      </c>
      <c r="U321" s="4" t="e">
        <f t="shared" si="83"/>
        <v>#DIV/0!</v>
      </c>
      <c r="V321" s="4" t="e">
        <f t="shared" si="84"/>
        <v>#DIV/0!</v>
      </c>
      <c r="W321" s="4" t="e">
        <f t="shared" si="85"/>
        <v>#DIV/0!</v>
      </c>
      <c r="X321" s="4" t="e">
        <f t="shared" si="86"/>
        <v>#DIV/0!</v>
      </c>
      <c r="Y321" s="4" t="e">
        <f t="shared" si="87"/>
        <v>#DIV/0!</v>
      </c>
      <c r="Z321" s="4" t="e">
        <f t="shared" si="88"/>
        <v>#DIV/0!</v>
      </c>
      <c r="AA321" s="4" t="e">
        <f t="shared" si="89"/>
        <v>#DIV/0!</v>
      </c>
      <c r="AB321" s="4" t="e">
        <f t="shared" si="90"/>
        <v>#DIV/0!</v>
      </c>
      <c r="AC321" s="4" t="e">
        <f t="shared" si="91"/>
        <v>#DIV/0!</v>
      </c>
    </row>
    <row r="322" spans="1:29" ht="15" x14ac:dyDescent="0.25">
      <c r="A322">
        <v>3.03</v>
      </c>
      <c r="B322">
        <v>3.45</v>
      </c>
      <c r="C322">
        <v>2.38</v>
      </c>
      <c r="D322" s="20">
        <f t="shared" si="67"/>
        <v>4.0056142990988919E-2</v>
      </c>
      <c r="E322" s="17">
        <f>IF(OR($A322="",$B322="",$C322=""),"",A322*'MPTO_working_3-way'!$I321)</f>
        <v>3.1513701132626961</v>
      </c>
      <c r="F322" s="21">
        <f>IF(OR($A322="",$B322="",$C322=""),"",B322*'MPTO_working_3-way'!$I321)</f>
        <v>3.588193693318912</v>
      </c>
      <c r="G322" s="22">
        <f>IF(OR($A322="",$B322="",$C322=""),"",C322*'MPTO_working_3-way'!$I321)</f>
        <v>2.4753336203185534</v>
      </c>
      <c r="H322" s="17">
        <f>IF(OR($A322="",$B322="",$C322=""),"",'MPTO_working_3-way'!E321)</f>
        <v>3.1577522493879151</v>
      </c>
      <c r="I322" s="21">
        <f>IF(OR($A322="",$B322="",$C322=""),"",'MPTO_working_3-way'!F321)</f>
        <v>3.6165969638955642</v>
      </c>
      <c r="J322" s="22">
        <f>IF(OR($A322="",$B322="",$C322=""),"",'MPTO_working_3-way'!G321)</f>
        <v>2.4581136236317236</v>
      </c>
      <c r="K322" s="17">
        <f>IF(OR($A322="",$B322="",$C322=""),"",'OddsRatio_working_3-way'!H321)</f>
        <v>3.1561530825876001</v>
      </c>
      <c r="L322" s="21">
        <f>IF(OR($A322="",$B322="",$C322=""),"",'OddsRatio_working_3-way'!I321)</f>
        <v>3.6022537203643434</v>
      </c>
      <c r="M322" s="22">
        <f>IF(OR($A322="",$B322="",$C322=""),"",'OddsRatio_working_3-way'!J321)</f>
        <v>2.4657592384093046</v>
      </c>
      <c r="N322" s="29">
        <f t="shared" si="80"/>
        <v>31.73222960360799</v>
      </c>
      <c r="O322" s="30">
        <f t="shared" si="81"/>
        <v>27.869175564907884</v>
      </c>
      <c r="P322" s="30">
        <f t="shared" si="82"/>
        <v>40.398594831484125</v>
      </c>
      <c r="Q322" t="s">
        <v>229</v>
      </c>
      <c r="R322" t="s">
        <v>230</v>
      </c>
      <c r="S322" t="s">
        <v>304</v>
      </c>
      <c r="T322" s="4">
        <v>100</v>
      </c>
      <c r="U322" s="4">
        <f t="shared" si="83"/>
        <v>66.996699669967001</v>
      </c>
      <c r="V322" s="4">
        <f t="shared" si="84"/>
        <v>71.014492753623188</v>
      </c>
      <c r="W322" s="4">
        <f t="shared" si="85"/>
        <v>57.983193277310924</v>
      </c>
      <c r="X322" s="4">
        <f t="shared" si="86"/>
        <v>71.002313969065895</v>
      </c>
      <c r="Y322" s="4">
        <f t="shared" si="87"/>
        <v>75.020107052722082</v>
      </c>
      <c r="Z322" s="4">
        <f t="shared" si="88"/>
        <v>61.988807576409812</v>
      </c>
      <c r="AA322" s="4">
        <f t="shared" si="89"/>
        <v>-4.0056142990988945</v>
      </c>
      <c r="AB322" s="4">
        <f t="shared" si="90"/>
        <v>-4.0056142990988945</v>
      </c>
      <c r="AC322" s="4">
        <f t="shared" si="91"/>
        <v>-4.0056142990988874</v>
      </c>
    </row>
    <row r="323" spans="1:29" ht="15" x14ac:dyDescent="0.25">
      <c r="A323">
        <v>2.08</v>
      </c>
      <c r="B323">
        <v>3.6</v>
      </c>
      <c r="C323">
        <v>3.56</v>
      </c>
      <c r="D323" s="20">
        <f t="shared" si="67"/>
        <v>3.9445884951502919E-2</v>
      </c>
      <c r="E323" s="17">
        <f>IF(OR($A323="",$B323="",$C323=""),"",A323*'MPTO_working_3-way'!$I322)</f>
        <v>2.1620474406991264</v>
      </c>
      <c r="F323" s="21">
        <f>IF(OR($A323="",$B323="",$C323=""),"",B323*'MPTO_working_3-way'!$I322)</f>
        <v>3.7420051858254104</v>
      </c>
      <c r="G323" s="22">
        <f>IF(OR($A323="",$B323="",$C323=""),"",C323*'MPTO_working_3-way'!$I322)</f>
        <v>3.7004273504273506</v>
      </c>
      <c r="H323" s="17">
        <f>IF(OR($A323="",$B323="",$C323=""),"",'MPTO_working_3-way'!E322)</f>
        <v>2.1384857612267254</v>
      </c>
      <c r="I323" s="21">
        <f>IF(OR($A323="",$B323="",$C323=""),"",'MPTO_working_3-way'!F322)</f>
        <v>3.7788731968427736</v>
      </c>
      <c r="J323" s="22">
        <f>IF(OR($A323="",$B323="",$C323=""),"",'MPTO_working_3-way'!G322)</f>
        <v>3.7348238036883163</v>
      </c>
      <c r="K323" s="17">
        <f>IF(OR($A323="",$B323="",$C323=""),"",'OddsRatio_working_3-way'!H322)</f>
        <v>2.1479581707149689</v>
      </c>
      <c r="L323" s="21">
        <f>IF(OR($A323="",$B323="",$C323=""),"",'OddsRatio_working_3-way'!I322)</f>
        <v>3.763603003573071</v>
      </c>
      <c r="M323" s="22">
        <f>IF(OR($A323="",$B323="",$C323=""),"",'OddsRatio_working_3-way'!J322)</f>
        <v>3.7210860342873318</v>
      </c>
      <c r="N323" s="29">
        <f t="shared" si="80"/>
        <v>46.252454094006232</v>
      </c>
      <c r="O323" s="30">
        <f t="shared" si="81"/>
        <v>26.723640143203603</v>
      </c>
      <c r="P323" s="30">
        <f t="shared" si="82"/>
        <v>27.023905762790157</v>
      </c>
      <c r="Q323" t="s">
        <v>261</v>
      </c>
      <c r="R323" t="s">
        <v>251</v>
      </c>
      <c r="S323" t="s">
        <v>305</v>
      </c>
      <c r="T323" s="4">
        <v>100</v>
      </c>
      <c r="U323" s="4">
        <f t="shared" si="83"/>
        <v>51.92307692307692</v>
      </c>
      <c r="V323" s="4">
        <f t="shared" si="84"/>
        <v>72.222222222222229</v>
      </c>
      <c r="W323" s="4">
        <f t="shared" si="85"/>
        <v>71.910112359550567</v>
      </c>
      <c r="X323" s="4">
        <f t="shared" si="86"/>
        <v>55.867665418227219</v>
      </c>
      <c r="Y323" s="4">
        <f t="shared" si="87"/>
        <v>76.166810717372513</v>
      </c>
      <c r="Z323" s="4">
        <f t="shared" si="88"/>
        <v>75.854700854700852</v>
      </c>
      <c r="AA323" s="4">
        <f t="shared" si="89"/>
        <v>-3.944588495150299</v>
      </c>
      <c r="AB323" s="4">
        <f t="shared" si="90"/>
        <v>-3.9445884951502848</v>
      </c>
      <c r="AC323" s="4">
        <f t="shared" si="91"/>
        <v>-3.9445884951502848</v>
      </c>
    </row>
    <row r="324" spans="1:29" ht="15" x14ac:dyDescent="0.25">
      <c r="A324">
        <v>2.15</v>
      </c>
      <c r="B324">
        <v>3</v>
      </c>
      <c r="C324">
        <v>4.03</v>
      </c>
      <c r="D324" s="20">
        <f t="shared" si="67"/>
        <v>4.6588570219477932E-2</v>
      </c>
      <c r="E324" s="17">
        <f>IF(OR($A324="",$B324="",$C324=""),"",A324*'MPTO_working_3-way'!$I323)</f>
        <v>2.2501654259718773</v>
      </c>
      <c r="F324" s="21">
        <f>IF(OR($A324="",$B324="",$C324=""),"",B324*'MPTO_working_3-way'!$I323)</f>
        <v>3.139765710658434</v>
      </c>
      <c r="G324" s="22">
        <f>IF(OR($A324="",$B324="",$C324=""),"",C324*'MPTO_working_3-way'!$I323)</f>
        <v>4.2177519379844961</v>
      </c>
      <c r="H324" s="17">
        <f>IF(OR($A324="",$B324="",$C324=""),"",'MPTO_working_3-way'!E323)</f>
        <v>2.2242648107475964</v>
      </c>
      <c r="I324" s="21">
        <f>IF(OR($A324="",$B324="",$C324=""),"",'MPTO_working_3-way'!F323)</f>
        <v>3.1465953798042974</v>
      </c>
      <c r="J324" s="22">
        <f>IF(OR($A324="",$B324="",$C324=""),"",'MPTO_working_3-way'!G323)</f>
        <v>4.2990517669110755</v>
      </c>
      <c r="K324" s="17">
        <f>IF(OR($A324="",$B324="",$C324=""),"",'OddsRatio_working_3-way'!H323)</f>
        <v>2.2353494316192757</v>
      </c>
      <c r="L324" s="21">
        <f>IF(OR($A324="",$B324="",$C324=""),"",'OddsRatio_working_3-way'!I323)</f>
        <v>3.1484337941204794</v>
      </c>
      <c r="M324" s="22">
        <f>IF(OR($A324="",$B324="",$C324=""),"",'OddsRatio_working_3-way'!J323)</f>
        <v>4.2548771980925268</v>
      </c>
      <c r="N324" s="29">
        <f t="shared" si="80"/>
        <v>44.441177011156249</v>
      </c>
      <c r="O324" s="30">
        <f t="shared" si="81"/>
        <v>31.84951019132864</v>
      </c>
      <c r="P324" s="30">
        <f t="shared" si="82"/>
        <v>23.709312797515118</v>
      </c>
      <c r="Q324" t="s">
        <v>300</v>
      </c>
      <c r="R324" t="s">
        <v>301</v>
      </c>
      <c r="S324" t="s">
        <v>305</v>
      </c>
      <c r="T324" s="4">
        <v>100</v>
      </c>
      <c r="U324" s="4">
        <f t="shared" si="83"/>
        <v>53.488372093023258</v>
      </c>
      <c r="V324" s="4">
        <f t="shared" si="84"/>
        <v>66.666666666666657</v>
      </c>
      <c r="W324" s="4">
        <f t="shared" si="85"/>
        <v>75.186104218362274</v>
      </c>
      <c r="X324" s="4">
        <f t="shared" si="86"/>
        <v>58.147229114971047</v>
      </c>
      <c r="Y324" s="4">
        <f t="shared" si="87"/>
        <v>71.325523688614453</v>
      </c>
      <c r="Z324" s="4">
        <f t="shared" si="88"/>
        <v>79.84496124031007</v>
      </c>
      <c r="AA324" s="4">
        <f t="shared" si="89"/>
        <v>-4.6588570219477887</v>
      </c>
      <c r="AB324" s="4">
        <f t="shared" si="90"/>
        <v>-4.6588570219477958</v>
      </c>
      <c r="AC324" s="4">
        <f t="shared" si="91"/>
        <v>-4.6588570219477958</v>
      </c>
    </row>
    <row r="325" spans="1:29" ht="15" x14ac:dyDescent="0.25">
      <c r="A325">
        <v>3.56</v>
      </c>
      <c r="B325">
        <v>3.77</v>
      </c>
      <c r="C325">
        <v>2.0099999999999998</v>
      </c>
      <c r="D325" s="20">
        <f t="shared" ref="D325:D388" si="92">IF(OR($A325="",$B325="",$C325=""),"",(1/A325)+(1/B325)+(1/C325)-1)</f>
        <v>4.3663303605360193E-2</v>
      </c>
      <c r="E325" s="17">
        <f>IF(OR($A325="",$B325="",$C325=""),"",A325*'MPTO_working_3-way'!$I324)</f>
        <v>3.7154413608350825</v>
      </c>
      <c r="F325" s="21">
        <f>IF(OR($A325="",$B325="",$C325=""),"",B325*'MPTO_working_3-way'!$I324)</f>
        <v>3.9346106545922082</v>
      </c>
      <c r="G325" s="22">
        <f>IF(OR($A325="",$B325="",$C325=""),"",C325*'MPTO_working_3-way'!$I324)</f>
        <v>2.0977632402467736</v>
      </c>
      <c r="H325" s="17">
        <f>IF(OR($A325="",$B325="",$C325=""),"",'MPTO_working_3-way'!E324)</f>
        <v>3.7545367681839554</v>
      </c>
      <c r="I325" s="21">
        <f>IF(OR($A325="",$B325="",$C325=""),"",'MPTO_working_3-way'!F324)</f>
        <v>3.9888701769715404</v>
      </c>
      <c r="J325" s="22">
        <f>IF(OR($A325="",$B325="",$C325=""),"",'MPTO_working_3-way'!G324)</f>
        <v>2.0705734105598483</v>
      </c>
      <c r="K325" s="17">
        <f>IF(OR($A325="",$B325="",$C325=""),"",'OddsRatio_working_3-way'!H324)</f>
        <v>3.7405877039147057</v>
      </c>
      <c r="L325" s="21">
        <f>IF(OR($A325="",$B325="",$C325=""),"",'OddsRatio_working_3-way'!I324)</f>
        <v>3.965401539001459</v>
      </c>
      <c r="M325" s="22">
        <f>IF(OR($A325="",$B325="",$C325=""),"",'OddsRatio_working_3-way'!J324)</f>
        <v>2.0812474925600983</v>
      </c>
      <c r="N325" s="29">
        <f t="shared" ref="N325:N330" si="93">(1/E325)* 100</f>
        <v>26.914702800618013</v>
      </c>
      <c r="O325" s="30">
        <f t="shared" ref="O325:O330" si="94">(1/F325)* 100</f>
        <v>25.415475323660512</v>
      </c>
      <c r="P325" s="30">
        <f t="shared" ref="P325:P330" si="95">(1/G325)* 100</f>
        <v>47.669821875721468</v>
      </c>
      <c r="Q325" t="s">
        <v>251</v>
      </c>
      <c r="R325" t="s">
        <v>260</v>
      </c>
      <c r="S325" s="43">
        <v>44071</v>
      </c>
      <c r="T325" s="4">
        <v>100</v>
      </c>
      <c r="U325" s="4">
        <f t="shared" si="83"/>
        <v>71.910112359550567</v>
      </c>
      <c r="V325" s="4">
        <f t="shared" si="84"/>
        <v>73.474801061007966</v>
      </c>
      <c r="W325" s="4">
        <f t="shared" si="85"/>
        <v>50.248756218905463</v>
      </c>
      <c r="X325" s="4">
        <f t="shared" si="86"/>
        <v>76.276442720086578</v>
      </c>
      <c r="Y325" s="4">
        <f t="shared" si="87"/>
        <v>77.841131421543977</v>
      </c>
      <c r="Z325" s="4">
        <f t="shared" si="88"/>
        <v>54.615086579441488</v>
      </c>
      <c r="AA325" s="4">
        <f t="shared" si="89"/>
        <v>-4.3663303605360113</v>
      </c>
      <c r="AB325" s="4">
        <f t="shared" si="90"/>
        <v>-4.3663303605360113</v>
      </c>
      <c r="AC325" s="4">
        <f t="shared" si="91"/>
        <v>-4.3663303605360255</v>
      </c>
    </row>
    <row r="326" spans="1:29" ht="15" x14ac:dyDescent="0.25">
      <c r="A326">
        <v>2.0099999999999998</v>
      </c>
      <c r="B326">
        <v>3.64</v>
      </c>
      <c r="C326">
        <v>3.7</v>
      </c>
      <c r="D326" s="20">
        <f t="shared" si="92"/>
        <v>4.2507982806490263E-2</v>
      </c>
      <c r="E326" s="17">
        <f>IF(OR($A326="",$B326="",$C326=""),"",A326*'MPTO_working_3-way'!$I325)</f>
        <v>2.0954410454410453</v>
      </c>
      <c r="F326" s="21">
        <f>IF(OR($A326="",$B326="",$C326=""),"",B326*'MPTO_working_3-way'!$I325)</f>
        <v>3.7947290574156245</v>
      </c>
      <c r="G326" s="22">
        <f>IF(OR($A326="",$B326="",$C326=""),"",C326*'MPTO_working_3-way'!$I325)</f>
        <v>3.8572795363840142</v>
      </c>
      <c r="H326" s="17">
        <f>IF(OR($A326="",$B326="",$C326=""),"",'MPTO_working_3-way'!E325)</f>
        <v>2.0689236670158517</v>
      </c>
      <c r="I326" s="21">
        <f>IF(OR($A326="",$B326="",$C326=""),"",'MPTO_working_3-way'!F325)</f>
        <v>3.8379473239484541</v>
      </c>
      <c r="J326" s="22">
        <f>IF(OR($A326="",$B326="",$C326=""),"",'MPTO_working_3-way'!G325)</f>
        <v>3.9047103442174627</v>
      </c>
      <c r="K326" s="17">
        <f>IF(OR($A326="",$B326="",$C326=""),"",'OddsRatio_working_3-way'!H325)</f>
        <v>2.079327664226605</v>
      </c>
      <c r="L326" s="21">
        <f>IF(OR($A326="",$B326="",$C326=""),"",'OddsRatio_working_3-way'!I325)</f>
        <v>3.8212129045131067</v>
      </c>
      <c r="M326" s="22">
        <f>IF(OR($A326="",$B326="",$C326=""),"",'OddsRatio_working_3-way'!J325)</f>
        <v>3.8853313796156774</v>
      </c>
      <c r="N326" s="29">
        <f t="shared" si="93"/>
        <v>47.722650187446405</v>
      </c>
      <c r="O326" s="30">
        <f t="shared" si="94"/>
        <v>26.35234254856244</v>
      </c>
      <c r="P326" s="30">
        <f t="shared" si="95"/>
        <v>25.925007263991155</v>
      </c>
      <c r="Q326" t="s">
        <v>258</v>
      </c>
      <c r="R326" t="s">
        <v>261</v>
      </c>
      <c r="S326" s="43">
        <v>44072</v>
      </c>
      <c r="T326" s="4">
        <v>100</v>
      </c>
      <c r="U326" s="4">
        <f t="shared" ref="U326:U359" si="96">(1/A326)*((T326*A326)-T326)</f>
        <v>50.248756218905463</v>
      </c>
      <c r="V326" s="4">
        <f t="shared" ref="V326:V359" si="97">(1/B326)*((T326*B326)-T326)</f>
        <v>72.527472527472526</v>
      </c>
      <c r="W326" s="4">
        <f t="shared" ref="W326:W359" si="98">(1/C326)*((T326*C326)-T326)</f>
        <v>72.972972972972968</v>
      </c>
      <c r="X326" s="4">
        <f t="shared" ref="X326:X359" si="99">((1/B326)+(1/C326))*T326</f>
        <v>54.499554499554492</v>
      </c>
      <c r="Y326" s="4">
        <f t="shared" ref="Y326:Y359" si="100">((1/A326)+(1/C326))*T326</f>
        <v>76.778270808121562</v>
      </c>
      <c r="Z326" s="4">
        <f t="shared" ref="Z326:Z359" si="101">((1/A326)+(1/B326))*T326</f>
        <v>77.223771253622004</v>
      </c>
      <c r="AA326" s="4">
        <f t="shared" ref="AA326:AA359" si="102">U326-X326</f>
        <v>-4.250798280649029</v>
      </c>
      <c r="AB326" s="4">
        <f t="shared" ref="AB326:AB359" si="103">V326-Y326</f>
        <v>-4.2507982806490361</v>
      </c>
      <c r="AC326" s="4">
        <f t="shared" ref="AC326:AC359" si="104">W326-Z326</f>
        <v>-4.2507982806490361</v>
      </c>
    </row>
    <row r="327" spans="1:29" ht="15" x14ac:dyDescent="0.25">
      <c r="A327">
        <v>2.31</v>
      </c>
      <c r="B327">
        <v>3.48</v>
      </c>
      <c r="C327">
        <v>3.09</v>
      </c>
      <c r="D327" s="20">
        <f t="shared" si="92"/>
        <v>4.3881350208768932E-2</v>
      </c>
      <c r="E327" s="17">
        <f>IF(OR($A327="",$B327="",$C327=""),"",A327*'MPTO_working_3-way'!$I326)</f>
        <v>2.4113659189822565</v>
      </c>
      <c r="F327" s="21">
        <f>IF(OR($A327="",$B327="",$C327=""),"",B327*'MPTO_working_3-way'!$I326)</f>
        <v>3.6327070987265158</v>
      </c>
      <c r="G327" s="22">
        <f>IF(OR($A327="",$B327="",$C327=""),"",C327*'MPTO_working_3-way'!$I326)</f>
        <v>3.225593372145096</v>
      </c>
      <c r="H327" s="17">
        <f>IF(OR($A327="",$B327="",$C327=""),"",'MPTO_working_3-way'!E326)</f>
        <v>2.3907812460297841</v>
      </c>
      <c r="I327" s="21">
        <f>IF(OR($A327="",$B327="",$C327=""),"",'MPTO_working_3-way'!F326)</f>
        <v>3.6666406871349944</v>
      </c>
      <c r="J327" s="22">
        <f>IF(OR($A327="",$B327="",$C327=""),"",'MPTO_working_3-way'!G326)</f>
        <v>3.2362723608631345</v>
      </c>
      <c r="K327" s="17">
        <f>IF(OR($A327="",$B327="",$C327=""),"",'OddsRatio_working_3-way'!H326)</f>
        <v>2.3997109643325625</v>
      </c>
      <c r="L327" s="21">
        <f>IF(OR($A327="",$B327="",$C327=""),"",'OddsRatio_working_3-way'!I326)</f>
        <v>3.6498344973624079</v>
      </c>
      <c r="M327" s="22">
        <f>IF(OR($A327="",$B327="",$C327=""),"",'OddsRatio_working_3-way'!J326)</f>
        <v>3.2331266530191254</v>
      </c>
      <c r="N327" s="29">
        <f t="shared" si="93"/>
        <v>41.470271771198497</v>
      </c>
      <c r="O327" s="30">
        <f t="shared" si="94"/>
        <v>27.527680399847281</v>
      </c>
      <c r="P327" s="30">
        <f t="shared" si="95"/>
        <v>31.002047828954222</v>
      </c>
      <c r="Q327" t="s">
        <v>254</v>
      </c>
      <c r="R327" t="s">
        <v>253</v>
      </c>
      <c r="S327" s="43">
        <v>44072</v>
      </c>
      <c r="T327" s="4">
        <v>100</v>
      </c>
      <c r="U327" s="4">
        <f t="shared" si="96"/>
        <v>56.709956709956707</v>
      </c>
      <c r="V327" s="4">
        <f t="shared" si="97"/>
        <v>71.264367816091948</v>
      </c>
      <c r="W327" s="4">
        <f t="shared" si="98"/>
        <v>67.637540453074436</v>
      </c>
      <c r="X327" s="4">
        <f t="shared" si="99"/>
        <v>61.098091730833616</v>
      </c>
      <c r="Y327" s="4">
        <f t="shared" si="100"/>
        <v>75.652502836968864</v>
      </c>
      <c r="Z327" s="4">
        <f t="shared" si="101"/>
        <v>72.025675473951338</v>
      </c>
      <c r="AA327" s="4">
        <f t="shared" si="102"/>
        <v>-4.3881350208769092</v>
      </c>
      <c r="AB327" s="4">
        <f t="shared" si="103"/>
        <v>-4.3881350208769163</v>
      </c>
      <c r="AC327" s="4">
        <f t="shared" si="104"/>
        <v>-4.3881350208769021</v>
      </c>
    </row>
    <row r="328" spans="1:29" ht="15" x14ac:dyDescent="0.25">
      <c r="A328">
        <v>2.66</v>
      </c>
      <c r="B328">
        <v>3.56</v>
      </c>
      <c r="C328">
        <v>2.58</v>
      </c>
      <c r="D328" s="20">
        <f t="shared" si="92"/>
        <v>4.4435625253360644E-2</v>
      </c>
      <c r="E328" s="17">
        <f>IF(OR($A328="",$B328="",$C328=""),"",A328*'MPTO_working_3-way'!$I327)</f>
        <v>2.7781987631739393</v>
      </c>
      <c r="F328" s="21">
        <f>IF(OR($A328="",$B328="",$C328=""),"",B328*'MPTO_working_3-way'!$I327)</f>
        <v>3.718190825901964</v>
      </c>
      <c r="G328" s="22">
        <f>IF(OR($A328="",$B328="",$C328=""),"",C328*'MPTO_working_3-way'!$I327)</f>
        <v>2.6946439131536706</v>
      </c>
      <c r="H328" s="17">
        <f>IF(OR($A328="",$B328="",$C328=""),"",'MPTO_working_3-way'!E327)</f>
        <v>2.769101455723213</v>
      </c>
      <c r="I328" s="21">
        <f>IF(OR($A328="",$B328="",$C328=""),"",'MPTO_working_3-way'!F327)</f>
        <v>3.7581693019165274</v>
      </c>
      <c r="J328" s="22">
        <f>IF(OR($A328="",$B328="",$C328=""),"",'MPTO_working_3-way'!G327)</f>
        <v>2.6825111934311567</v>
      </c>
      <c r="K328" s="17">
        <f>IF(OR($A328="",$B328="",$C328=""),"",'OddsRatio_working_3-way'!H327)</f>
        <v>2.7743327684128554</v>
      </c>
      <c r="L328" s="21">
        <f>IF(OR($A328="",$B328="",$C328=""),"",'OddsRatio_working_3-way'!I327)</f>
        <v>3.736320413937896</v>
      </c>
      <c r="M328" s="22">
        <f>IF(OR($A328="",$B328="",$C328=""),"",'OddsRatio_working_3-way'!J327)</f>
        <v>2.6888227554772959</v>
      </c>
      <c r="N328" s="29">
        <f t="shared" si="93"/>
        <v>35.994544856018692</v>
      </c>
      <c r="O328" s="30">
        <f t="shared" si="94"/>
        <v>26.894800369946548</v>
      </c>
      <c r="P328" s="30">
        <f t="shared" si="95"/>
        <v>37.110654774034771</v>
      </c>
      <c r="Q328" t="s">
        <v>262</v>
      </c>
      <c r="R328" t="s">
        <v>249</v>
      </c>
      <c r="S328" s="43">
        <v>44072</v>
      </c>
      <c r="T328" s="4">
        <v>100</v>
      </c>
      <c r="U328" s="4">
        <f t="shared" si="96"/>
        <v>62.406015037593981</v>
      </c>
      <c r="V328" s="4">
        <f t="shared" si="97"/>
        <v>71.910112359550567</v>
      </c>
      <c r="W328" s="4">
        <f t="shared" si="98"/>
        <v>61.240310077519375</v>
      </c>
      <c r="X328" s="4">
        <f t="shared" si="99"/>
        <v>66.849577562930065</v>
      </c>
      <c r="Y328" s="4">
        <f t="shared" si="100"/>
        <v>76.35367488488663</v>
      </c>
      <c r="Z328" s="4">
        <f t="shared" si="101"/>
        <v>65.683872602855459</v>
      </c>
      <c r="AA328" s="4">
        <f t="shared" si="102"/>
        <v>-4.443562525336084</v>
      </c>
      <c r="AB328" s="4">
        <f t="shared" si="103"/>
        <v>-4.4435625253360627</v>
      </c>
      <c r="AC328" s="4">
        <f t="shared" si="104"/>
        <v>-4.443562525336084</v>
      </c>
    </row>
    <row r="329" spans="1:29" ht="15" x14ac:dyDescent="0.25">
      <c r="A329">
        <v>2.8</v>
      </c>
      <c r="B329">
        <v>3.47</v>
      </c>
      <c r="C329">
        <v>2.5</v>
      </c>
      <c r="D329" s="20">
        <f t="shared" si="92"/>
        <v>4.5327295183203109E-2</v>
      </c>
      <c r="E329" s="17">
        <f>IF(OR($A329="",$B329="",$C329=""),"",A329*'MPTO_working_3-way'!$I328)</f>
        <v>2.9269164265129683</v>
      </c>
      <c r="F329" s="21">
        <f>IF(OR($A329="",$B329="",$C329=""),"",B329*'MPTO_working_3-way'!$I328)</f>
        <v>3.6272857142857151</v>
      </c>
      <c r="G329" s="22">
        <f>IF(OR($A329="",$B329="",$C329=""),"",C329*'MPTO_working_3-way'!$I328)</f>
        <v>2.6133182379580076</v>
      </c>
      <c r="H329" s="17">
        <f>IF(OR($A329="",$B329="",$C329=""),"",'MPTO_working_3-way'!E328)</f>
        <v>2.9236880115551274</v>
      </c>
      <c r="I329" s="21">
        <f>IF(OR($A329="",$B329="",$C329=""),"",'MPTO_working_3-way'!F328)</f>
        <v>3.6619930649781405</v>
      </c>
      <c r="J329" s="22">
        <f>IF(OR($A329="",$B329="",$C329=""),"",'MPTO_working_3-way'!G328)</f>
        <v>2.5981388383784365</v>
      </c>
      <c r="K329" s="17">
        <f>IF(OR($A329="",$B329="",$C329=""),"",'OddsRatio_working_3-way'!H328)</f>
        <v>2.9264293079566781</v>
      </c>
      <c r="L329" s="21">
        <f>IF(OR($A329="",$B329="",$C329=""),"",'OddsRatio_working_3-way'!I328)</f>
        <v>3.6434891059183303</v>
      </c>
      <c r="M329" s="22">
        <f>IF(OR($A329="",$B329="",$C329=""),"",'OddsRatio_working_3-way'!J328)</f>
        <v>2.605357756630565</v>
      </c>
      <c r="N329" s="29">
        <f t="shared" si="93"/>
        <v>34.165649245795755</v>
      </c>
      <c r="O329" s="30">
        <f t="shared" si="94"/>
        <v>27.568823598912996</v>
      </c>
      <c r="P329" s="30">
        <f t="shared" si="95"/>
        <v>38.265527155291238</v>
      </c>
      <c r="Q329" t="s">
        <v>246</v>
      </c>
      <c r="R329" t="s">
        <v>257</v>
      </c>
      <c r="S329" s="43">
        <v>44072</v>
      </c>
      <c r="T329" s="4">
        <v>100</v>
      </c>
      <c r="U329" s="4">
        <f t="shared" si="96"/>
        <v>64.285714285714292</v>
      </c>
      <c r="V329" s="4">
        <f t="shared" si="97"/>
        <v>71.181556195965413</v>
      </c>
      <c r="W329" s="4">
        <f t="shared" si="98"/>
        <v>60</v>
      </c>
      <c r="X329" s="4">
        <f t="shared" si="99"/>
        <v>68.818443804034587</v>
      </c>
      <c r="Y329" s="4">
        <f t="shared" si="100"/>
        <v>75.714285714285708</v>
      </c>
      <c r="Z329" s="4">
        <f t="shared" si="101"/>
        <v>64.532729518320295</v>
      </c>
      <c r="AA329" s="4">
        <f t="shared" si="102"/>
        <v>-4.5327295183202949</v>
      </c>
      <c r="AB329" s="4">
        <f t="shared" si="103"/>
        <v>-4.5327295183202949</v>
      </c>
      <c r="AC329" s="4">
        <f t="shared" si="104"/>
        <v>-4.5327295183202949</v>
      </c>
    </row>
    <row r="330" spans="1:29" ht="15" x14ac:dyDescent="0.25">
      <c r="A330">
        <v>3.25</v>
      </c>
      <c r="B330">
        <v>3.45</v>
      </c>
      <c r="C330">
        <v>2.23</v>
      </c>
      <c r="D330" s="20">
        <f t="shared" si="92"/>
        <v>4.5977873429618343E-2</v>
      </c>
      <c r="E330" s="17">
        <f>IF(OR($A330="",$B330="",$C330=""),"",A330*'MPTO_working_3-way'!$I329)</f>
        <v>3.3994280886462596</v>
      </c>
      <c r="F330" s="21">
        <f>IF(OR($A330="",$B330="",$C330=""),"",B330*'MPTO_working_3-way'!$I329)</f>
        <v>3.6086236633321835</v>
      </c>
      <c r="G330" s="22">
        <f>IF(OR($A330="",$B330="",$C330=""),"",C330*'MPTO_working_3-way'!$I329)</f>
        <v>2.3325306577480487</v>
      </c>
      <c r="H330" s="17">
        <f>IF(OR($A330="",$B330="",$C330=""),"",'MPTO_working_3-way'!E329)</f>
        <v>3.4203662644559323</v>
      </c>
      <c r="I330" s="21">
        <f>IF(OR($A330="",$B330="",$C330=""),"",'MPTO_working_3-way'!F329)</f>
        <v>3.6426008995829871</v>
      </c>
      <c r="J330" s="22">
        <f>IF(OR($A330="",$B330="",$C330=""),"",'MPTO_working_3-way'!G329)</f>
        <v>2.3089114015613514</v>
      </c>
      <c r="K330" s="17">
        <f>IF(OR($A330="",$B330="",$C330=""),"",'OddsRatio_working_3-way'!H329)</f>
        <v>3.4125215194087755</v>
      </c>
      <c r="L330" s="21">
        <f>IF(OR($A330="",$B330="",$C330=""),"",'OddsRatio_working_3-way'!I329)</f>
        <v>3.6269678766895561</v>
      </c>
      <c r="M330" s="22">
        <f>IF(OR($A330="",$B330="",$C330=""),"",'OddsRatio_working_3-way'!J329)</f>
        <v>2.3188450972767978</v>
      </c>
      <c r="N330" s="29">
        <f t="shared" si="93"/>
        <v>29.416712868258553</v>
      </c>
      <c r="O330" s="30">
        <f t="shared" si="94"/>
        <v>27.711396180243565</v>
      </c>
      <c r="P330" s="30">
        <f t="shared" si="95"/>
        <v>42.871890951497896</v>
      </c>
      <c r="Q330" t="s">
        <v>248</v>
      </c>
      <c r="R330" t="s">
        <v>259</v>
      </c>
      <c r="S330" s="43">
        <v>44073</v>
      </c>
      <c r="T330" s="4">
        <v>100</v>
      </c>
      <c r="U330" s="4">
        <f t="shared" si="96"/>
        <v>69.230769230769241</v>
      </c>
      <c r="V330" s="4">
        <f t="shared" si="97"/>
        <v>71.014492753623188</v>
      </c>
      <c r="W330" s="4">
        <f t="shared" si="98"/>
        <v>55.156950672645742</v>
      </c>
      <c r="X330" s="4">
        <f t="shared" si="99"/>
        <v>73.828556573731078</v>
      </c>
      <c r="Y330" s="4">
        <f t="shared" si="100"/>
        <v>75.612280096585025</v>
      </c>
      <c r="Z330" s="4">
        <f t="shared" si="101"/>
        <v>59.754738015607579</v>
      </c>
      <c r="AA330" s="4">
        <f t="shared" si="102"/>
        <v>-4.597787342961837</v>
      </c>
      <c r="AB330" s="4">
        <f t="shared" si="103"/>
        <v>-4.597787342961837</v>
      </c>
      <c r="AC330" s="4">
        <f t="shared" si="104"/>
        <v>-4.597787342961837</v>
      </c>
    </row>
    <row r="331" spans="1:29" ht="15" x14ac:dyDescent="0.25">
      <c r="A331">
        <v>3.02</v>
      </c>
      <c r="B331">
        <v>3.46</v>
      </c>
      <c r="C331">
        <v>2.35</v>
      </c>
      <c r="D331" s="20">
        <f t="shared" si="92"/>
        <v>4.5675083748649037E-2</v>
      </c>
      <c r="E331" s="17">
        <f>IF(OR($A331="",$B331="",$C331=""),"",A331*'MPTO_working_3-way'!$I330)</f>
        <v>3.15793875292092</v>
      </c>
      <c r="F331" s="21">
        <f>IF(OR($A331="",$B331="",$C331=""),"",B331*'MPTO_working_3-way'!$I330)</f>
        <v>3.6180357897703255</v>
      </c>
      <c r="G331" s="22">
        <f>IF(OR($A331="",$B331="",$C331=""),"",C331*'MPTO_working_3-way'!$I330)</f>
        <v>2.4573364468093253</v>
      </c>
      <c r="H331" s="17">
        <f>IF(OR($A331="",$B331="",$C331=""),"",'MPTO_working_3-way'!E330)</f>
        <v>3.1655507055435383</v>
      </c>
      <c r="I331" s="21">
        <f>IF(OR($A331="",$B331="",$C331=""),"",'MPTO_working_3-way'!F330)</f>
        <v>3.6524034900359057</v>
      </c>
      <c r="J331" s="22">
        <f>IF(OR($A331="",$B331="",$C331=""),"",'MPTO_working_3-way'!G330)</f>
        <v>2.4372001341890202</v>
      </c>
      <c r="K331" s="17">
        <f>IF(OR($A331="",$B331="",$C331=""),"",'OddsRatio_working_3-way'!H330)</f>
        <v>3.1637435294788951</v>
      </c>
      <c r="L331" s="21">
        <f>IF(OR($A331="",$B331="",$C331=""),"",'OddsRatio_working_3-way'!I330)</f>
        <v>3.6350540012465755</v>
      </c>
      <c r="M331" s="22">
        <f>IF(OR($A331="",$B331="",$C331=""),"",'OddsRatio_working_3-way'!J330)</f>
        <v>2.4460662201962911</v>
      </c>
      <c r="N331" s="29">
        <f t="shared" ref="N331:N358" si="105">(1/E331)* 100</f>
        <v>31.666225289361766</v>
      </c>
      <c r="O331" s="30">
        <f t="shared" ref="O331:O358" si="106">(1/F331)* 100</f>
        <v>27.639306466437151</v>
      </c>
      <c r="P331" s="30">
        <f t="shared" ref="P331:P358" si="107">(1/G331)* 100</f>
        <v>40.694468244201076</v>
      </c>
      <c r="Q331" t="s">
        <v>256</v>
      </c>
      <c r="R331" t="s">
        <v>263</v>
      </c>
      <c r="S331" s="43">
        <v>44073</v>
      </c>
      <c r="T331" s="4">
        <v>100</v>
      </c>
      <c r="U331" s="4">
        <f t="shared" si="96"/>
        <v>66.88741721854305</v>
      </c>
      <c r="V331" s="4">
        <f t="shared" si="97"/>
        <v>71.098265895953759</v>
      </c>
      <c r="W331" s="4">
        <f t="shared" si="98"/>
        <v>57.446808510638299</v>
      </c>
      <c r="X331" s="4">
        <f t="shared" si="99"/>
        <v>71.45492559340795</v>
      </c>
      <c r="Y331" s="4">
        <f t="shared" si="100"/>
        <v>75.665774270818659</v>
      </c>
      <c r="Z331" s="4">
        <f t="shared" si="101"/>
        <v>62.014316885503206</v>
      </c>
      <c r="AA331" s="4">
        <f t="shared" si="102"/>
        <v>-4.5675083748649001</v>
      </c>
      <c r="AB331" s="4">
        <f t="shared" si="103"/>
        <v>-4.5675083748649001</v>
      </c>
      <c r="AC331" s="4">
        <f t="shared" si="104"/>
        <v>-4.5675083748649072</v>
      </c>
    </row>
    <row r="332" spans="1:29" ht="15" x14ac:dyDescent="0.25">
      <c r="A332">
        <v>2.19</v>
      </c>
      <c r="B332">
        <v>3.49</v>
      </c>
      <c r="C332">
        <v>3.32</v>
      </c>
      <c r="D332" s="20">
        <f t="shared" si="92"/>
        <v>4.4358775132716799E-2</v>
      </c>
      <c r="E332" s="17">
        <f>IF(OR($A332="",$B332="",$C332=""),"",A332*'MPTO_working_3-way'!$I331)</f>
        <v>2.2871457175406498</v>
      </c>
      <c r="F332" s="21">
        <f>IF(OR($A332="",$B332="",$C332=""),"",B332*'MPTO_working_3-way'!$I331)</f>
        <v>3.644812125213182</v>
      </c>
      <c r="G332" s="22">
        <f>IF(OR($A332="",$B332="",$C332=""),"",C332*'MPTO_working_3-way'!$I331)</f>
        <v>3.4672711334406197</v>
      </c>
      <c r="H332" s="17">
        <f>IF(OR($A332="",$B332="",$C332=""),"",'MPTO_working_3-way'!E331)</f>
        <v>2.2632896317598754</v>
      </c>
      <c r="I332" s="21">
        <f>IF(OR($A332="",$B332="",$C332=""),"",'MPTO_working_3-way'!F331)</f>
        <v>3.6798975887609839</v>
      </c>
      <c r="J332" s="22">
        <f>IF(OR($A332="",$B332="",$C332=""),"",'MPTO_working_3-way'!G331)</f>
        <v>3.4913938428409281</v>
      </c>
      <c r="K332" s="17">
        <f>IF(OR($A332="",$B332="",$C332=""),"",'OddsRatio_working_3-way'!H331)</f>
        <v>2.2732036495887953</v>
      </c>
      <c r="L332" s="21">
        <f>IF(OR($A332="",$B332="",$C332=""),"",'OddsRatio_working_3-way'!I331)</f>
        <v>3.6640983928370598</v>
      </c>
      <c r="M332" s="22">
        <f>IF(OR($A332="",$B332="",$C332=""),"",'OddsRatio_working_3-way'!J331)</f>
        <v>3.4822121571815172</v>
      </c>
      <c r="N332" s="29">
        <f t="shared" si="105"/>
        <v>43.722618647809306</v>
      </c>
      <c r="O332" s="30">
        <f t="shared" si="106"/>
        <v>27.436256400774319</v>
      </c>
      <c r="P332" s="30">
        <f t="shared" si="107"/>
        <v>28.841124951416379</v>
      </c>
      <c r="Q332" t="s">
        <v>250</v>
      </c>
      <c r="R332" t="s">
        <v>255</v>
      </c>
      <c r="S332" s="43">
        <v>44073</v>
      </c>
      <c r="T332" s="4">
        <v>100</v>
      </c>
      <c r="U332" s="4">
        <f t="shared" si="96"/>
        <v>54.337899543379002</v>
      </c>
      <c r="V332" s="4">
        <f t="shared" si="97"/>
        <v>71.346704871060169</v>
      </c>
      <c r="W332" s="4">
        <f t="shared" si="98"/>
        <v>69.879518072289159</v>
      </c>
      <c r="X332" s="4">
        <f t="shared" si="99"/>
        <v>58.77377705665068</v>
      </c>
      <c r="Y332" s="4">
        <f t="shared" si="100"/>
        <v>75.78258238433186</v>
      </c>
      <c r="Z332" s="4">
        <f t="shared" si="101"/>
        <v>74.315395585560836</v>
      </c>
      <c r="AA332" s="4">
        <f t="shared" si="102"/>
        <v>-4.4358775132716772</v>
      </c>
      <c r="AB332" s="4">
        <f t="shared" si="103"/>
        <v>-4.4358775132716914</v>
      </c>
      <c r="AC332" s="4">
        <f t="shared" si="104"/>
        <v>-4.4358775132716772</v>
      </c>
    </row>
    <row r="333" spans="1:29" ht="15" x14ac:dyDescent="0.25">
      <c r="A333">
        <v>1.78</v>
      </c>
      <c r="B333">
        <v>3.97</v>
      </c>
      <c r="C333">
        <v>4.37</v>
      </c>
      <c r="D333" s="20">
        <f t="shared" si="92"/>
        <v>4.2519873519812013E-2</v>
      </c>
      <c r="E333" s="17">
        <f>IF(OR($A333="",$B333="",$C333=""),"",A333*'MPTO_working_3-way'!$I332)</f>
        <v>1.8556853748652653</v>
      </c>
      <c r="F333" s="21">
        <f>IF(OR($A333="",$B333="",$C333=""),"",B333*'MPTO_working_3-way'!$I332)</f>
        <v>4.1388038978736539</v>
      </c>
      <c r="G333" s="22">
        <f>IF(OR($A333="",$B333="",$C333=""),"",C333*'MPTO_working_3-way'!$I332)</f>
        <v>4.5558118472815785</v>
      </c>
      <c r="H333" s="17">
        <f>IF(OR($A333="",$B333="",$C333=""),"",'MPTO_working_3-way'!E332)</f>
        <v>1.8260689031550308</v>
      </c>
      <c r="I333" s="21">
        <f>IF(OR($A333="",$B333="",$C333=""),"",'MPTO_working_3-way'!F332)</f>
        <v>4.2067025986137425</v>
      </c>
      <c r="J333" s="22">
        <f>IF(OR($A333="",$B333="",$C333=""),"",'MPTO_working_3-way'!G332)</f>
        <v>4.6585371299129843</v>
      </c>
      <c r="K333" s="17">
        <f>IF(OR($A333="",$B333="",$C333=""),"",'OddsRatio_working_3-way'!H332)</f>
        <v>1.8367532899508217</v>
      </c>
      <c r="L333" s="21">
        <f>IF(OR($A333="",$B333="",$C333=""),"",'OddsRatio_working_3-way'!I332)</f>
        <v>4.186099065581975</v>
      </c>
      <c r="M333" s="22">
        <f>IF(OR($A333="",$B333="",$C333=""),"",'OddsRatio_working_3-way'!J332)</f>
        <v>4.6152033168388078</v>
      </c>
      <c r="N333" s="29">
        <f t="shared" si="105"/>
        <v>53.888445398380448</v>
      </c>
      <c r="O333" s="30">
        <f t="shared" si="106"/>
        <v>24.161569977107604</v>
      </c>
      <c r="P333" s="30">
        <f t="shared" si="107"/>
        <v>21.949984624511941</v>
      </c>
      <c r="Q333" t="s">
        <v>252</v>
      </c>
      <c r="R333" t="s">
        <v>247</v>
      </c>
      <c r="S333" s="43">
        <v>44073</v>
      </c>
      <c r="T333" s="4">
        <v>100</v>
      </c>
      <c r="U333" s="4">
        <f t="shared" si="96"/>
        <v>43.820224719101127</v>
      </c>
      <c r="V333" s="4">
        <f t="shared" si="97"/>
        <v>74.811083123425689</v>
      </c>
      <c r="W333" s="4">
        <f t="shared" si="98"/>
        <v>77.116704805491992</v>
      </c>
      <c r="X333" s="4">
        <f t="shared" si="99"/>
        <v>48.072212071082312</v>
      </c>
      <c r="Y333" s="4">
        <f t="shared" si="100"/>
        <v>79.063070475406889</v>
      </c>
      <c r="Z333" s="4">
        <f t="shared" si="101"/>
        <v>81.368692157473191</v>
      </c>
      <c r="AA333" s="4">
        <f t="shared" si="102"/>
        <v>-4.2519873519811853</v>
      </c>
      <c r="AB333" s="4">
        <f t="shared" si="103"/>
        <v>-4.2519873519811995</v>
      </c>
      <c r="AC333" s="4">
        <f t="shared" si="104"/>
        <v>-4.2519873519811995</v>
      </c>
    </row>
    <row r="334" spans="1:29" ht="15" x14ac:dyDescent="0.25">
      <c r="A334">
        <v>1.31</v>
      </c>
      <c r="B334">
        <v>5.68</v>
      </c>
      <c r="C334">
        <v>10.210000000000001</v>
      </c>
      <c r="D334" s="20">
        <f t="shared" si="92"/>
        <v>3.7358309602213202E-2</v>
      </c>
      <c r="E334" s="17">
        <f>IF(OR($A334="",$B334="",$C334=""),"",A334*'MPTO_working_3-way'!$I333)</f>
        <v>1.3589393855788994</v>
      </c>
      <c r="F334" s="21">
        <f>IF(OR($A334="",$B334="",$C334=""),"",B334*'MPTO_working_3-way'!$I333)</f>
        <v>5.8921951985405707</v>
      </c>
      <c r="G334" s="22">
        <f>IF(OR($A334="",$B334="",$C334=""),"",C334*'MPTO_working_3-way'!$I333)</f>
        <v>10.591428341038597</v>
      </c>
      <c r="H334" s="17">
        <f>IF(OR($A334="",$B334="",$C334=""),"",'MPTO_working_3-way'!E333)</f>
        <v>1.3317245944712439</v>
      </c>
      <c r="I334" s="21">
        <f>IF(OR($A334="",$B334="",$C334=""),"",'MPTO_working_3-way'!F333)</f>
        <v>6.1123361259294331</v>
      </c>
      <c r="J334" s="22">
        <f>IF(OR($A334="",$B334="",$C334=""),"",'MPTO_working_3-way'!G333)</f>
        <v>11.697216646783955</v>
      </c>
      <c r="K334" s="17">
        <f>IF(OR($A334="",$B334="",$C334=""),"",'OddsRatio_working_3-way'!H333)</f>
        <v>1.339502817350172</v>
      </c>
      <c r="L334" s="21">
        <f>IF(OR($A334="",$B334="",$C334=""),"",'OddsRatio_working_3-way'!I333)</f>
        <v>6.1253973716090462</v>
      </c>
      <c r="M334" s="22">
        <f>IF(OR($A334="",$B334="",$C334=""),"",'OddsRatio_working_3-way'!J333)</f>
        <v>11.086519186435751</v>
      </c>
      <c r="N334" s="29">
        <f t="shared" si="105"/>
        <v>73.58679942696682</v>
      </c>
      <c r="O334" s="30">
        <f t="shared" si="106"/>
        <v>16.971603388965942</v>
      </c>
      <c r="P334" s="30">
        <f t="shared" si="107"/>
        <v>9.441597184067243</v>
      </c>
      <c r="Q334" t="s">
        <v>306</v>
      </c>
      <c r="R334" t="s">
        <v>270</v>
      </c>
      <c r="S334" s="43">
        <v>44071</v>
      </c>
      <c r="T334" s="4">
        <v>100</v>
      </c>
      <c r="U334" s="4">
        <f t="shared" si="96"/>
        <v>23.664122137404579</v>
      </c>
      <c r="V334" s="4">
        <f t="shared" si="97"/>
        <v>82.394366197183103</v>
      </c>
      <c r="W334" s="4">
        <f t="shared" si="98"/>
        <v>90.205680705191</v>
      </c>
      <c r="X334" s="4">
        <f t="shared" si="99"/>
        <v>27.399953097625911</v>
      </c>
      <c r="Y334" s="4">
        <f t="shared" si="100"/>
        <v>86.130197157404425</v>
      </c>
      <c r="Z334" s="4">
        <f t="shared" si="101"/>
        <v>93.941511665412321</v>
      </c>
      <c r="AA334" s="4">
        <f t="shared" si="102"/>
        <v>-3.7358309602213318</v>
      </c>
      <c r="AB334" s="4">
        <f t="shared" si="103"/>
        <v>-3.7358309602213211</v>
      </c>
      <c r="AC334" s="4">
        <f t="shared" si="104"/>
        <v>-3.7358309602213211</v>
      </c>
    </row>
    <row r="335" spans="1:29" ht="15" x14ac:dyDescent="0.25">
      <c r="A335">
        <v>2.0699999999999998</v>
      </c>
      <c r="B335">
        <v>3.31</v>
      </c>
      <c r="C335">
        <v>3.97</v>
      </c>
      <c r="D335" s="20">
        <f t="shared" si="92"/>
        <v>3.709575983073421E-2</v>
      </c>
      <c r="E335" s="17">
        <f>IF(OR($A335="",$B335="",$C335=""),"",A335*'MPTO_working_3-way'!$I334)</f>
        <v>2.1467882228496196</v>
      </c>
      <c r="F335" s="21">
        <f>IF(OR($A335="",$B335="",$C335=""),"",B335*'MPTO_working_3-way'!$I334)</f>
        <v>3.4327869650397305</v>
      </c>
      <c r="G335" s="22">
        <f>IF(OR($A335="",$B335="",$C335=""),"",C335*'MPTO_working_3-way'!$I334)</f>
        <v>4.1172701665280149</v>
      </c>
      <c r="H335" s="17">
        <f>IF(OR($A335="",$B335="",$C335=""),"",'MPTO_working_3-way'!E334)</f>
        <v>2.1243756776505811</v>
      </c>
      <c r="I335" s="21">
        <f>IF(OR($A335="",$B335="",$C335=""),"",'MPTO_working_3-way'!F334)</f>
        <v>3.4512564343839487</v>
      </c>
      <c r="J335" s="22">
        <f>IF(OR($A335="",$B335="",$C335=""),"",'MPTO_working_3-way'!G334)</f>
        <v>4.174948451218965</v>
      </c>
      <c r="K335" s="17">
        <f>IF(OR($A335="",$B335="",$C335=""),"",'OddsRatio_working_3-way'!H334)</f>
        <v>2.133490463326507</v>
      </c>
      <c r="L335" s="21">
        <f>IF(OR($A335="",$B335="",$C335=""),"",'OddsRatio_working_3-way'!I334)</f>
        <v>3.44706819652732</v>
      </c>
      <c r="M335" s="22">
        <f>IF(OR($A335="",$B335="",$C335=""),"",'OddsRatio_working_3-way'!J334)</f>
        <v>4.1462305383922686</v>
      </c>
      <c r="N335" s="29">
        <f t="shared" si="105"/>
        <v>46.581213244807756</v>
      </c>
      <c r="O335" s="30">
        <f t="shared" si="106"/>
        <v>29.130849370619949</v>
      </c>
      <c r="P335" s="30">
        <f t="shared" si="107"/>
        <v>24.287937384572302</v>
      </c>
      <c r="Q335" t="s">
        <v>273</v>
      </c>
      <c r="R335" t="s">
        <v>307</v>
      </c>
      <c r="S335" s="43">
        <v>44072</v>
      </c>
      <c r="T335" s="4">
        <v>100</v>
      </c>
      <c r="U335" s="4">
        <f t="shared" si="96"/>
        <v>51.690821256038639</v>
      </c>
      <c r="V335" s="4">
        <f t="shared" si="97"/>
        <v>69.78851963746223</v>
      </c>
      <c r="W335" s="4">
        <f t="shared" si="98"/>
        <v>74.811083123425689</v>
      </c>
      <c r="X335" s="4">
        <f t="shared" si="99"/>
        <v>55.400397239112074</v>
      </c>
      <c r="Y335" s="4">
        <f t="shared" si="100"/>
        <v>73.498095620535665</v>
      </c>
      <c r="Z335" s="4">
        <f t="shared" si="101"/>
        <v>78.520659106499124</v>
      </c>
      <c r="AA335" s="4">
        <f t="shared" si="102"/>
        <v>-3.7095759830734352</v>
      </c>
      <c r="AB335" s="4">
        <f t="shared" si="103"/>
        <v>-3.7095759830734352</v>
      </c>
      <c r="AC335" s="4">
        <f t="shared" si="104"/>
        <v>-3.7095759830734352</v>
      </c>
    </row>
    <row r="336" spans="1:29" ht="15" x14ac:dyDescent="0.25">
      <c r="A336">
        <v>2.2799999999999998</v>
      </c>
      <c r="B336">
        <v>3.35</v>
      </c>
      <c r="C336">
        <v>3.32</v>
      </c>
      <c r="D336" s="20">
        <f t="shared" si="92"/>
        <v>3.8308773191745749E-2</v>
      </c>
      <c r="E336" s="17">
        <f>IF(OR($A336="",$B336="",$C336=""),"",A336*'MPTO_working_3-way'!$I335)</f>
        <v>2.3673440028771799</v>
      </c>
      <c r="F336" s="21">
        <f>IF(OR($A336="",$B336="",$C336=""),"",B336*'MPTO_working_3-way'!$I335)</f>
        <v>3.4783343901923485</v>
      </c>
      <c r="G336" s="22">
        <f>IF(OR($A336="",$B336="",$C336=""),"",C336*'MPTO_working_3-way'!$I335)</f>
        <v>3.4471851269965956</v>
      </c>
      <c r="H336" s="17">
        <f>IF(OR($A336="",$B336="",$C336=""),"",'MPTO_working_3-way'!E335)</f>
        <v>2.3483720723479498</v>
      </c>
      <c r="I336" s="21">
        <f>IF(OR($A336="",$B336="",$C336=""),"",'MPTO_working_3-way'!F335)</f>
        <v>3.4997110964716969</v>
      </c>
      <c r="J336" s="22">
        <f>IF(OR($A336="",$B336="",$C336=""),"",'MPTO_working_3-way'!G335)</f>
        <v>3.4669828862265839</v>
      </c>
      <c r="K336" s="17">
        <f>IF(OR($A336="",$B336="",$C336=""),"",'OddsRatio_working_3-way'!H335)</f>
        <v>2.356466540298904</v>
      </c>
      <c r="L336" s="21">
        <f>IF(OR($A336="",$B336="",$C336=""),"",'OddsRatio_working_3-way'!I335)</f>
        <v>3.4903877888300197</v>
      </c>
      <c r="M336" s="22">
        <f>IF(OR($A336="",$B336="",$C336=""),"",'OddsRatio_working_3-way'!J335)</f>
        <v>3.4585956042917636</v>
      </c>
      <c r="N336" s="29">
        <f t="shared" si="105"/>
        <v>42.241431696645613</v>
      </c>
      <c r="O336" s="30">
        <f t="shared" si="106"/>
        <v>28.749392318911031</v>
      </c>
      <c r="P336" s="30">
        <f t="shared" si="107"/>
        <v>29.00917598444337</v>
      </c>
      <c r="Q336" t="s">
        <v>295</v>
      </c>
      <c r="R336" t="s">
        <v>298</v>
      </c>
      <c r="S336" s="43">
        <v>44072</v>
      </c>
      <c r="T336" s="4">
        <v>100</v>
      </c>
      <c r="U336" s="4">
        <f t="shared" si="96"/>
        <v>56.140350877192972</v>
      </c>
      <c r="V336" s="4">
        <f t="shared" si="97"/>
        <v>70.149253731343279</v>
      </c>
      <c r="W336" s="4">
        <f t="shared" si="98"/>
        <v>69.879518072289159</v>
      </c>
      <c r="X336" s="4">
        <f t="shared" si="99"/>
        <v>59.971228196367555</v>
      </c>
      <c r="Y336" s="4">
        <f t="shared" si="100"/>
        <v>73.980131050517855</v>
      </c>
      <c r="Z336" s="4">
        <f t="shared" si="101"/>
        <v>73.710395391463734</v>
      </c>
      <c r="AA336" s="4">
        <f t="shared" si="102"/>
        <v>-3.8308773191745829</v>
      </c>
      <c r="AB336" s="4">
        <f t="shared" si="103"/>
        <v>-3.8308773191745757</v>
      </c>
      <c r="AC336" s="4">
        <f t="shared" si="104"/>
        <v>-3.8308773191745757</v>
      </c>
    </row>
    <row r="337" spans="1:29" ht="15" x14ac:dyDescent="0.25">
      <c r="A337">
        <v>3.07</v>
      </c>
      <c r="B337">
        <v>2.99</v>
      </c>
      <c r="C337">
        <v>2.64</v>
      </c>
      <c r="D337" s="20">
        <f t="shared" si="92"/>
        <v>3.8968938345797177E-2</v>
      </c>
      <c r="E337" s="17">
        <f>IF(OR($A337="",$B337="",$C337=""),"",A337*'MPTO_working_3-way'!$I336)</f>
        <v>3.189634640721597</v>
      </c>
      <c r="F337" s="21">
        <f>IF(OR($A337="",$B337="",$C337=""),"",B337*'MPTO_working_3-way'!$I336)</f>
        <v>3.1065171256539337</v>
      </c>
      <c r="G337" s="22">
        <f>IF(OR($A337="",$B337="",$C337=""),"",C337*'MPTO_working_3-way'!$I336)</f>
        <v>2.7428779972329047</v>
      </c>
      <c r="H337" s="17">
        <f>IF(OR($A337="",$B337="",$C337=""),"",'MPTO_working_3-way'!E336)</f>
        <v>3.1975110276660574</v>
      </c>
      <c r="I337" s="21">
        <f>IF(OR($A337="",$B337="",$C337=""),"",'MPTO_working_3-way'!F336)</f>
        <v>3.1108213195246637</v>
      </c>
      <c r="J337" s="22">
        <f>IF(OR($A337="",$B337="",$C337=""),"",'MPTO_working_3-way'!G336)</f>
        <v>2.73374748886497</v>
      </c>
      <c r="K337" s="17">
        <f>IF(OR($A337="",$B337="",$C337=""),"",'OddsRatio_working_3-way'!H336)</f>
        <v>3.1937039775295477</v>
      </c>
      <c r="L337" s="21">
        <f>IF(OR($A337="",$B337="",$C337=""),"",'OddsRatio_working_3-way'!I336)</f>
        <v>3.1089231474800973</v>
      </c>
      <c r="M337" s="22">
        <f>IF(OR($A337="",$B337="",$C337=""),"",'OddsRatio_working_3-way'!J336)</f>
        <v>2.7380070160137486</v>
      </c>
      <c r="N337" s="29">
        <f t="shared" si="105"/>
        <v>31.351553160137748</v>
      </c>
      <c r="O337" s="30">
        <f t="shared" si="106"/>
        <v>32.190390702883896</v>
      </c>
      <c r="P337" s="30">
        <f t="shared" si="107"/>
        <v>36.458056136978357</v>
      </c>
      <c r="Q337" t="s">
        <v>293</v>
      </c>
      <c r="R337" t="s">
        <v>272</v>
      </c>
      <c r="S337" s="43">
        <v>44073</v>
      </c>
      <c r="T337" s="4">
        <v>100</v>
      </c>
      <c r="U337" s="4">
        <f t="shared" si="96"/>
        <v>67.426710097719877</v>
      </c>
      <c r="V337" s="4">
        <f t="shared" si="97"/>
        <v>66.555183946488299</v>
      </c>
      <c r="W337" s="4">
        <f t="shared" si="98"/>
        <v>62.121212121212118</v>
      </c>
      <c r="X337" s="4">
        <f t="shared" si="99"/>
        <v>71.323603932299591</v>
      </c>
      <c r="Y337" s="4">
        <f t="shared" si="100"/>
        <v>70.452077781068013</v>
      </c>
      <c r="Z337" s="4">
        <f t="shared" si="101"/>
        <v>66.018105955791839</v>
      </c>
      <c r="AA337" s="4">
        <f t="shared" si="102"/>
        <v>-3.8968938345797142</v>
      </c>
      <c r="AB337" s="4">
        <f t="shared" si="103"/>
        <v>-3.8968938345797142</v>
      </c>
      <c r="AC337" s="4">
        <f t="shared" si="104"/>
        <v>-3.8968938345797213</v>
      </c>
    </row>
    <row r="338" spans="1:29" ht="15" x14ac:dyDescent="0.25">
      <c r="A338">
        <v>2.3199999999999998</v>
      </c>
      <c r="B338">
        <v>3.13</v>
      </c>
      <c r="C338">
        <v>3.47</v>
      </c>
      <c r="D338" s="20">
        <f t="shared" si="92"/>
        <v>3.8707738690340276E-2</v>
      </c>
      <c r="E338" s="17">
        <f>IF(OR($A338="",$B338="",$C338=""),"",A338*'MPTO_working_3-way'!$I337)</f>
        <v>2.4098019537615891</v>
      </c>
      <c r="F338" s="21">
        <f>IF(OR($A338="",$B338="",$C338=""),"",B338*'MPTO_working_3-way'!$I337)</f>
        <v>3.2511552221007651</v>
      </c>
      <c r="G338" s="22">
        <f>IF(OR($A338="",$B338="",$C338=""),"",C338*'MPTO_working_3-way'!$I337)</f>
        <v>3.6043158532554811</v>
      </c>
      <c r="H338" s="17">
        <f>IF(OR($A338="",$B338="",$C338=""),"",'MPTO_working_3-way'!E337)</f>
        <v>2.3915898125889328</v>
      </c>
      <c r="I338" s="21">
        <f>IF(OR($A338="",$B338="",$C338=""),"",'MPTO_working_3-way'!F337)</f>
        <v>3.2617250058379734</v>
      </c>
      <c r="J338" s="22">
        <f>IF(OR($A338="",$B338="",$C338=""),"",'MPTO_working_3-way'!G337)</f>
        <v>3.6326403982190403</v>
      </c>
      <c r="K338" s="17">
        <f>IF(OR($A338="",$B338="",$C338=""),"",'OddsRatio_working_3-way'!H337)</f>
        <v>2.3995024464660846</v>
      </c>
      <c r="L338" s="21">
        <f>IF(OR($A338="",$B338="",$C338=""),"",'OddsRatio_working_3-way'!I337)</f>
        <v>3.2582880386157269</v>
      </c>
      <c r="M338" s="22">
        <f>IF(OR($A338="",$B338="",$C338=""),"",'OddsRatio_working_3-way'!J337)</f>
        <v>3.6187659414933546</v>
      </c>
      <c r="N338" s="29">
        <f t="shared" si="105"/>
        <v>41.497186042157793</v>
      </c>
      <c r="O338" s="30">
        <f t="shared" si="106"/>
        <v>30.758297641471589</v>
      </c>
      <c r="P338" s="30">
        <f t="shared" si="107"/>
        <v>27.744516316370621</v>
      </c>
      <c r="Q338" t="s">
        <v>271</v>
      </c>
      <c r="R338" t="s">
        <v>268</v>
      </c>
      <c r="S338" s="43">
        <v>44073</v>
      </c>
      <c r="T338" s="4">
        <v>100</v>
      </c>
      <c r="U338" s="4">
        <f t="shared" si="96"/>
        <v>56.896551724137922</v>
      </c>
      <c r="V338" s="4">
        <f t="shared" si="97"/>
        <v>68.051118210862612</v>
      </c>
      <c r="W338" s="4">
        <f t="shared" si="98"/>
        <v>71.181556195965413</v>
      </c>
      <c r="X338" s="4">
        <f t="shared" si="99"/>
        <v>60.767325593171961</v>
      </c>
      <c r="Y338" s="4">
        <f t="shared" si="100"/>
        <v>71.921892079896651</v>
      </c>
      <c r="Z338" s="4">
        <f t="shared" si="101"/>
        <v>75.052330064999452</v>
      </c>
      <c r="AA338" s="4">
        <f t="shared" si="102"/>
        <v>-3.8707738690340392</v>
      </c>
      <c r="AB338" s="4">
        <f t="shared" si="103"/>
        <v>-3.8707738690340392</v>
      </c>
      <c r="AC338" s="4">
        <f t="shared" si="104"/>
        <v>-3.8707738690340392</v>
      </c>
    </row>
    <row r="339" spans="1:29" ht="15" x14ac:dyDescent="0.25">
      <c r="A339">
        <v>3.81</v>
      </c>
      <c r="B339">
        <v>3.61</v>
      </c>
      <c r="C339">
        <v>2.02</v>
      </c>
      <c r="D339" s="20">
        <f t="shared" si="92"/>
        <v>3.4525006800852465E-2</v>
      </c>
      <c r="E339" s="17">
        <f>IF(OR($A339="",$B339="",$C339=""),"",A339*'MPTO_working_3-way'!$I338)</f>
        <v>3.9415402759112479</v>
      </c>
      <c r="F339" s="21">
        <f>IF(OR($A339="",$B339="",$C339=""),"",B339*'MPTO_working_3-way'!$I338)</f>
        <v>3.7346352745510774</v>
      </c>
      <c r="G339" s="22">
        <f>IF(OR($A339="",$B339="",$C339=""),"",C339*'MPTO_working_3-way'!$I338)</f>
        <v>2.0897405137377221</v>
      </c>
      <c r="H339" s="17">
        <f>IF(OR($A339="",$B339="",$C339=""),"",'MPTO_working_3-way'!E338)</f>
        <v>3.984716921075496</v>
      </c>
      <c r="I339" s="21">
        <f>IF(OR($A339="",$B339="",$C339=""),"",'MPTO_working_3-way'!F338)</f>
        <v>3.7664787023876225</v>
      </c>
      <c r="J339" s="22">
        <f>IF(OR($A339="",$B339="",$C339=""),"",'MPTO_working_3-way'!G338)</f>
        <v>2.0680762329789073</v>
      </c>
      <c r="K339" s="17">
        <f>IF(OR($A339="",$B339="",$C339=""),"",'OddsRatio_working_3-way'!H338)</f>
        <v>3.9660580685236764</v>
      </c>
      <c r="L339" s="21">
        <f>IF(OR($A339="",$B339="",$C339=""),"",'OddsRatio_working_3-way'!I338)</f>
        <v>3.7549507326856917</v>
      </c>
      <c r="M339" s="22">
        <f>IF(OR($A339="",$B339="",$C339=""),"",'OddsRatio_working_3-way'!J338)</f>
        <v>2.0766474127737191</v>
      </c>
      <c r="N339" s="29">
        <f t="shared" si="105"/>
        <v>25.370792380621033</v>
      </c>
      <c r="O339" s="30">
        <f t="shared" si="106"/>
        <v>26.776376446029399</v>
      </c>
      <c r="P339" s="30">
        <f t="shared" si="107"/>
        <v>47.852831173349564</v>
      </c>
      <c r="Q339" t="s">
        <v>308</v>
      </c>
      <c r="R339" t="s">
        <v>292</v>
      </c>
      <c r="S339" s="43">
        <v>44073</v>
      </c>
      <c r="T339" s="4">
        <v>100</v>
      </c>
      <c r="U339" s="4">
        <f t="shared" si="96"/>
        <v>73.753280839895012</v>
      </c>
      <c r="V339" s="4">
        <f t="shared" si="97"/>
        <v>72.29916897506925</v>
      </c>
      <c r="W339" s="4">
        <f t="shared" si="98"/>
        <v>50.495049504950494</v>
      </c>
      <c r="X339" s="4">
        <f t="shared" si="99"/>
        <v>77.205781519980249</v>
      </c>
      <c r="Y339" s="4">
        <f t="shared" si="100"/>
        <v>75.751669655154501</v>
      </c>
      <c r="Z339" s="4">
        <f t="shared" si="101"/>
        <v>53.947550185035745</v>
      </c>
      <c r="AA339" s="4">
        <f t="shared" si="102"/>
        <v>-3.4525006800852367</v>
      </c>
      <c r="AB339" s="4">
        <f t="shared" si="103"/>
        <v>-3.4525006800852509</v>
      </c>
      <c r="AC339" s="4">
        <f t="shared" si="104"/>
        <v>-3.4525006800852509</v>
      </c>
    </row>
    <row r="340" spans="1:29" ht="15" x14ac:dyDescent="0.25">
      <c r="A340">
        <v>1.99</v>
      </c>
      <c r="B340">
        <v>3.27</v>
      </c>
      <c r="C340">
        <v>4.42</v>
      </c>
      <c r="D340" s="20">
        <f t="shared" si="92"/>
        <v>3.4567304258989795E-2</v>
      </c>
      <c r="E340" s="17">
        <f>IF(OR($A340="",$B340="",$C340=""),"",A340*'MPTO_working_3-way'!$I339)</f>
        <v>2.0587889354753899</v>
      </c>
      <c r="F340" s="21">
        <f>IF(OR($A340="",$B340="",$C340=""),"",B340*'MPTO_working_3-way'!$I339)</f>
        <v>3.3830350849268966</v>
      </c>
      <c r="G340" s="22">
        <f>IF(OR($A340="",$B340="",$C340=""),"",C340*'MPTO_working_3-way'!$I339)</f>
        <v>4.572787484824735</v>
      </c>
      <c r="H340" s="17">
        <f>IF(OR($A340="",$B340="",$C340=""),"",'MPTO_working_3-way'!E339)</f>
        <v>2.0367008272630911</v>
      </c>
      <c r="I340" s="21">
        <f>IF(OR($A340="",$B340="",$C340=""),"",'MPTO_working_3-way'!F339)</f>
        <v>3.3980322894750499</v>
      </c>
      <c r="J340" s="22">
        <f>IF(OR($A340="",$B340="",$C340=""),"",'MPTO_working_3-way'!G339)</f>
        <v>4.6571866094736372</v>
      </c>
      <c r="K340" s="17">
        <f>IF(OR($A340="",$B340="",$C340=""),"",'OddsRatio_working_3-way'!H339)</f>
        <v>2.0456193089657506</v>
      </c>
      <c r="L340" s="21">
        <f>IF(OR($A340="",$B340="",$C340=""),"",'OddsRatio_working_3-way'!I339)</f>
        <v>3.3975311427800556</v>
      </c>
      <c r="M340" s="22">
        <f>IF(OR($A340="",$B340="",$C340=""),"",'OddsRatio_working_3-way'!J339)</f>
        <v>4.6121394309725936</v>
      </c>
      <c r="N340" s="29">
        <f t="shared" si="105"/>
        <v>48.572244719641091</v>
      </c>
      <c r="O340" s="30">
        <f t="shared" si="106"/>
        <v>29.559255960882496</v>
      </c>
      <c r="P340" s="30">
        <f t="shared" si="107"/>
        <v>21.86849931947642</v>
      </c>
      <c r="Q340" t="s">
        <v>269</v>
      </c>
      <c r="R340" t="s">
        <v>296</v>
      </c>
      <c r="S340" s="43">
        <v>44073</v>
      </c>
      <c r="T340" s="4">
        <v>100</v>
      </c>
      <c r="U340" s="4">
        <f t="shared" si="96"/>
        <v>49.748743718592962</v>
      </c>
      <c r="V340" s="4">
        <f t="shared" si="97"/>
        <v>69.418960244648318</v>
      </c>
      <c r="W340" s="4">
        <f t="shared" si="98"/>
        <v>77.375565610859724</v>
      </c>
      <c r="X340" s="4">
        <f t="shared" si="99"/>
        <v>53.205474144491951</v>
      </c>
      <c r="Y340" s="4">
        <f t="shared" si="100"/>
        <v>72.8756906705473</v>
      </c>
      <c r="Z340" s="4">
        <f t="shared" si="101"/>
        <v>80.832296036758706</v>
      </c>
      <c r="AA340" s="4">
        <f t="shared" si="102"/>
        <v>-3.4567304258989893</v>
      </c>
      <c r="AB340" s="4">
        <f t="shared" si="103"/>
        <v>-3.4567304258989822</v>
      </c>
      <c r="AC340" s="4">
        <f t="shared" si="104"/>
        <v>-3.4567304258989822</v>
      </c>
    </row>
    <row r="341" spans="1:29" ht="15" x14ac:dyDescent="0.25">
      <c r="A341">
        <v>2.2999999999999998</v>
      </c>
      <c r="B341">
        <v>3.28</v>
      </c>
      <c r="C341">
        <v>3.35</v>
      </c>
      <c r="D341" s="20">
        <f t="shared" si="92"/>
        <v>3.8168120162707098E-2</v>
      </c>
      <c r="E341" s="17">
        <f>IF(OR($A341="",$B341="",$C341=""),"",A341*'MPTO_working_3-way'!$I340)</f>
        <v>2.3877866763742261</v>
      </c>
      <c r="F341" s="21">
        <f>IF(OR($A341="",$B341="",$C341=""),"",B341*'MPTO_working_3-way'!$I340)</f>
        <v>3.4051914341336791</v>
      </c>
      <c r="G341" s="22">
        <f>IF(OR($A341="",$B341="",$C341=""),"",C341*'MPTO_working_3-way'!$I340)</f>
        <v>3.4778632025450689</v>
      </c>
      <c r="H341" s="17">
        <f>IF(OR($A341="",$B341="",$C341=""),"",'MPTO_working_3-way'!E340)</f>
        <v>2.3693319249735931</v>
      </c>
      <c r="I341" s="21">
        <f>IF(OR($A341="",$B341="",$C341=""),"",'MPTO_working_3-way'!F340)</f>
        <v>3.4228366079167869</v>
      </c>
      <c r="J341" s="22">
        <f>IF(OR($A341="",$B341="",$C341=""),"",'MPTO_working_3-way'!G340)</f>
        <v>3.4991369522877687</v>
      </c>
      <c r="K341" s="17">
        <f>IF(OR($A341="",$B341="",$C341=""),"",'OddsRatio_working_3-way'!H340)</f>
        <v>2.3772510525923489</v>
      </c>
      <c r="L341" s="21">
        <f>IF(OR($A341="",$B341="",$C341=""),"",'OddsRatio_working_3-way'!I340)</f>
        <v>3.4154864614696572</v>
      </c>
      <c r="M341" s="22">
        <f>IF(OR($A341="",$B341="",$C341=""),"",'OddsRatio_working_3-way'!J340)</f>
        <v>3.4896461335323226</v>
      </c>
      <c r="N341" s="29">
        <f t="shared" si="105"/>
        <v>41.879788085528077</v>
      </c>
      <c r="O341" s="30">
        <f t="shared" si="106"/>
        <v>29.366924572169079</v>
      </c>
      <c r="P341" s="30">
        <f t="shared" si="107"/>
        <v>28.753287342302858</v>
      </c>
      <c r="Q341" t="s">
        <v>309</v>
      </c>
      <c r="R341" t="s">
        <v>294</v>
      </c>
      <c r="S341" s="43">
        <v>44073</v>
      </c>
      <c r="T341" s="4">
        <v>100</v>
      </c>
      <c r="U341" s="4">
        <f t="shared" si="96"/>
        <v>56.521739130434774</v>
      </c>
      <c r="V341" s="4">
        <f t="shared" si="97"/>
        <v>69.512195121951223</v>
      </c>
      <c r="W341" s="4">
        <f t="shared" si="98"/>
        <v>70.149253731343279</v>
      </c>
      <c r="X341" s="4">
        <f t="shared" si="99"/>
        <v>60.338551146705498</v>
      </c>
      <c r="Y341" s="4">
        <f t="shared" si="100"/>
        <v>73.329007138221939</v>
      </c>
      <c r="Z341" s="4">
        <f t="shared" si="101"/>
        <v>73.966065747613996</v>
      </c>
      <c r="AA341" s="4">
        <f t="shared" si="102"/>
        <v>-3.816812016270724</v>
      </c>
      <c r="AB341" s="4">
        <f t="shared" si="103"/>
        <v>-3.8168120162707169</v>
      </c>
      <c r="AC341" s="4">
        <f t="shared" si="104"/>
        <v>-3.8168120162707169</v>
      </c>
    </row>
    <row r="342" spans="1:29" ht="15" x14ac:dyDescent="0.25">
      <c r="A342"/>
      <c r="B342"/>
      <c r="C342"/>
      <c r="D342" s="20" t="str">
        <f t="shared" si="92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29" t="e">
        <f t="shared" si="105"/>
        <v>#VALUE!</v>
      </c>
      <c r="O342" s="30" t="e">
        <f t="shared" si="106"/>
        <v>#VALUE!</v>
      </c>
      <c r="P342" s="30" t="e">
        <f t="shared" si="107"/>
        <v>#VALUE!</v>
      </c>
      <c r="Q342" t="s">
        <v>297</v>
      </c>
      <c r="R342" t="s">
        <v>310</v>
      </c>
      <c r="S342" s="43">
        <v>44073</v>
      </c>
      <c r="T342" s="4">
        <v>100</v>
      </c>
      <c r="U342" s="4" t="e">
        <f t="shared" si="96"/>
        <v>#DIV/0!</v>
      </c>
      <c r="V342" s="4" t="e">
        <f t="shared" si="97"/>
        <v>#DIV/0!</v>
      </c>
      <c r="W342" s="4" t="e">
        <f t="shared" si="98"/>
        <v>#DIV/0!</v>
      </c>
      <c r="X342" s="4" t="e">
        <f t="shared" si="99"/>
        <v>#DIV/0!</v>
      </c>
      <c r="Y342" s="4" t="e">
        <f t="shared" si="100"/>
        <v>#DIV/0!</v>
      </c>
      <c r="Z342" s="4" t="e">
        <f t="shared" si="101"/>
        <v>#DIV/0!</v>
      </c>
      <c r="AA342" s="4" t="e">
        <f t="shared" si="102"/>
        <v>#DIV/0!</v>
      </c>
      <c r="AB342" s="4" t="e">
        <f t="shared" si="103"/>
        <v>#DIV/0!</v>
      </c>
      <c r="AC342" s="4" t="e">
        <f t="shared" si="104"/>
        <v>#DIV/0!</v>
      </c>
    </row>
    <row r="343" spans="1:29" ht="15" x14ac:dyDescent="0.25">
      <c r="A343">
        <v>2.66</v>
      </c>
      <c r="B343">
        <v>2.78</v>
      </c>
      <c r="C343">
        <v>3.16</v>
      </c>
      <c r="D343" s="20">
        <f t="shared" si="92"/>
        <v>5.2107776042419118E-2</v>
      </c>
      <c r="E343" s="17">
        <f>IF(OR($A343="",$B343="",$C343=""),"",A343*'MPTO_working_3-way'!$I342)</f>
        <v>2.7986066842728352</v>
      </c>
      <c r="F343" s="21">
        <f>IF(OR($A343="",$B343="",$C343=""),"",B343*'MPTO_working_3-way'!$I342)</f>
        <v>2.9248596173979249</v>
      </c>
      <c r="G343" s="22">
        <f>IF(OR($A343="",$B343="",$C343=""),"",C343*'MPTO_working_3-way'!$I342)</f>
        <v>3.3246605722940448</v>
      </c>
      <c r="H343" s="17">
        <f>IF(OR($A343="",$B343="",$C343=""),"",'MPTO_working_3-way'!E342)</f>
        <v>2.7888511363115578</v>
      </c>
      <c r="I343" s="21">
        <f>IF(OR($A343="",$B343="",$C343=""),"",'MPTO_working_3-way'!F342)</f>
        <v>2.9210472629717827</v>
      </c>
      <c r="J343" s="22">
        <f>IF(OR($A343="",$B343="",$C343=""),"",'MPTO_working_3-way'!G342)</f>
        <v>3.3435150329321148</v>
      </c>
      <c r="K343" s="17">
        <f>IF(OR($A343="",$B343="",$C343=""),"",'OddsRatio_working_3-way'!H342)</f>
        <v>2.7935985587291818</v>
      </c>
      <c r="L343" s="21">
        <f>IF(OR($A343="",$B343="",$C343=""),"",'OddsRatio_working_3-way'!I342)</f>
        <v>2.9232562858662305</v>
      </c>
      <c r="M343" s="22">
        <f>IF(OR($A343="",$B343="",$C343=""),"",'OddsRatio_working_3-way'!J342)</f>
        <v>3.3338390884668869</v>
      </c>
      <c r="N343" s="29">
        <f t="shared" si="105"/>
        <v>35.73206644647999</v>
      </c>
      <c r="O343" s="30">
        <f t="shared" si="106"/>
        <v>34.189675089077987</v>
      </c>
      <c r="P343" s="30">
        <f t="shared" si="107"/>
        <v>30.078258464442019</v>
      </c>
      <c r="Q343" t="s">
        <v>285</v>
      </c>
      <c r="R343" t="s">
        <v>276</v>
      </c>
      <c r="S343" s="43">
        <v>44072</v>
      </c>
      <c r="T343" s="4">
        <v>100</v>
      </c>
      <c r="U343" s="4">
        <f t="shared" si="96"/>
        <v>62.406015037593981</v>
      </c>
      <c r="V343" s="4">
        <f t="shared" si="97"/>
        <v>64.02877697841727</v>
      </c>
      <c r="W343" s="4">
        <f t="shared" si="98"/>
        <v>68.35443037974683</v>
      </c>
      <c r="X343" s="4">
        <f t="shared" si="99"/>
        <v>67.6167926418359</v>
      </c>
      <c r="Y343" s="4">
        <f t="shared" si="100"/>
        <v>69.239554582659181</v>
      </c>
      <c r="Z343" s="4">
        <f t="shared" si="101"/>
        <v>73.565207983988756</v>
      </c>
      <c r="AA343" s="4">
        <f t="shared" si="102"/>
        <v>-5.2107776042419189</v>
      </c>
      <c r="AB343" s="4">
        <f t="shared" si="103"/>
        <v>-5.2107776042419118</v>
      </c>
      <c r="AC343" s="4">
        <f t="shared" si="104"/>
        <v>-5.210777604241926</v>
      </c>
    </row>
    <row r="344" spans="1:29" ht="15" x14ac:dyDescent="0.25">
      <c r="A344">
        <v>2.92</v>
      </c>
      <c r="B344">
        <v>2.79</v>
      </c>
      <c r="C344">
        <v>2.84</v>
      </c>
      <c r="D344" s="20">
        <f t="shared" si="92"/>
        <v>5.3001368549095984E-2</v>
      </c>
      <c r="E344" s="17">
        <f>IF(OR($A344="",$B344="",$C344=""),"",A344*'MPTO_working_3-way'!$I343)</f>
        <v>3.0747639961633602</v>
      </c>
      <c r="F344" s="21">
        <f>IF(OR($A344="",$B344="",$C344=""),"",B344*'MPTO_working_3-way'!$I343)</f>
        <v>2.9378738182519779</v>
      </c>
      <c r="G344" s="22">
        <f>IF(OR($A344="",$B344="",$C344=""),"",C344*'MPTO_working_3-way'!$I343)</f>
        <v>2.9905238866794326</v>
      </c>
      <c r="H344" s="17">
        <f>IF(OR($A344="",$B344="",$C344=""),"",'MPTO_working_3-way'!E343)</f>
        <v>3.0788307149873106</v>
      </c>
      <c r="I344" s="21">
        <f>IF(OR($A344="",$B344="",$C344=""),"",'MPTO_working_3-way'!F343)</f>
        <v>2.9346527701204872</v>
      </c>
      <c r="J344" s="22">
        <f>IF(OR($A344="",$B344="",$C344=""),"",'MPTO_working_3-way'!G343)</f>
        <v>2.9900233099590459</v>
      </c>
      <c r="K344" s="17">
        <f>IF(OR($A344="",$B344="",$C344=""),"",'OddsRatio_working_3-way'!H343)</f>
        <v>3.0768296741536845</v>
      </c>
      <c r="L344" s="21">
        <f>IF(OR($A344="",$B344="",$C344=""),"",'OddsRatio_working_3-way'!I343)</f>
        <v>2.9362109982995288</v>
      </c>
      <c r="M344" s="22">
        <f>IF(OR($A344="",$B344="",$C344=""),"",'OddsRatio_working_3-way'!J343)</f>
        <v>2.9902951043972803</v>
      </c>
      <c r="N344" s="29">
        <f t="shared" si="105"/>
        <v>32.522821304262166</v>
      </c>
      <c r="O344" s="30">
        <f t="shared" si="106"/>
        <v>34.038221580087999</v>
      </c>
      <c r="P344" s="30">
        <f t="shared" si="107"/>
        <v>33.438957115649828</v>
      </c>
      <c r="Q344" t="s">
        <v>279</v>
      </c>
      <c r="R344" t="s">
        <v>286</v>
      </c>
      <c r="S344" s="43">
        <v>44072</v>
      </c>
      <c r="T344" s="4">
        <v>100</v>
      </c>
      <c r="U344" s="4">
        <f t="shared" si="96"/>
        <v>65.753424657534239</v>
      </c>
      <c r="V344" s="4">
        <f t="shared" si="97"/>
        <v>64.157706093189958</v>
      </c>
      <c r="W344" s="4">
        <f t="shared" si="98"/>
        <v>64.788732394366207</v>
      </c>
      <c r="X344" s="4">
        <f t="shared" si="99"/>
        <v>71.053561512443835</v>
      </c>
      <c r="Y344" s="4">
        <f t="shared" si="100"/>
        <v>69.457842948099554</v>
      </c>
      <c r="Z344" s="4">
        <f t="shared" si="101"/>
        <v>70.088869249275788</v>
      </c>
      <c r="AA344" s="4">
        <f t="shared" si="102"/>
        <v>-5.3001368549095957</v>
      </c>
      <c r="AB344" s="4">
        <f t="shared" si="103"/>
        <v>-5.3001368549095957</v>
      </c>
      <c r="AC344" s="4">
        <f t="shared" si="104"/>
        <v>-5.3001368549095815</v>
      </c>
    </row>
    <row r="345" spans="1:29" ht="15" x14ac:dyDescent="0.25">
      <c r="A345">
        <v>3.2</v>
      </c>
      <c r="B345">
        <v>3.02</v>
      </c>
      <c r="C345">
        <v>2.4500000000000002</v>
      </c>
      <c r="D345" s="20">
        <f t="shared" si="92"/>
        <v>5.1789093120691909E-2</v>
      </c>
      <c r="E345" s="17">
        <f>IF(OR($A345="",$B345="",$C345=""),"",A345*'MPTO_working_3-way'!$I344)</f>
        <v>3.3657250979862141</v>
      </c>
      <c r="F345" s="21">
        <f>IF(OR($A345="",$B345="",$C345=""),"",B345*'MPTO_working_3-way'!$I344)</f>
        <v>3.1764030612244896</v>
      </c>
      <c r="G345" s="22">
        <f>IF(OR($A345="",$B345="",$C345=""),"",C345*'MPTO_working_3-way'!$I344)</f>
        <v>2.5768832781456954</v>
      </c>
      <c r="H345" s="17">
        <f>IF(OR($A345="",$B345="",$C345=""),"",'MPTO_working_3-way'!E344)</f>
        <v>3.3871096953859654</v>
      </c>
      <c r="I345" s="21">
        <f>IF(OR($A345="",$B345="",$C345=""),"",'MPTO_working_3-way'!F344)</f>
        <v>3.1861055540105321</v>
      </c>
      <c r="J345" s="22">
        <f>IF(OR($A345="",$B345="",$C345=""),"",'MPTO_working_3-way'!G344)</f>
        <v>2.5581974947597406</v>
      </c>
      <c r="K345" s="17">
        <f>IF(OR($A345="",$B345="",$C345=""),"",'OddsRatio_working_3-way'!H344)</f>
        <v>3.3768166100356014</v>
      </c>
      <c r="L345" s="21">
        <f>IF(OR($A345="",$B345="",$C345=""),"",'OddsRatio_working_3-way'!I344)</f>
        <v>3.1823497964872329</v>
      </c>
      <c r="M345" s="22">
        <f>IF(OR($A345="",$B345="",$C345=""),"",'OddsRatio_working_3-way'!J344)</f>
        <v>2.5665382202507372</v>
      </c>
      <c r="N345" s="29">
        <f t="shared" si="105"/>
        <v>29.711279765490104</v>
      </c>
      <c r="O345" s="30">
        <f t="shared" si="106"/>
        <v>31.482150744890173</v>
      </c>
      <c r="P345" s="30">
        <f t="shared" si="107"/>
        <v>38.806569489619726</v>
      </c>
      <c r="Q345" t="s">
        <v>277</v>
      </c>
      <c r="R345" t="s">
        <v>280</v>
      </c>
      <c r="S345" s="43">
        <v>44072</v>
      </c>
      <c r="T345" s="4">
        <v>100</v>
      </c>
      <c r="U345" s="4">
        <f t="shared" si="96"/>
        <v>68.75</v>
      </c>
      <c r="V345" s="4">
        <f t="shared" si="97"/>
        <v>66.88741721854305</v>
      </c>
      <c r="W345" s="4">
        <f t="shared" si="98"/>
        <v>59.183673469387763</v>
      </c>
      <c r="X345" s="4">
        <f t="shared" si="99"/>
        <v>73.928909312069194</v>
      </c>
      <c r="Y345" s="4">
        <f t="shared" si="100"/>
        <v>72.066326530612244</v>
      </c>
      <c r="Z345" s="4">
        <f t="shared" si="101"/>
        <v>64.36258278145695</v>
      </c>
      <c r="AA345" s="4">
        <f t="shared" si="102"/>
        <v>-5.1789093120691945</v>
      </c>
      <c r="AB345" s="4">
        <f t="shared" si="103"/>
        <v>-5.1789093120691945</v>
      </c>
      <c r="AC345" s="4">
        <f t="shared" si="104"/>
        <v>-5.1789093120691874</v>
      </c>
    </row>
    <row r="346" spans="1:29" ht="15" x14ac:dyDescent="0.25">
      <c r="A346">
        <v>3.03</v>
      </c>
      <c r="B346">
        <v>2.77</v>
      </c>
      <c r="C346">
        <v>2.76</v>
      </c>
      <c r="D346" s="20">
        <f t="shared" si="92"/>
        <v>5.336267420495E-2</v>
      </c>
      <c r="E346" s="17">
        <f>IF(OR($A346="",$B346="",$C346=""),"",A346*'MPTO_working_3-way'!$I345)</f>
        <v>3.1916889028409985</v>
      </c>
      <c r="F346" s="21">
        <f>IF(OR($A346="",$B346="",$C346=""),"",B346*'MPTO_working_3-way'!$I345)</f>
        <v>2.9178146075477116</v>
      </c>
      <c r="G346" s="22">
        <f>IF(OR($A346="",$B346="",$C346=""),"",C346*'MPTO_working_3-way'!$I345)</f>
        <v>2.9072809808056617</v>
      </c>
      <c r="H346" s="17">
        <f>IF(OR($A346="",$B346="",$C346=""),"",'MPTO_working_3-way'!E345)</f>
        <v>3.202608765860306</v>
      </c>
      <c r="I346" s="21">
        <f>IF(OR($A346="",$B346="",$C346=""),"",'MPTO_working_3-way'!F345)</f>
        <v>2.9135553467143742</v>
      </c>
      <c r="J346" s="22">
        <f>IF(OR($A346="",$B346="",$C346=""),"",'MPTO_working_3-way'!G345)</f>
        <v>2.9024940571744176</v>
      </c>
      <c r="K346" s="17">
        <f>IF(OR($A346="",$B346="",$C346=""),"",'OddsRatio_working_3-way'!H345)</f>
        <v>3.1971112539005113</v>
      </c>
      <c r="L346" s="21">
        <f>IF(OR($A346="",$B346="",$C346=""),"",'OddsRatio_working_3-way'!I345)</f>
        <v>2.9157078420708888</v>
      </c>
      <c r="M346" s="22">
        <f>IF(OR($A346="",$B346="",$C346=""),"",'OddsRatio_working_3-way'!J345)</f>
        <v>2.9048846339235954</v>
      </c>
      <c r="N346" s="29">
        <f t="shared" si="105"/>
        <v>31.33137440525222</v>
      </c>
      <c r="O346" s="30">
        <f t="shared" si="106"/>
        <v>34.272225432460004</v>
      </c>
      <c r="P346" s="30">
        <f t="shared" si="107"/>
        <v>34.396400162287769</v>
      </c>
      <c r="Q346" t="s">
        <v>275</v>
      </c>
      <c r="R346" t="s">
        <v>284</v>
      </c>
      <c r="S346" s="43">
        <v>44072</v>
      </c>
      <c r="T346" s="4">
        <v>100</v>
      </c>
      <c r="U346" s="4">
        <f t="shared" si="96"/>
        <v>66.996699669967001</v>
      </c>
      <c r="V346" s="4">
        <f t="shared" si="97"/>
        <v>63.898916967509031</v>
      </c>
      <c r="W346" s="4">
        <f t="shared" si="98"/>
        <v>63.768115942028999</v>
      </c>
      <c r="X346" s="4">
        <f t="shared" si="99"/>
        <v>72.332967090461992</v>
      </c>
      <c r="Y346" s="4">
        <f t="shared" si="100"/>
        <v>69.235184388004029</v>
      </c>
      <c r="Z346" s="4">
        <f t="shared" si="101"/>
        <v>69.104383362523976</v>
      </c>
      <c r="AA346" s="4">
        <f t="shared" si="102"/>
        <v>-5.3362674204949911</v>
      </c>
      <c r="AB346" s="4">
        <f t="shared" si="103"/>
        <v>-5.3362674204949982</v>
      </c>
      <c r="AC346" s="4">
        <f t="shared" si="104"/>
        <v>-5.3362674204949769</v>
      </c>
    </row>
    <row r="347" spans="1:29" ht="15" x14ac:dyDescent="0.25">
      <c r="A347">
        <v>2.2999999999999998</v>
      </c>
      <c r="B347">
        <v>2.97</v>
      </c>
      <c r="C347">
        <v>3.56</v>
      </c>
      <c r="D347" s="20">
        <f t="shared" si="92"/>
        <v>5.238182180048323E-2</v>
      </c>
      <c r="E347" s="17">
        <f>IF(OR($A347="",$B347="",$C347=""),"",A347*'MPTO_working_3-way'!$I346)</f>
        <v>2.4204781901411114</v>
      </c>
      <c r="F347" s="21">
        <f>IF(OR($A347="",$B347="",$C347=""),"",B347*'MPTO_working_3-way'!$I346)</f>
        <v>3.1255740107474352</v>
      </c>
      <c r="G347" s="22">
        <f>IF(OR($A347="",$B347="",$C347=""),"",C347*'MPTO_working_3-way'!$I346)</f>
        <v>3.7464792856097202</v>
      </c>
      <c r="H347" s="17">
        <f>IF(OR($A347="",$B347="",$C347=""),"",'MPTO_working_3-way'!E346)</f>
        <v>2.3962311993525534</v>
      </c>
      <c r="I347" s="21">
        <f>IF(OR($A347="",$B347="",$C347=""),"",'MPTO_working_3-way'!F346)</f>
        <v>3.1324421987654869</v>
      </c>
      <c r="J347" s="22">
        <f>IF(OR($A347="",$B347="",$C347=""),"",'MPTO_working_3-way'!G346)</f>
        <v>3.795955702538508</v>
      </c>
      <c r="K347" s="17">
        <f>IF(OR($A347="",$B347="",$C347=""),"",'OddsRatio_working_3-way'!H346)</f>
        <v>2.4068432858690838</v>
      </c>
      <c r="L347" s="21">
        <f>IF(OR($A347="",$B347="",$C347=""),"",'OddsRatio_working_3-way'!I346)</f>
        <v>3.1319086716631506</v>
      </c>
      <c r="M347" s="22">
        <f>IF(OR($A347="",$B347="",$C347=""),"",'OddsRatio_working_3-way'!J346)</f>
        <v>3.7703990860191183</v>
      </c>
      <c r="N347" s="29">
        <f t="shared" si="105"/>
        <v>41.314150405201588</v>
      </c>
      <c r="O347" s="30">
        <f t="shared" si="106"/>
        <v>31.99412320941537</v>
      </c>
      <c r="P347" s="30">
        <f t="shared" si="107"/>
        <v>26.691726385383046</v>
      </c>
      <c r="Q347" t="s">
        <v>289</v>
      </c>
      <c r="R347" t="s">
        <v>274</v>
      </c>
      <c r="S347" s="43">
        <v>44072</v>
      </c>
      <c r="T347" s="4">
        <v>100</v>
      </c>
      <c r="U347" s="4">
        <f t="shared" si="96"/>
        <v>56.521739130434774</v>
      </c>
      <c r="V347" s="4">
        <f t="shared" si="97"/>
        <v>66.329966329966325</v>
      </c>
      <c r="W347" s="4">
        <f t="shared" si="98"/>
        <v>71.910112359550567</v>
      </c>
      <c r="X347" s="4">
        <f t="shared" si="99"/>
        <v>61.759921310483115</v>
      </c>
      <c r="Y347" s="4">
        <f t="shared" si="100"/>
        <v>71.568148510014666</v>
      </c>
      <c r="Z347" s="4">
        <f t="shared" si="101"/>
        <v>77.148294539598879</v>
      </c>
      <c r="AA347" s="4">
        <f t="shared" si="102"/>
        <v>-5.2381821800483408</v>
      </c>
      <c r="AB347" s="4">
        <f t="shared" si="103"/>
        <v>-5.2381821800483408</v>
      </c>
      <c r="AC347" s="4">
        <f t="shared" si="104"/>
        <v>-5.2381821800483124</v>
      </c>
    </row>
    <row r="348" spans="1:29" ht="15" x14ac:dyDescent="0.25">
      <c r="A348">
        <v>2.38</v>
      </c>
      <c r="B348">
        <v>2.9</v>
      </c>
      <c r="C348">
        <v>3.48</v>
      </c>
      <c r="D348" s="20">
        <f t="shared" si="92"/>
        <v>5.2351975272867834E-2</v>
      </c>
      <c r="E348" s="17">
        <f>IF(OR($A348="",$B348="",$C348=""),"",A348*'MPTO_working_3-way'!$I347)</f>
        <v>2.5045977011494251</v>
      </c>
      <c r="F348" s="21">
        <f>IF(OR($A348="",$B348="",$C348=""),"",B348*'MPTO_working_3-way'!$I347)</f>
        <v>3.0518207282913168</v>
      </c>
      <c r="G348" s="22">
        <f>IF(OR($A348="",$B348="",$C348=""),"",C348*'MPTO_working_3-way'!$I347)</f>
        <v>3.6621848739495801</v>
      </c>
      <c r="H348" s="17">
        <f>IF(OR($A348="",$B348="",$C348=""),"",'MPTO_working_3-way'!E347)</f>
        <v>2.4831307962903741</v>
      </c>
      <c r="I348" s="21">
        <f>IF(OR($A348="",$B348="",$C348=""),"",'MPTO_working_3-way'!F347)</f>
        <v>3.0545830055074745</v>
      </c>
      <c r="J348" s="22">
        <f>IF(OR($A348="",$B348="",$C348=""),"",'MPTO_working_3-way'!G347)</f>
        <v>3.7049982106644404</v>
      </c>
      <c r="K348" s="17">
        <f>IF(OR($A348="",$B348="",$C348=""),"",'OddsRatio_working_3-way'!H347)</f>
        <v>2.4927861747443991</v>
      </c>
      <c r="L348" s="21">
        <f>IF(OR($A348="",$B348="",$C348=""),"",'OddsRatio_working_3-way'!I347)</f>
        <v>3.0552853130538828</v>
      </c>
      <c r="M348" s="22">
        <f>IF(OR($A348="",$B348="",$C348=""),"",'OddsRatio_working_3-way'!J347)</f>
        <v>3.6826881980913848</v>
      </c>
      <c r="N348" s="29">
        <f t="shared" si="105"/>
        <v>39.926571821936669</v>
      </c>
      <c r="O348" s="30">
        <f t="shared" si="106"/>
        <v>32.767324460761813</v>
      </c>
      <c r="P348" s="30">
        <f t="shared" si="107"/>
        <v>27.306103717301511</v>
      </c>
      <c r="Q348" t="s">
        <v>301</v>
      </c>
      <c r="R348" t="s">
        <v>278</v>
      </c>
      <c r="S348" s="43">
        <v>44072</v>
      </c>
      <c r="T348" s="4">
        <v>100</v>
      </c>
      <c r="U348" s="4">
        <f t="shared" si="96"/>
        <v>57.983193277310924</v>
      </c>
      <c r="V348" s="4">
        <f t="shared" si="97"/>
        <v>65.517241379310349</v>
      </c>
      <c r="W348" s="4">
        <f t="shared" si="98"/>
        <v>71.264367816091948</v>
      </c>
      <c r="X348" s="4">
        <f t="shared" si="99"/>
        <v>63.218390804597703</v>
      </c>
      <c r="Y348" s="4">
        <f t="shared" si="100"/>
        <v>70.752438906597121</v>
      </c>
      <c r="Z348" s="4">
        <f t="shared" si="101"/>
        <v>76.499565343378734</v>
      </c>
      <c r="AA348" s="4">
        <f t="shared" si="102"/>
        <v>-5.235197527286779</v>
      </c>
      <c r="AB348" s="4">
        <f t="shared" si="103"/>
        <v>-5.2351975272867719</v>
      </c>
      <c r="AC348" s="4">
        <f t="shared" si="104"/>
        <v>-5.2351975272867861</v>
      </c>
    </row>
    <row r="349" spans="1:29" ht="15" x14ac:dyDescent="0.25">
      <c r="A349">
        <v>2.4300000000000002</v>
      </c>
      <c r="B349">
        <v>2.85</v>
      </c>
      <c r="C349">
        <v>3.44</v>
      </c>
      <c r="D349" s="20">
        <f t="shared" si="92"/>
        <v>5.3097501145916715E-2</v>
      </c>
      <c r="E349" s="17">
        <f>IF(OR($A349="",$B349="",$C349=""),"",A349*'MPTO_working_3-way'!$I348)</f>
        <v>2.5590269277845779</v>
      </c>
      <c r="F349" s="21">
        <f>IF(OR($A349="",$B349="",$C349=""),"",B349*'MPTO_working_3-way'!$I348)</f>
        <v>3.0013278782658626</v>
      </c>
      <c r="G349" s="22">
        <f>IF(OR($A349="",$B349="",$C349=""),"",C349*'MPTO_working_3-way'!$I348)</f>
        <v>3.6226554039419536</v>
      </c>
      <c r="H349" s="17">
        <f>IF(OR($A349="",$B349="",$C349=""),"",'MPTO_working_3-way'!E348)</f>
        <v>2.539208768814603</v>
      </c>
      <c r="I349" s="21">
        <f>IF(OR($A349="",$B349="",$C349=""),"",'MPTO_working_3-way'!F348)</f>
        <v>3.0013984181497038</v>
      </c>
      <c r="J349" s="22">
        <f>IF(OR($A349="",$B349="",$C349=""),"",'MPTO_working_3-way'!G348)</f>
        <v>3.6630236906196956</v>
      </c>
      <c r="K349" s="17">
        <f>IF(OR($A349="",$B349="",$C349=""),"",'OddsRatio_working_3-way'!H348)</f>
        <v>2.5482979905969638</v>
      </c>
      <c r="L349" s="21">
        <f>IF(OR($A349="",$B349="",$C349=""),"",'OddsRatio_working_3-way'!I348)</f>
        <v>3.0030428549680996</v>
      </c>
      <c r="M349" s="22">
        <f>IF(OR($A349="",$B349="",$C349=""),"",'OddsRatio_working_3-way'!J348)</f>
        <v>3.6418511168227905</v>
      </c>
      <c r="N349" s="29">
        <f t="shared" si="105"/>
        <v>39.077353549605995</v>
      </c>
      <c r="O349" s="30">
        <f t="shared" si="106"/>
        <v>33.318585658085112</v>
      </c>
      <c r="P349" s="30">
        <f t="shared" si="107"/>
        <v>27.604060792308889</v>
      </c>
      <c r="Q349" t="s">
        <v>287</v>
      </c>
      <c r="R349" t="s">
        <v>282</v>
      </c>
      <c r="S349" s="43">
        <v>44072</v>
      </c>
      <c r="T349" s="4">
        <v>100</v>
      </c>
      <c r="U349" s="4">
        <f t="shared" si="96"/>
        <v>58.847736625514408</v>
      </c>
      <c r="V349" s="4">
        <f t="shared" si="97"/>
        <v>64.912280701754383</v>
      </c>
      <c r="W349" s="4">
        <f t="shared" si="98"/>
        <v>70.930232558139537</v>
      </c>
      <c r="X349" s="4">
        <f t="shared" si="99"/>
        <v>64.15748674010608</v>
      </c>
      <c r="Y349" s="4">
        <f t="shared" si="100"/>
        <v>70.222030816346063</v>
      </c>
      <c r="Z349" s="4">
        <f t="shared" si="101"/>
        <v>76.239982672731202</v>
      </c>
      <c r="AA349" s="4">
        <f t="shared" si="102"/>
        <v>-5.3097501145916723</v>
      </c>
      <c r="AB349" s="4">
        <f t="shared" si="103"/>
        <v>-5.3097501145916794</v>
      </c>
      <c r="AC349" s="4">
        <f t="shared" si="104"/>
        <v>-5.3097501145916652</v>
      </c>
    </row>
    <row r="350" spans="1:29" ht="15" x14ac:dyDescent="0.25">
      <c r="A350">
        <v>2.38</v>
      </c>
      <c r="B350">
        <v>2.86</v>
      </c>
      <c r="C350">
        <v>3.54</v>
      </c>
      <c r="D350" s="20">
        <f t="shared" si="92"/>
        <v>5.2304292583455148E-2</v>
      </c>
      <c r="E350" s="17">
        <f>IF(OR($A350="",$B350="",$C350=""),"",A350*'MPTO_working_3-way'!$I349)</f>
        <v>2.5044842163486232</v>
      </c>
      <c r="F350" s="21">
        <f>IF(OR($A350="",$B350="",$C350=""),"",B350*'MPTO_working_3-way'!$I349)</f>
        <v>3.0095902767886815</v>
      </c>
      <c r="G350" s="22">
        <f>IF(OR($A350="",$B350="",$C350=""),"",C350*'MPTO_working_3-way'!$I349)</f>
        <v>3.7251571957454312</v>
      </c>
      <c r="H350" s="17">
        <f>IF(OR($A350="",$B350="",$C350=""),"",'MPTO_working_3-way'!E349)</f>
        <v>2.483032797313848</v>
      </c>
      <c r="I350" s="21">
        <f>IF(OR($A350="",$B350="",$C350=""),"",'MPTO_working_3-way'!F349)</f>
        <v>3.0100935771204256</v>
      </c>
      <c r="J350" s="22">
        <f>IF(OR($A350="",$B350="",$C350=""),"",'MPTO_working_3-way'!G349)</f>
        <v>3.7728572209958298</v>
      </c>
      <c r="K350" s="17">
        <f>IF(OR($A350="",$B350="",$C350=""),"",'OddsRatio_working_3-way'!H349)</f>
        <v>2.4927841328501392</v>
      </c>
      <c r="L350" s="21">
        <f>IF(OR($A350="",$B350="",$C350=""),"",'OddsRatio_working_3-way'!I349)</f>
        <v>3.012013396450187</v>
      </c>
      <c r="M350" s="22">
        <f>IF(OR($A350="",$B350="",$C350=""),"",'OddsRatio_working_3-way'!J349)</f>
        <v>3.7475881865502561</v>
      </c>
      <c r="N350" s="29">
        <f t="shared" si="105"/>
        <v>39.928381000457478</v>
      </c>
      <c r="O350" s="30">
        <f t="shared" si="106"/>
        <v>33.227114259121961</v>
      </c>
      <c r="P350" s="30">
        <f t="shared" si="107"/>
        <v>26.844504740420561</v>
      </c>
      <c r="Q350" t="s">
        <v>283</v>
      </c>
      <c r="R350" t="s">
        <v>290</v>
      </c>
      <c r="S350" s="43">
        <v>44072</v>
      </c>
      <c r="T350" s="4">
        <v>100</v>
      </c>
      <c r="U350" s="4">
        <f t="shared" si="96"/>
        <v>57.983193277310924</v>
      </c>
      <c r="V350" s="4">
        <f t="shared" si="97"/>
        <v>65.03496503496504</v>
      </c>
      <c r="W350" s="4">
        <f t="shared" si="98"/>
        <v>71.751412429378533</v>
      </c>
      <c r="X350" s="4">
        <f t="shared" si="99"/>
        <v>63.213622535656434</v>
      </c>
      <c r="Y350" s="4">
        <f t="shared" si="100"/>
        <v>70.26539429331055</v>
      </c>
      <c r="Z350" s="4">
        <f t="shared" si="101"/>
        <v>76.981841687724042</v>
      </c>
      <c r="AA350" s="4">
        <f t="shared" si="102"/>
        <v>-5.2304292583455094</v>
      </c>
      <c r="AB350" s="4">
        <f t="shared" si="103"/>
        <v>-5.2304292583455094</v>
      </c>
      <c r="AC350" s="4">
        <f t="shared" si="104"/>
        <v>-5.2304292583455094</v>
      </c>
    </row>
    <row r="351" spans="1:29" ht="15" x14ac:dyDescent="0.25">
      <c r="A351">
        <v>2.54</v>
      </c>
      <c r="B351">
        <v>2.87</v>
      </c>
      <c r="C351">
        <v>3.23</v>
      </c>
      <c r="D351" s="20">
        <f t="shared" si="92"/>
        <v>5.1730366370517977E-2</v>
      </c>
      <c r="E351" s="17">
        <f>IF(OR($A351="",$B351="",$C351=""),"",A351*'MPTO_working_3-way'!$I350)</f>
        <v>2.6713951305811157</v>
      </c>
      <c r="F351" s="21">
        <f>IF(OR($A351="",$B351="",$C351=""),"",B351*'MPTO_working_3-way'!$I350)</f>
        <v>3.0184661514833868</v>
      </c>
      <c r="G351" s="22">
        <f>IF(OR($A351="",$B351="",$C351=""),"",C351*'MPTO_working_3-way'!$I350)</f>
        <v>3.3970890833767728</v>
      </c>
      <c r="H351" s="17">
        <f>IF(OR($A351="",$B351="",$C351=""),"",'MPTO_working_3-way'!E350)</f>
        <v>2.6563435352264611</v>
      </c>
      <c r="I351" s="21">
        <f>IF(OR($A351="",$B351="",$C351=""),"",'MPTO_working_3-way'!F350)</f>
        <v>3.0194275984060219</v>
      </c>
      <c r="J351" s="22">
        <f>IF(OR($A351="",$B351="",$C351=""),"",'MPTO_working_3-way'!G350)</f>
        <v>3.4205099578458631</v>
      </c>
      <c r="K351" s="17">
        <f>IF(OR($A351="",$B351="",$C351=""),"",'OddsRatio_working_3-way'!H350)</f>
        <v>2.6633269334385488</v>
      </c>
      <c r="L351" s="21">
        <f>IF(OR($A351="",$B351="",$C351=""),"",'OddsRatio_working_3-way'!I350)</f>
        <v>3.0197541334610944</v>
      </c>
      <c r="M351" s="22">
        <f>IF(OR($A351="",$B351="",$C351=""),"",'OddsRatio_working_3-way'!J350)</f>
        <v>3.4085838062129632</v>
      </c>
      <c r="N351" s="29">
        <f t="shared" si="105"/>
        <v>37.433623672978221</v>
      </c>
      <c r="O351" s="30">
        <f t="shared" si="106"/>
        <v>33.129409104308252</v>
      </c>
      <c r="P351" s="30">
        <f t="shared" si="107"/>
        <v>29.436967222713527</v>
      </c>
      <c r="Q351" t="s">
        <v>291</v>
      </c>
      <c r="R351" t="s">
        <v>288</v>
      </c>
      <c r="S351" s="43">
        <v>44072</v>
      </c>
      <c r="T351" s="4">
        <v>100</v>
      </c>
      <c r="U351" s="4">
        <f t="shared" si="96"/>
        <v>60.629921259842511</v>
      </c>
      <c r="V351" s="4">
        <f t="shared" si="97"/>
        <v>65.156794425087099</v>
      </c>
      <c r="W351" s="4">
        <f t="shared" si="98"/>
        <v>69.040247678018574</v>
      </c>
      <c r="X351" s="4">
        <f t="shared" si="99"/>
        <v>65.802957896894327</v>
      </c>
      <c r="Y351" s="4">
        <f t="shared" si="100"/>
        <v>70.329831062138908</v>
      </c>
      <c r="Z351" s="4">
        <f t="shared" si="101"/>
        <v>74.213284315070368</v>
      </c>
      <c r="AA351" s="4">
        <f t="shared" si="102"/>
        <v>-5.1730366370518155</v>
      </c>
      <c r="AB351" s="4">
        <f t="shared" si="103"/>
        <v>-5.1730366370518084</v>
      </c>
      <c r="AC351" s="4">
        <f t="shared" si="104"/>
        <v>-5.1730366370517942</v>
      </c>
    </row>
    <row r="352" spans="1:29" ht="15" x14ac:dyDescent="0.25">
      <c r="A352">
        <v>3.02</v>
      </c>
      <c r="B352">
        <v>2.75</v>
      </c>
      <c r="C352">
        <v>2.8</v>
      </c>
      <c r="D352" s="20">
        <f t="shared" si="92"/>
        <v>5.1905048593790415E-2</v>
      </c>
      <c r="E352" s="17">
        <f>IF(OR($A352="",$B352="",$C352=""),"",A352*'MPTO_working_3-way'!$I351)</f>
        <v>3.1767532467532469</v>
      </c>
      <c r="F352" s="21">
        <f>IF(OR($A352="",$B352="",$C352=""),"",B352*'MPTO_working_3-way'!$I351)</f>
        <v>2.8927388836329238</v>
      </c>
      <c r="G352" s="22">
        <f>IF(OR($A352="",$B352="",$C352=""),"",C352*'MPTO_working_3-way'!$I351)</f>
        <v>2.9453341360626131</v>
      </c>
      <c r="H352" s="17">
        <f>IF(OR($A352="",$B352="",$C352=""),"",'MPTO_working_3-way'!E351)</f>
        <v>3.1864979673868361</v>
      </c>
      <c r="I352" s="21">
        <f>IF(OR($A352="",$B352="",$C352=""),"",'MPTO_working_3-way'!F351)</f>
        <v>2.8873804892181618</v>
      </c>
      <c r="J352" s="22">
        <f>IF(OR($A352="",$B352="",$C352=""),"",'MPTO_working_3-way'!G351)</f>
        <v>2.9425510376244306</v>
      </c>
      <c r="K352" s="17">
        <f>IF(OR($A352="",$B352="",$C352=""),"",'OddsRatio_working_3-way'!H351)</f>
        <v>3.1816063573443274</v>
      </c>
      <c r="L352" s="21">
        <f>IF(OR($A352="",$B352="",$C352=""),"",'OddsRatio_working_3-way'!I351)</f>
        <v>2.8900055076002844</v>
      </c>
      <c r="M352" s="22">
        <f>IF(OR($A352="",$B352="",$C352=""),"",'OddsRatio_working_3-way'!J351)</f>
        <v>2.9440056649602928</v>
      </c>
      <c r="N352" s="29">
        <f t="shared" si="105"/>
        <v>31.478680348309553</v>
      </c>
      <c r="O352" s="30">
        <f t="shared" si="106"/>
        <v>34.569314418870853</v>
      </c>
      <c r="P352" s="30">
        <f t="shared" si="107"/>
        <v>33.952005232819587</v>
      </c>
      <c r="Q352" t="s">
        <v>281</v>
      </c>
      <c r="R352" t="s">
        <v>300</v>
      </c>
      <c r="S352" s="43">
        <v>44072</v>
      </c>
      <c r="T352" s="4">
        <v>100</v>
      </c>
      <c r="U352" s="4">
        <f t="shared" si="96"/>
        <v>66.88741721854305</v>
      </c>
      <c r="V352" s="4">
        <f t="shared" si="97"/>
        <v>63.63636363636364</v>
      </c>
      <c r="W352" s="4">
        <f t="shared" si="98"/>
        <v>64.285714285714292</v>
      </c>
      <c r="X352" s="4">
        <f t="shared" si="99"/>
        <v>72.077922077922068</v>
      </c>
      <c r="Y352" s="4">
        <f t="shared" si="100"/>
        <v>68.826868495742673</v>
      </c>
      <c r="Z352" s="4">
        <f t="shared" si="101"/>
        <v>69.476219145093324</v>
      </c>
      <c r="AA352" s="4">
        <f t="shared" si="102"/>
        <v>-5.1905048593790184</v>
      </c>
      <c r="AB352" s="4">
        <f t="shared" si="103"/>
        <v>-5.1905048593790326</v>
      </c>
      <c r="AC352" s="4">
        <f t="shared" si="104"/>
        <v>-5.1905048593790326</v>
      </c>
    </row>
    <row r="353" spans="1:29" ht="15" x14ac:dyDescent="0.25">
      <c r="A353">
        <v>2.44</v>
      </c>
      <c r="B353">
        <v>3.34</v>
      </c>
      <c r="C353">
        <v>2.99</v>
      </c>
      <c r="D353" s="20">
        <f t="shared" si="92"/>
        <v>4.3685423713677896E-2</v>
      </c>
      <c r="E353" s="17">
        <f>IF(OR($A353="",$B353="",$C353=""),"",A353*'MPTO_working_3-way'!$I352)</f>
        <v>2.5465924338613739</v>
      </c>
      <c r="F353" s="21">
        <f>IF(OR($A353="",$B353="",$C353=""),"",B353*'MPTO_working_3-way'!$I352)</f>
        <v>3.485909315203684</v>
      </c>
      <c r="G353" s="22">
        <f>IF(OR($A353="",$B353="",$C353=""),"",C353*'MPTO_working_3-way'!$I352)</f>
        <v>3.1206194169038972</v>
      </c>
      <c r="H353" s="17">
        <f>IF(OR($A353="",$B353="",$C353=""),"",'MPTO_working_3-way'!E352)</f>
        <v>2.5298890089545343</v>
      </c>
      <c r="I353" s="21">
        <f>IF(OR($A353="",$B353="",$C353=""),"",'MPTO_working_3-way'!F352)</f>
        <v>3.5107503953452985</v>
      </c>
      <c r="J353" s="22">
        <f>IF(OR($A353="",$B353="",$C353=""),"",'MPTO_working_3-way'!G352)</f>
        <v>3.1261102318888772</v>
      </c>
      <c r="K353" s="17">
        <f>IF(OR($A353="",$B353="",$C353=""),"",'OddsRatio_working_3-way'!H352)</f>
        <v>2.537400455285717</v>
      </c>
      <c r="L353" s="21">
        <f>IF(OR($A353="",$B353="",$C353=""),"",'OddsRatio_working_3-way'!I352)</f>
        <v>3.4982757398392899</v>
      </c>
      <c r="M353" s="22">
        <f>IF(OR($A353="",$B353="",$C353=""),"",'OddsRatio_working_3-way'!J352)</f>
        <v>3.1246020180684568</v>
      </c>
      <c r="N353" s="29">
        <f t="shared" si="105"/>
        <v>39.268160334699083</v>
      </c>
      <c r="O353" s="30">
        <f t="shared" si="106"/>
        <v>28.686919525947836</v>
      </c>
      <c r="P353" s="30">
        <f t="shared" si="107"/>
        <v>32.044920139353096</v>
      </c>
      <c r="Q353" t="s">
        <v>231</v>
      </c>
      <c r="R353" t="s">
        <v>228</v>
      </c>
      <c r="S353" s="43">
        <v>44072</v>
      </c>
      <c r="T353" s="4">
        <v>100</v>
      </c>
      <c r="U353" s="4">
        <f t="shared" si="96"/>
        <v>59.016393442622956</v>
      </c>
      <c r="V353" s="4">
        <f t="shared" si="97"/>
        <v>70.059880239520965</v>
      </c>
      <c r="W353" s="4">
        <f t="shared" si="98"/>
        <v>66.555183946488299</v>
      </c>
      <c r="X353" s="4">
        <f t="shared" si="99"/>
        <v>63.384935813990751</v>
      </c>
      <c r="Y353" s="4">
        <f t="shared" si="100"/>
        <v>74.428422610888759</v>
      </c>
      <c r="Z353" s="4">
        <f t="shared" si="101"/>
        <v>70.923726317856094</v>
      </c>
      <c r="AA353" s="4">
        <f t="shared" si="102"/>
        <v>-4.3685423713677949</v>
      </c>
      <c r="AB353" s="4">
        <f t="shared" si="103"/>
        <v>-4.3685423713677949</v>
      </c>
      <c r="AC353" s="4">
        <f t="shared" si="104"/>
        <v>-4.3685423713677949</v>
      </c>
    </row>
    <row r="354" spans="1:29" ht="15" x14ac:dyDescent="0.25">
      <c r="A354">
        <v>2.1800000000000002</v>
      </c>
      <c r="B354">
        <v>3.34</v>
      </c>
      <c r="C354">
        <v>3.49</v>
      </c>
      <c r="D354" s="20">
        <f t="shared" si="92"/>
        <v>4.4649745224464077E-2</v>
      </c>
      <c r="E354" s="17">
        <f>IF(OR($A354="",$B354="",$C354=""),"",A354*'MPTO_working_3-way'!$I353)</f>
        <v>2.277336444589332</v>
      </c>
      <c r="F354" s="21">
        <f>IF(OR($A354="",$B354="",$C354=""),"",B354*'MPTO_working_3-way'!$I353)</f>
        <v>3.4891301490497098</v>
      </c>
      <c r="G354" s="22">
        <f>IF(OR($A354="",$B354="",$C354=""),"",C354*'MPTO_working_3-way'!$I353)</f>
        <v>3.64582761083338</v>
      </c>
      <c r="H354" s="17">
        <f>IF(OR($A354="",$B354="",$C354=""),"",'MPTO_working_3-way'!E353)</f>
        <v>2.2531030121659152</v>
      </c>
      <c r="I354" s="21">
        <f>IF(OR($A354="",$B354="",$C354=""),"",'MPTO_working_3-way'!F353)</f>
        <v>3.5147167439650038</v>
      </c>
      <c r="J354" s="22">
        <f>IF(OR($A354="",$B354="",$C354=""),"",'MPTO_working_3-way'!G353)</f>
        <v>3.6812114623853192</v>
      </c>
      <c r="K354" s="17">
        <f>IF(OR($A354="",$B354="",$C354=""),"",'OddsRatio_working_3-way'!H353)</f>
        <v>2.26313952855502</v>
      </c>
      <c r="L354" s="21">
        <f>IF(OR($A354="",$B354="",$C354=""),"",'OddsRatio_working_3-way'!I353)</f>
        <v>3.5048699125582603</v>
      </c>
      <c r="M354" s="22">
        <f>IF(OR($A354="",$B354="",$C354=""),"",'OddsRatio_working_3-way'!J353)</f>
        <v>3.6654384966966109</v>
      </c>
      <c r="N354" s="29">
        <f t="shared" si="105"/>
        <v>43.910947035334878</v>
      </c>
      <c r="O354" s="30">
        <f t="shared" si="106"/>
        <v>28.660438484140734</v>
      </c>
      <c r="P354" s="30">
        <f t="shared" si="107"/>
        <v>27.428614480524367</v>
      </c>
      <c r="Q354" t="s">
        <v>233</v>
      </c>
      <c r="R354" t="s">
        <v>236</v>
      </c>
      <c r="S354" s="43">
        <v>44072</v>
      </c>
      <c r="T354" s="4">
        <v>100</v>
      </c>
      <c r="U354" s="4">
        <f t="shared" si="96"/>
        <v>54.128440366972484</v>
      </c>
      <c r="V354" s="4">
        <f t="shared" si="97"/>
        <v>70.059880239520965</v>
      </c>
      <c r="W354" s="4">
        <f t="shared" si="98"/>
        <v>71.346704871060169</v>
      </c>
      <c r="X354" s="4">
        <f t="shared" si="99"/>
        <v>58.593414889418874</v>
      </c>
      <c r="Y354" s="4">
        <f t="shared" si="100"/>
        <v>74.524854761967347</v>
      </c>
      <c r="Z354" s="4">
        <f t="shared" si="101"/>
        <v>75.811679393506566</v>
      </c>
      <c r="AA354" s="4">
        <f t="shared" si="102"/>
        <v>-4.4649745224463899</v>
      </c>
      <c r="AB354" s="4">
        <f t="shared" si="103"/>
        <v>-4.4649745224463828</v>
      </c>
      <c r="AC354" s="4">
        <f t="shared" si="104"/>
        <v>-4.464974522446397</v>
      </c>
    </row>
    <row r="355" spans="1:29" ht="15" x14ac:dyDescent="0.25">
      <c r="A355">
        <v>2.2599999999999998</v>
      </c>
      <c r="B355">
        <v>3.27</v>
      </c>
      <c r="C355">
        <v>3.38</v>
      </c>
      <c r="D355" s="20">
        <f t="shared" si="92"/>
        <v>4.4146261825392052E-2</v>
      </c>
      <c r="E355" s="17">
        <f>IF(OR($A355="",$B355="",$C355=""),"",A355*'MPTO_working_3-way'!$I354)</f>
        <v>2.359770551725386</v>
      </c>
      <c r="F355" s="21">
        <f>IF(OR($A355="",$B355="",$C355=""),"",B355*'MPTO_working_3-way'!$I354)</f>
        <v>3.4143582761690321</v>
      </c>
      <c r="G355" s="22">
        <f>IF(OR($A355="",$B355="",$C355=""),"",C355*'MPTO_working_3-way'!$I354)</f>
        <v>3.5292143649698251</v>
      </c>
      <c r="H355" s="17">
        <f>IF(OR($A355="",$B355="",$C355=""),"",'MPTO_working_3-way'!E354)</f>
        <v>2.3377460717921865</v>
      </c>
      <c r="I355" s="21">
        <f>IF(OR($A355="",$B355="",$C355=""),"",'MPTO_working_3-way'!F354)</f>
        <v>3.4353048977164606</v>
      </c>
      <c r="J355" s="22">
        <f>IF(OR($A355="",$B355="",$C355=""),"",'MPTO_working_3-way'!G354)</f>
        <v>3.5569142328348624</v>
      </c>
      <c r="K355" s="17">
        <f>IF(OR($A355="",$B355="",$C355=""),"",'OddsRatio_working_3-way'!H354)</f>
        <v>2.3470804814417234</v>
      </c>
      <c r="L355" s="21">
        <f>IF(OR($A355="",$B355="",$C355=""),"",'OddsRatio_working_3-way'!I354)</f>
        <v>3.4268830895815179</v>
      </c>
      <c r="M355" s="22">
        <f>IF(OR($A355="",$B355="",$C355=""),"",'OddsRatio_working_3-way'!J354)</f>
        <v>3.5444853538343652</v>
      </c>
      <c r="N355" s="29">
        <f t="shared" si="105"/>
        <v>42.377001410956382</v>
      </c>
      <c r="O355" s="30">
        <f t="shared" si="106"/>
        <v>29.288080485859762</v>
      </c>
      <c r="P355" s="30">
        <f t="shared" si="107"/>
        <v>28.334918103183853</v>
      </c>
      <c r="Q355" t="s">
        <v>229</v>
      </c>
      <c r="R355" t="s">
        <v>232</v>
      </c>
      <c r="S355" s="43">
        <v>44072</v>
      </c>
      <c r="T355" s="4">
        <v>100</v>
      </c>
      <c r="U355" s="4">
        <f t="shared" si="96"/>
        <v>55.752212389380524</v>
      </c>
      <c r="V355" s="4">
        <f t="shared" si="97"/>
        <v>69.418960244648318</v>
      </c>
      <c r="W355" s="4">
        <f t="shared" si="98"/>
        <v>70.414201183431956</v>
      </c>
      <c r="X355" s="4">
        <f t="shared" si="99"/>
        <v>60.166838571919733</v>
      </c>
      <c r="Y355" s="4">
        <f t="shared" si="100"/>
        <v>73.833586427187512</v>
      </c>
      <c r="Z355" s="4">
        <f t="shared" si="101"/>
        <v>74.828827365971151</v>
      </c>
      <c r="AA355" s="4">
        <f t="shared" si="102"/>
        <v>-4.4146261825392088</v>
      </c>
      <c r="AB355" s="4">
        <f t="shared" si="103"/>
        <v>-4.4146261825391946</v>
      </c>
      <c r="AC355" s="4">
        <f t="shared" si="104"/>
        <v>-4.4146261825391946</v>
      </c>
    </row>
    <row r="356" spans="1:29" ht="15" x14ac:dyDescent="0.25">
      <c r="A356">
        <v>15.94</v>
      </c>
      <c r="B356">
        <v>7.37</v>
      </c>
      <c r="C356">
        <v>1.18</v>
      </c>
      <c r="D356" s="20">
        <f t="shared" si="92"/>
        <v>4.5878094645274814E-2</v>
      </c>
      <c r="E356" s="17">
        <f>IF(OR($A356="",$B356="",$C356=""),"",A356*'MPTO_working_3-way'!$I355)</f>
        <v>16.67129682864568</v>
      </c>
      <c r="F356" s="21">
        <f>IF(OR($A356="",$B356="",$C356=""),"",B356*'MPTO_working_3-way'!$I355)</f>
        <v>7.7081215575356756</v>
      </c>
      <c r="G356" s="22">
        <f>IF(OR($A356="",$B356="",$C356=""),"",C356*'MPTO_working_3-way'!$I355)</f>
        <v>1.2341361516814242</v>
      </c>
      <c r="H356" s="17">
        <f>IF(OR($A356="",$B356="",$C356=""),"",'MPTO_working_3-way'!E355)</f>
        <v>21.078121018120449</v>
      </c>
      <c r="I356" s="21">
        <f>IF(OR($A356="",$B356="",$C356=""),"",'MPTO_working_3-way'!F355)</f>
        <v>8.3061644165579978</v>
      </c>
      <c r="J356" s="22">
        <f>IF(OR($A356="",$B356="",$C356=""),"",'MPTO_working_3-way'!G355)</f>
        <v>1.2016848647029434</v>
      </c>
      <c r="K356" s="17">
        <f>IF(OR($A356="",$B356="",$C356=""),"",'OddsRatio_working_3-way'!H355)</f>
        <v>18.389642733535336</v>
      </c>
      <c r="L356" s="21">
        <f>IF(OR($A356="",$B356="",$C356=""),"",'OddsRatio_working_3-way'!I355)</f>
        <v>8.414459451982605</v>
      </c>
      <c r="M356" s="22">
        <f>IF(OR($A356="",$B356="",$C356=""),"",'OddsRatio_working_3-way'!J355)</f>
        <v>1.2095137678739192</v>
      </c>
      <c r="N356" s="29">
        <f t="shared" si="105"/>
        <v>5.9983336046283853</v>
      </c>
      <c r="O356" s="30">
        <f t="shared" si="106"/>
        <v>12.973329397255961</v>
      </c>
      <c r="P356" s="30">
        <f t="shared" si="107"/>
        <v>81.028336998115634</v>
      </c>
      <c r="Q356" t="s">
        <v>235</v>
      </c>
      <c r="R356" t="s">
        <v>227</v>
      </c>
      <c r="S356" s="43">
        <v>44072</v>
      </c>
      <c r="T356" s="4">
        <v>100</v>
      </c>
      <c r="U356" s="4">
        <f t="shared" si="96"/>
        <v>93.726474278544543</v>
      </c>
      <c r="V356" s="4">
        <f t="shared" si="97"/>
        <v>86.431478968792391</v>
      </c>
      <c r="W356" s="4">
        <f t="shared" si="98"/>
        <v>15.254237288135595</v>
      </c>
      <c r="X356" s="4">
        <f t="shared" si="99"/>
        <v>98.314283743072011</v>
      </c>
      <c r="Y356" s="4">
        <f t="shared" si="100"/>
        <v>91.019288433319872</v>
      </c>
      <c r="Z356" s="4">
        <f t="shared" si="101"/>
        <v>19.842046752663055</v>
      </c>
      <c r="AA356" s="4">
        <f t="shared" si="102"/>
        <v>-4.5878094645274672</v>
      </c>
      <c r="AB356" s="4">
        <f t="shared" si="103"/>
        <v>-4.5878094645274814</v>
      </c>
      <c r="AC356" s="4">
        <f t="shared" si="104"/>
        <v>-4.5878094645274601</v>
      </c>
    </row>
    <row r="357" spans="1:29" ht="15" x14ac:dyDescent="0.25">
      <c r="A357">
        <v>1.1299999999999999</v>
      </c>
      <c r="B357">
        <v>9.16</v>
      </c>
      <c r="C357">
        <v>20.76</v>
      </c>
      <c r="D357" s="20">
        <f t="shared" si="92"/>
        <v>4.2295614729322306E-2</v>
      </c>
      <c r="E357" s="17">
        <f>IF(OR($A357="",$B357="",$C357=""),"",A357*'MPTO_working_3-way'!$I356)</f>
        <v>1.1777940446441342</v>
      </c>
      <c r="F357" s="21">
        <f>IF(OR($A357="",$B357="",$C357=""),"",B357*'MPTO_working_3-way'!$I356)</f>
        <v>9.5474278309205918</v>
      </c>
      <c r="G357" s="22">
        <f>IF(OR($A357="",$B357="",$C357=""),"",C357*'MPTO_working_3-way'!$I356)</f>
        <v>21.638056961780734</v>
      </c>
      <c r="H357" s="17">
        <f>IF(OR($A357="",$B357="",$C357=""),"",'MPTO_working_3-way'!E356)</f>
        <v>1.1482938694876257</v>
      </c>
      <c r="I357" s="21">
        <f>IF(OR($A357="",$B357="",$C357=""),"",'MPTO_working_3-way'!F356)</f>
        <v>10.518369722082408</v>
      </c>
      <c r="J357" s="22">
        <f>IF(OR($A357="",$B357="",$C357=""),"",'MPTO_working_3-way'!G356)</f>
        <v>29.350457989798478</v>
      </c>
      <c r="K357" s="17">
        <f>IF(OR($A357="",$B357="",$C357=""),"",'OddsRatio_working_3-way'!H356)</f>
        <v>1.1548196233475041</v>
      </c>
      <c r="L357" s="21">
        <f>IF(OR($A357="",$B357="",$C357=""),"",'OddsRatio_working_3-way'!I356)</f>
        <v>10.717908665504906</v>
      </c>
      <c r="M357" s="22">
        <f>IF(OR($A357="",$B357="",$C357=""),"",'OddsRatio_working_3-way'!J356)</f>
        <v>24.532582748820705</v>
      </c>
      <c r="N357" s="29">
        <f t="shared" si="105"/>
        <v>84.904487719849698</v>
      </c>
      <c r="O357" s="30">
        <f t="shared" si="106"/>
        <v>10.474025231815521</v>
      </c>
      <c r="P357" s="30">
        <f t="shared" si="107"/>
        <v>4.6214870483347852</v>
      </c>
      <c r="Q357" t="s">
        <v>234</v>
      </c>
      <c r="R357" t="s">
        <v>237</v>
      </c>
      <c r="S357" s="43">
        <v>44073</v>
      </c>
      <c r="T357" s="4">
        <v>100</v>
      </c>
      <c r="U357" s="4">
        <f t="shared" si="96"/>
        <v>11.504424778761051</v>
      </c>
      <c r="V357" s="4">
        <f t="shared" si="97"/>
        <v>89.082969432314414</v>
      </c>
      <c r="W357" s="4">
        <f t="shared" si="98"/>
        <v>95.183044315992277</v>
      </c>
      <c r="X357" s="4">
        <f t="shared" si="99"/>
        <v>15.733986251693297</v>
      </c>
      <c r="Y357" s="4">
        <f t="shared" si="100"/>
        <v>93.312530905246646</v>
      </c>
      <c r="Z357" s="4">
        <f t="shared" si="101"/>
        <v>99.412605788924537</v>
      </c>
      <c r="AA357" s="4">
        <f t="shared" si="102"/>
        <v>-4.2295614729322466</v>
      </c>
      <c r="AB357" s="4">
        <f t="shared" si="103"/>
        <v>-4.2295614729322324</v>
      </c>
      <c r="AC357" s="4">
        <f t="shared" si="104"/>
        <v>-4.2295614729322608</v>
      </c>
    </row>
    <row r="358" spans="1:29" ht="15" x14ac:dyDescent="0.25">
      <c r="A358">
        <v>2.5099999999999998</v>
      </c>
      <c r="B358">
        <v>3.26</v>
      </c>
      <c r="C358">
        <v>2.95</v>
      </c>
      <c r="D358" s="20">
        <f t="shared" si="92"/>
        <v>4.4137891607118451E-2</v>
      </c>
      <c r="E358" s="17">
        <f>IF(OR($A358="",$B358="",$C358=""),"",A358*'MPTO_working_3-way'!$I357)</f>
        <v>2.620786107933867</v>
      </c>
      <c r="F358" s="21">
        <f>IF(OR($A358="",$B358="",$C358=""),"",B358*'MPTO_working_3-way'!$I357)</f>
        <v>3.403889526639206</v>
      </c>
      <c r="G358" s="22">
        <f>IF(OR($A358="",$B358="",$C358=""),"",C358*'MPTO_working_3-way'!$I357)</f>
        <v>3.0802067802409998</v>
      </c>
      <c r="H358" s="17">
        <f>IF(OR($A358="",$B358="",$C358=""),"",'MPTO_working_3-way'!E357)</f>
        <v>2.6062452560807641</v>
      </c>
      <c r="I358" s="21">
        <f>IF(OR($A358="",$B358="",$C358=""),"",'MPTO_working_3-way'!F357)</f>
        <v>3.4242372944670603</v>
      </c>
      <c r="J358" s="22">
        <f>IF(OR($A358="",$B358="",$C358=""),"",'MPTO_working_3-way'!G357)</f>
        <v>3.0838458809736848</v>
      </c>
      <c r="K358" s="17">
        <f>IF(OR($A358="",$B358="",$C358=""),"",'OddsRatio_working_3-way'!H357)</f>
        <v>2.6128972024484307</v>
      </c>
      <c r="L358" s="21">
        <f>IF(OR($A358="",$B358="",$C358=""),"",'OddsRatio_working_3-way'!I357)</f>
        <v>3.4140050844592404</v>
      </c>
      <c r="M358" s="22">
        <f>IF(OR($A358="",$B358="",$C358=""),"",'OddsRatio_working_3-way'!J357)</f>
        <v>3.0828804932281058</v>
      </c>
      <c r="N358" s="29">
        <f t="shared" si="105"/>
        <v>38.156490412274195</v>
      </c>
      <c r="O358" s="30">
        <f t="shared" si="106"/>
        <v>29.378156728468781</v>
      </c>
      <c r="P358" s="30">
        <f t="shared" si="107"/>
        <v>32.465352859257017</v>
      </c>
      <c r="Q358" t="s">
        <v>230</v>
      </c>
      <c r="R358" t="s">
        <v>226</v>
      </c>
      <c r="S358" s="43">
        <v>44073</v>
      </c>
      <c r="T358" s="4">
        <v>100</v>
      </c>
      <c r="U358" s="4">
        <f t="shared" si="96"/>
        <v>60.15936254980079</v>
      </c>
      <c r="V358" s="4">
        <f t="shared" si="97"/>
        <v>69.325153374233125</v>
      </c>
      <c r="W358" s="4">
        <f t="shared" si="98"/>
        <v>66.101694915254228</v>
      </c>
      <c r="X358" s="4">
        <f t="shared" si="99"/>
        <v>64.573151710512633</v>
      </c>
      <c r="Y358" s="4">
        <f t="shared" si="100"/>
        <v>73.738942534944968</v>
      </c>
      <c r="Z358" s="4">
        <f t="shared" si="101"/>
        <v>70.515484075966086</v>
      </c>
      <c r="AA358" s="4">
        <f t="shared" si="102"/>
        <v>-4.4137891607118434</v>
      </c>
      <c r="AB358" s="4">
        <f t="shared" si="103"/>
        <v>-4.4137891607118434</v>
      </c>
      <c r="AC358" s="4">
        <f t="shared" si="104"/>
        <v>-4.4137891607118576</v>
      </c>
    </row>
    <row r="359" spans="1:29" s="28" customFormat="1" ht="15" x14ac:dyDescent="0.25">
      <c r="A359" s="23">
        <v>4.7</v>
      </c>
      <c r="B359" s="23">
        <v>3.99</v>
      </c>
      <c r="C359" s="23">
        <v>1.71</v>
      </c>
      <c r="D359" s="24">
        <f t="shared" si="92"/>
        <v>4.818784550027555E-2</v>
      </c>
      <c r="E359" s="25">
        <f>IF(OR($A359="",$B359="",$C359=""),"",A359*'MPTO_working_3-way'!$I358)</f>
        <v>4.9264828738512954</v>
      </c>
      <c r="F359" s="26">
        <f>IF(OR($A359="",$B359="",$C359=""),"",B359*'MPTO_working_3-way'!$I358)</f>
        <v>4.1822695035460997</v>
      </c>
      <c r="G359" s="27">
        <f>IF(OR($A359="",$B359="",$C359=""),"",C359*'MPTO_working_3-way'!$I358)</f>
        <v>1.7924012158054712</v>
      </c>
      <c r="H359" s="25">
        <f>IF(OR($A359="",$B359="",$C359=""),"",'MPTO_working_3-way'!E358)</f>
        <v>5.0837977047501441</v>
      </c>
      <c r="I359" s="26">
        <f>IF(OR($A359="",$B359="",$C359=""),"",'MPTO_working_3-way'!F358)</f>
        <v>4.2632296850135143</v>
      </c>
      <c r="J359" s="27">
        <f>IF(OR($A359="",$B359="",$C359=""),"",'MPTO_working_3-way'!G358)</f>
        <v>1.7582952213274439</v>
      </c>
      <c r="K359" s="25">
        <f>IF(OR($A359="",$B359="",$C359=""),"",'OddsRatio_working_3-way'!H358)</f>
        <v>5.0138156604440542</v>
      </c>
      <c r="L359" s="26">
        <f>IF(OR($A359="",$B359="",$C359=""),"",'OddsRatio_working_3-way'!I358)</f>
        <v>4.2435969796561412</v>
      </c>
      <c r="M359" s="27">
        <f>IF(OR($A359="",$B359="",$C359=""),"",'OddsRatio_working_3-way'!J358)</f>
        <v>1.7702186807879128</v>
      </c>
      <c r="N359" s="40">
        <f t="shared" ref="N359:N422" si="108">(1/E359)* 100</f>
        <v>20.298456842462269</v>
      </c>
      <c r="O359" s="41">
        <f t="shared" ref="O359:O422" si="109">(1/F359)* 100</f>
        <v>23.910462947261315</v>
      </c>
      <c r="P359" s="41">
        <f t="shared" ref="P359:P422" si="110">(1/G359)* 100</f>
        <v>55.791080210276412</v>
      </c>
      <c r="Q359" s="23" t="s">
        <v>299</v>
      </c>
      <c r="R359" s="23" t="s">
        <v>311</v>
      </c>
      <c r="S359" s="49">
        <v>44084</v>
      </c>
      <c r="T359" s="28">
        <v>100</v>
      </c>
      <c r="U359" s="28">
        <f t="shared" si="96"/>
        <v>78.723404255319153</v>
      </c>
      <c r="V359" s="28">
        <f t="shared" si="97"/>
        <v>74.937343358395992</v>
      </c>
      <c r="W359" s="28">
        <f t="shared" si="98"/>
        <v>41.520467836257311</v>
      </c>
      <c r="X359" s="28">
        <f t="shared" si="99"/>
        <v>83.542188805346697</v>
      </c>
      <c r="Y359" s="28">
        <f t="shared" si="100"/>
        <v>79.756127908423537</v>
      </c>
      <c r="Z359" s="28">
        <f t="shared" si="101"/>
        <v>46.339252386284855</v>
      </c>
      <c r="AA359" s="28">
        <f t="shared" si="102"/>
        <v>-4.8187845500275444</v>
      </c>
      <c r="AB359" s="28">
        <f t="shared" si="103"/>
        <v>-4.8187845500275444</v>
      </c>
      <c r="AC359" s="28">
        <f t="shared" si="104"/>
        <v>-4.8187845500275444</v>
      </c>
    </row>
    <row r="360" spans="1:29" ht="15" x14ac:dyDescent="0.25">
      <c r="A360">
        <v>3.19</v>
      </c>
      <c r="B360">
        <v>3.62</v>
      </c>
      <c r="C360">
        <v>2.25</v>
      </c>
      <c r="D360" s="20">
        <f t="shared" si="92"/>
        <v>3.4167162191547806E-2</v>
      </c>
      <c r="E360" s="17">
        <f>IF(OR($A360="",$B360="",$C360=""),"",A360*'MPTO_working_3-way'!$I359)</f>
        <v>3.2989932473910373</v>
      </c>
      <c r="F360" s="21">
        <f>IF(OR($A360="",$B360="",$C360=""),"",B360*'MPTO_working_3-way'!$I359)</f>
        <v>3.7436851271334031</v>
      </c>
      <c r="G360" s="22">
        <f>IF(OR($A360="",$B360="",$C360=""),"",C360*'MPTO_working_3-way'!$I359)</f>
        <v>2.3268761149309825</v>
      </c>
      <c r="H360" s="17">
        <f>IF(OR($A360="",$B360="",$C360=""),"",'MPTO_working_3-way'!E359)</f>
        <v>3.3102655299451103</v>
      </c>
      <c r="I360" s="21">
        <f>IF(OR($A360="",$B360="",$C360=""),"",'MPTO_working_3-way'!F359)</f>
        <v>3.7756645151915134</v>
      </c>
      <c r="J360" s="22">
        <f>IF(OR($A360="",$B360="",$C360=""),"",'MPTO_working_3-way'!G359)</f>
        <v>2.3091734272632878</v>
      </c>
      <c r="K360" s="17">
        <f>IF(OR($A360="",$B360="",$C360=""),"",'OddsRatio_working_3-way'!H359)</f>
        <v>3.3069350726272289</v>
      </c>
      <c r="L360" s="21">
        <f>IF(OR($A360="",$B360="",$C360=""),"",'OddsRatio_working_3-way'!I359)</f>
        <v>3.7598949270700168</v>
      </c>
      <c r="M360" s="22">
        <f>IF(OR($A360="",$B360="",$C360=""),"",'OddsRatio_working_3-way'!J359)</f>
        <v>2.3167437629150847</v>
      </c>
      <c r="N360" s="29">
        <f t="shared" si="108"/>
        <v>30.312277868129499</v>
      </c>
      <c r="O360" s="30">
        <f t="shared" si="109"/>
        <v>26.711648176611352</v>
      </c>
      <c r="P360" s="30">
        <f t="shared" si="110"/>
        <v>42.976073955259153</v>
      </c>
      <c r="Q360" t="s">
        <v>258</v>
      </c>
      <c r="R360" t="s">
        <v>252</v>
      </c>
      <c r="S360" s="43">
        <v>44085</v>
      </c>
      <c r="T360" s="4">
        <v>100</v>
      </c>
      <c r="U360" s="4">
        <f t="shared" ref="U360:U368" si="111">(1/A360)*((T360*A360)-T360)</f>
        <v>68.652037617554868</v>
      </c>
      <c r="V360" s="4">
        <f t="shared" ref="V360:V368" si="112">(1/B360)*((T360*B360)-T360)</f>
        <v>72.375690607734811</v>
      </c>
      <c r="W360" s="4">
        <f t="shared" ref="W360:W368" si="113">(1/C360)*((T360*C360)-T360)</f>
        <v>55.55555555555555</v>
      </c>
      <c r="X360" s="4">
        <f t="shared" ref="X360:X368" si="114">((1/B360)+(1/C360))*T360</f>
        <v>72.068753836709632</v>
      </c>
      <c r="Y360" s="4">
        <f t="shared" ref="Y360:Y368" si="115">((1/A360)+(1/C360))*T360</f>
        <v>75.792406826889589</v>
      </c>
      <c r="Z360" s="4">
        <f t="shared" ref="Z360:Z368" si="116">((1/A360)+(1/B360))*T360</f>
        <v>58.972271774710336</v>
      </c>
      <c r="AA360" s="4">
        <f t="shared" ref="AA360:AA368" si="117">U360-X360</f>
        <v>-3.4167162191547646</v>
      </c>
      <c r="AB360" s="4">
        <f t="shared" ref="AB360:AB368" si="118">V360-Y360</f>
        <v>-3.4167162191547789</v>
      </c>
      <c r="AC360" s="4">
        <f t="shared" ref="AC360:AC368" si="119">W360-Z360</f>
        <v>-3.416716219154786</v>
      </c>
    </row>
    <row r="361" spans="1:29" ht="15" x14ac:dyDescent="0.25">
      <c r="A361">
        <v>1.99</v>
      </c>
      <c r="B361">
        <v>3.46</v>
      </c>
      <c r="C361">
        <v>4.12</v>
      </c>
      <c r="D361" s="20">
        <f t="shared" si="92"/>
        <v>3.4248350456474341E-2</v>
      </c>
      <c r="E361" s="17">
        <f>IF(OR($A361="",$B361="",$C361=""),"",A361*'MPTO_working_3-way'!$I360)</f>
        <v>2.0581542174083838</v>
      </c>
      <c r="F361" s="21">
        <f>IF(OR($A361="",$B361="",$C361=""),"",B361*'MPTO_working_3-way'!$I360)</f>
        <v>3.578499292579401</v>
      </c>
      <c r="G361" s="22">
        <f>IF(OR($A361="",$B361="",$C361=""),"",C361*'MPTO_working_3-way'!$I360)</f>
        <v>4.2611032038806744</v>
      </c>
      <c r="H361" s="17">
        <f>IF(OR($A361="",$B361="",$C361=""),"",'MPTO_working_3-way'!E360)</f>
        <v>2.0362598999742736</v>
      </c>
      <c r="I361" s="21">
        <f>IF(OR($A361="",$B361="",$C361=""),"",'MPTO_working_3-way'!F360)</f>
        <v>3.6022895893340761</v>
      </c>
      <c r="J361" s="22">
        <f>IF(OR($A361="",$B361="",$C361=""),"",'MPTO_working_3-way'!G360)</f>
        <v>4.3233459902356381</v>
      </c>
      <c r="K361" s="17">
        <f>IF(OR($A361="",$B361="",$C361=""),"",'OddsRatio_working_3-way'!H360)</f>
        <v>2.0449203392221431</v>
      </c>
      <c r="L361" s="21">
        <f>IF(OR($A361="",$B361="",$C361=""),"",'OddsRatio_working_3-way'!I360)</f>
        <v>3.596468721703507</v>
      </c>
      <c r="M361" s="22">
        <f>IF(OR($A361="",$B361="",$C361=""),"",'OddsRatio_working_3-way'!J360)</f>
        <v>4.2930822811849358</v>
      </c>
      <c r="N361" s="29">
        <f t="shared" si="108"/>
        <v>48.587224005944236</v>
      </c>
      <c r="O361" s="30">
        <f t="shared" si="109"/>
        <v>27.944675078563304</v>
      </c>
      <c r="P361" s="30">
        <f t="shared" si="110"/>
        <v>23.468100915492482</v>
      </c>
      <c r="Q361" t="s">
        <v>36</v>
      </c>
      <c r="R361" t="s">
        <v>77</v>
      </c>
      <c r="S361" s="43">
        <v>44085</v>
      </c>
      <c r="T361" s="4">
        <v>100</v>
      </c>
      <c r="U361" s="4">
        <f t="shared" si="111"/>
        <v>49.748743718592962</v>
      </c>
      <c r="V361" s="4">
        <f t="shared" si="112"/>
        <v>71.098265895953759</v>
      </c>
      <c r="W361" s="4">
        <f t="shared" si="113"/>
        <v>75.728155339805824</v>
      </c>
      <c r="X361" s="4">
        <f t="shared" si="114"/>
        <v>53.173578764240425</v>
      </c>
      <c r="Y361" s="4">
        <f t="shared" si="115"/>
        <v>74.5231009416012</v>
      </c>
      <c r="Z361" s="4">
        <f t="shared" si="116"/>
        <v>79.152990385453265</v>
      </c>
      <c r="AA361" s="4">
        <f t="shared" si="117"/>
        <v>-3.4248350456474626</v>
      </c>
      <c r="AB361" s="4">
        <f t="shared" si="118"/>
        <v>-3.4248350456474412</v>
      </c>
      <c r="AC361" s="4">
        <f t="shared" si="119"/>
        <v>-3.4248350456474412</v>
      </c>
    </row>
    <row r="362" spans="1:29" ht="15" x14ac:dyDescent="0.25">
      <c r="A362">
        <v>4.5</v>
      </c>
      <c r="B362">
        <v>3.61</v>
      </c>
      <c r="C362">
        <v>1.88</v>
      </c>
      <c r="D362" s="20">
        <f t="shared" si="92"/>
        <v>3.1145426088551087E-2</v>
      </c>
      <c r="E362" s="17">
        <f>IF(OR($A362="",$B362="",$C362=""),"",A362*'MPTO_working_3-way'!$I361)</f>
        <v>4.6401544173984801</v>
      </c>
      <c r="F362" s="21">
        <f>IF(OR($A362="",$B362="",$C362=""),"",B362*'MPTO_working_3-way'!$I361)</f>
        <v>3.7224349881796694</v>
      </c>
      <c r="G362" s="22">
        <f>IF(OR($A362="",$B362="",$C362=""),"",C362*'MPTO_working_3-way'!$I361)</f>
        <v>1.938553401046476</v>
      </c>
      <c r="H362" s="17">
        <f>IF(OR($A362="",$B362="",$C362=""),"",'MPTO_working_3-way'!E361)</f>
        <v>4.7205345918430446</v>
      </c>
      <c r="I362" s="21">
        <f>IF(OR($A362="",$B362="",$C362=""),"",'MPTO_working_3-way'!F361)</f>
        <v>3.7505649069950229</v>
      </c>
      <c r="J362" s="22">
        <f>IF(OR($A362="",$B362="",$C362=""),"",'MPTO_working_3-way'!G361)</f>
        <v>1.9174238968018449</v>
      </c>
      <c r="K362" s="17">
        <f>IF(OR($A362="",$B362="",$C362=""),"",'OddsRatio_working_3-way'!H361)</f>
        <v>4.680984452213238</v>
      </c>
      <c r="L362" s="21">
        <f>IF(OR($A362="",$B362="",$C362=""),"",'OddsRatio_working_3-way'!I361)</f>
        <v>3.7449626915075855</v>
      </c>
      <c r="M362" s="22">
        <f>IF(OR($A362="",$B362="",$C362=""),"",'OddsRatio_working_3-way'!J361)</f>
        <v>1.9255046622707566</v>
      </c>
      <c r="N362" s="29">
        <f t="shared" si="108"/>
        <v>21.551006928787807</v>
      </c>
      <c r="O362" s="30">
        <f t="shared" si="109"/>
        <v>26.864136060815831</v>
      </c>
      <c r="P362" s="30">
        <f t="shared" si="110"/>
        <v>51.584857010396355</v>
      </c>
      <c r="Q362" t="s">
        <v>268</v>
      </c>
      <c r="R362" t="s">
        <v>306</v>
      </c>
      <c r="S362" s="43">
        <v>44085</v>
      </c>
      <c r="T362" s="4">
        <v>100</v>
      </c>
      <c r="U362" s="4">
        <f t="shared" si="111"/>
        <v>77.777777777777771</v>
      </c>
      <c r="V362" s="4">
        <f t="shared" si="112"/>
        <v>72.29916897506925</v>
      </c>
      <c r="W362" s="4">
        <f t="shared" si="113"/>
        <v>46.808510638297875</v>
      </c>
      <c r="X362" s="4">
        <f t="shared" si="114"/>
        <v>80.892320386632875</v>
      </c>
      <c r="Y362" s="4">
        <f t="shared" si="115"/>
        <v>75.413711583924353</v>
      </c>
      <c r="Z362" s="4">
        <f t="shared" si="116"/>
        <v>49.923053247152971</v>
      </c>
      <c r="AA362" s="4">
        <f t="shared" si="117"/>
        <v>-3.1145426088551034</v>
      </c>
      <c r="AB362" s="4">
        <f t="shared" si="118"/>
        <v>-3.1145426088551034</v>
      </c>
      <c r="AC362" s="4">
        <f t="shared" si="119"/>
        <v>-3.1145426088550963</v>
      </c>
    </row>
    <row r="363" spans="1:29" ht="15" x14ac:dyDescent="0.25">
      <c r="A363">
        <v>1.5</v>
      </c>
      <c r="B363">
        <v>3.84</v>
      </c>
      <c r="C363">
        <v>7.46</v>
      </c>
      <c r="D363" s="20">
        <f t="shared" si="92"/>
        <v>6.1131590705987504E-2</v>
      </c>
      <c r="E363" s="17">
        <f>IF(OR($A363="",$B363="",$C363=""),"",A363*'MPTO_working_3-way'!$I362)</f>
        <v>1.5916973860589811</v>
      </c>
      <c r="F363" s="21">
        <f>IF(OR($A363="",$B363="",$C363=""),"",B363*'MPTO_working_3-way'!$I362)</f>
        <v>4.0747453083109919</v>
      </c>
      <c r="G363" s="22">
        <f>IF(OR($A363="",$B363="",$C363=""),"",C363*'MPTO_working_3-way'!$I362)</f>
        <v>7.9160416666666666</v>
      </c>
      <c r="H363" s="17">
        <f>IF(OR($A363="",$B363="",$C363=""),"",'MPTO_working_3-way'!E362)</f>
        <v>1.5472942803232173</v>
      </c>
      <c r="I363" s="21">
        <f>IF(OR($A363="",$B363="",$C363=""),"",'MPTO_working_3-way'!F362)</f>
        <v>4.1659815403707441</v>
      </c>
      <c r="J363" s="22">
        <f>IF(OR($A363="",$B363="",$C363=""),"",'MPTO_working_3-way'!G362)</f>
        <v>8.7973138973057079</v>
      </c>
      <c r="K363" s="17">
        <f>IF(OR($A363="",$B363="",$C363=""),"",'OddsRatio_working_3-way'!H362)</f>
        <v>1.5617783589686496</v>
      </c>
      <c r="L363" s="21">
        <f>IF(OR($A363="",$B363="",$C363=""),"",'OddsRatio_working_3-way'!I362)</f>
        <v>4.1909010789419305</v>
      </c>
      <c r="M363" s="22">
        <f>IF(OR($A363="",$B363="",$C363=""),"",'OddsRatio_working_3-way'!J362)</f>
        <v>8.2581763978749567</v>
      </c>
      <c r="N363" s="29">
        <f t="shared" si="108"/>
        <v>62.826012579940524</v>
      </c>
      <c r="O363" s="30">
        <f t="shared" si="109"/>
        <v>24.541411164039268</v>
      </c>
      <c r="P363" s="30">
        <f t="shared" si="110"/>
        <v>12.632576256020212</v>
      </c>
      <c r="Q363" t="s">
        <v>88</v>
      </c>
      <c r="R363" t="s">
        <v>312</v>
      </c>
      <c r="S363" s="43">
        <v>44085</v>
      </c>
      <c r="T363" s="4">
        <v>100</v>
      </c>
      <c r="U363" s="4">
        <f t="shared" si="111"/>
        <v>33.333333333333329</v>
      </c>
      <c r="V363" s="4">
        <f t="shared" si="112"/>
        <v>73.958333333333343</v>
      </c>
      <c r="W363" s="4">
        <f t="shared" si="113"/>
        <v>86.595174262734588</v>
      </c>
      <c r="X363" s="4">
        <f t="shared" si="114"/>
        <v>39.446492403932091</v>
      </c>
      <c r="Y363" s="4">
        <f t="shared" si="115"/>
        <v>80.071492403932069</v>
      </c>
      <c r="Z363" s="4">
        <f t="shared" si="116"/>
        <v>92.708333333333329</v>
      </c>
      <c r="AA363" s="4">
        <f t="shared" si="117"/>
        <v>-6.113159070598762</v>
      </c>
      <c r="AB363" s="4">
        <f t="shared" si="118"/>
        <v>-6.1131590705987264</v>
      </c>
      <c r="AC363" s="4">
        <f t="shared" si="119"/>
        <v>-6.1131590705987406</v>
      </c>
    </row>
    <row r="364" spans="1:29" ht="15" x14ac:dyDescent="0.25">
      <c r="A364">
        <v>1.21</v>
      </c>
      <c r="B364">
        <v>5.82</v>
      </c>
      <c r="C364">
        <v>14.78</v>
      </c>
      <c r="D364" s="20">
        <f t="shared" si="92"/>
        <v>6.5926585480480027E-2</v>
      </c>
      <c r="E364" s="17">
        <f>IF(OR($A364="",$B364="",$C364=""),"",A364*'MPTO_working_3-way'!$I363)</f>
        <v>1.2897711684313808</v>
      </c>
      <c r="F364" s="21">
        <f>IF(OR($A364="",$B364="",$C364=""),"",B364*'MPTO_working_3-way'!$I363)</f>
        <v>6.203692727496394</v>
      </c>
      <c r="G364" s="22">
        <f>IF(OR($A364="",$B364="",$C364=""),"",C364*'MPTO_working_3-way'!$I363)</f>
        <v>15.754394933401494</v>
      </c>
      <c r="H364" s="17">
        <f>IF(OR($A364="",$B364="",$C364=""),"",'MPTO_working_3-way'!E363)</f>
        <v>1.2430532706062363</v>
      </c>
      <c r="I364" s="21">
        <f>IF(OR($A364="",$B364="",$C364=""),"",'MPTO_working_3-way'!F363)</f>
        <v>6.6735280612862091</v>
      </c>
      <c r="J364" s="22">
        <f>IF(OR($A364="",$B364="",$C364=""),"",'MPTO_working_3-way'!G363)</f>
        <v>21.889755674070212</v>
      </c>
      <c r="K364" s="17">
        <f>IF(OR($A364="",$B364="",$C364=""),"",'OddsRatio_working_3-way'!H363)</f>
        <v>1.2543477756467027</v>
      </c>
      <c r="L364" s="21">
        <f>IF(OR($A364="",$B364="",$C364=""),"",'OddsRatio_working_3-way'!I363)</f>
        <v>6.8378870410338388</v>
      </c>
      <c r="M364" s="22">
        <f>IF(OR($A364="",$B364="",$C364=""),"",'OddsRatio_working_3-way'!J363)</f>
        <v>17.690058801959815</v>
      </c>
      <c r="N364" s="29">
        <f t="shared" si="108"/>
        <v>77.533133355446267</v>
      </c>
      <c r="O364" s="30">
        <f t="shared" si="109"/>
        <v>16.119431505170102</v>
      </c>
      <c r="P364" s="30">
        <f t="shared" si="110"/>
        <v>6.3474351393836255</v>
      </c>
      <c r="Q364" t="s">
        <v>90</v>
      </c>
      <c r="R364" t="s">
        <v>313</v>
      </c>
      <c r="S364" s="43">
        <v>44085</v>
      </c>
      <c r="T364" s="4">
        <v>100</v>
      </c>
      <c r="U364" s="4">
        <f t="shared" si="111"/>
        <v>17.355371900826448</v>
      </c>
      <c r="V364" s="4">
        <f t="shared" si="112"/>
        <v>82.817869415807564</v>
      </c>
      <c r="W364" s="4">
        <f t="shared" si="113"/>
        <v>93.234100135318002</v>
      </c>
      <c r="X364" s="4">
        <f t="shared" si="114"/>
        <v>23.948030448874441</v>
      </c>
      <c r="Y364" s="4">
        <f t="shared" si="115"/>
        <v>89.410527963855557</v>
      </c>
      <c r="Z364" s="4">
        <f t="shared" si="116"/>
        <v>99.826758683365995</v>
      </c>
      <c r="AA364" s="4">
        <f t="shared" si="117"/>
        <v>-6.5926585480479929</v>
      </c>
      <c r="AB364" s="4">
        <f t="shared" si="118"/>
        <v>-6.5926585480479929</v>
      </c>
      <c r="AC364" s="4">
        <f t="shared" si="119"/>
        <v>-6.5926585480479929</v>
      </c>
    </row>
    <row r="365" spans="1:29" ht="15" x14ac:dyDescent="0.25">
      <c r="A365">
        <v>3.94</v>
      </c>
      <c r="B365">
        <v>3.76</v>
      </c>
      <c r="C365">
        <v>1.94</v>
      </c>
      <c r="D365" s="20">
        <f t="shared" si="92"/>
        <v>3.5228470933268641E-2</v>
      </c>
      <c r="E365" s="17">
        <f>IF(OR($A365="",$B365="",$C365=""),"",A365*'MPTO_working_3-way'!$I364)</f>
        <v>4.0788001754770784</v>
      </c>
      <c r="F365" s="21">
        <f>IF(OR($A365="",$B365="",$C365=""),"",B365*'MPTO_working_3-way'!$I364)</f>
        <v>3.8924590507090899</v>
      </c>
      <c r="G365" s="22">
        <f>IF(OR($A365="",$B365="",$C365=""),"",C365*'MPTO_working_3-way'!$I364)</f>
        <v>2.0083432336105411</v>
      </c>
      <c r="H365" s="17">
        <f>IF(OR($A365="",$B365="",$C365=""),"",'MPTO_working_3-way'!E364)</f>
        <v>4.1311340433801664</v>
      </c>
      <c r="I365" s="21">
        <f>IF(OR($A365="",$B365="",$C365=""),"",'MPTO_working_3-way'!F364)</f>
        <v>3.9336840168888734</v>
      </c>
      <c r="J365" s="22">
        <f>IF(OR($A365="",$B365="",$C365=""),"",'MPTO_working_3-way'!G364)</f>
        <v>1.9852255784935353</v>
      </c>
      <c r="K365" s="17">
        <f>IF(OR($A365="",$B365="",$C365=""),"",'OddsRatio_working_3-way'!H364)</f>
        <v>4.1092684808068762</v>
      </c>
      <c r="L365" s="21">
        <f>IF(OR($A365="",$B365="",$C365=""),"",'OddsRatio_working_3-way'!I364)</f>
        <v>3.9189051044309453</v>
      </c>
      <c r="M365" s="22">
        <f>IF(OR($A365="",$B365="",$C365=""),"",'OddsRatio_working_3-way'!J364)</f>
        <v>1.9941198544076408</v>
      </c>
      <c r="N365" s="29">
        <f t="shared" si="108"/>
        <v>24.51701375351232</v>
      </c>
      <c r="O365" s="30">
        <f t="shared" si="109"/>
        <v>25.690700582137911</v>
      </c>
      <c r="P365" s="30">
        <f t="shared" si="110"/>
        <v>49.79228566434977</v>
      </c>
      <c r="Q365" t="s">
        <v>164</v>
      </c>
      <c r="R365" t="s">
        <v>65</v>
      </c>
      <c r="S365" s="43">
        <v>44085</v>
      </c>
      <c r="T365" s="4">
        <v>100</v>
      </c>
      <c r="U365" s="4">
        <f t="shared" si="111"/>
        <v>74.619289340101517</v>
      </c>
      <c r="V365" s="4">
        <f t="shared" si="112"/>
        <v>73.40425531914893</v>
      </c>
      <c r="W365" s="4">
        <f t="shared" si="113"/>
        <v>48.453608247422686</v>
      </c>
      <c r="X365" s="4">
        <f t="shared" si="114"/>
        <v>78.142136433428391</v>
      </c>
      <c r="Y365" s="4">
        <f t="shared" si="115"/>
        <v>76.927102412475804</v>
      </c>
      <c r="Z365" s="4">
        <f t="shared" si="116"/>
        <v>51.976455340749538</v>
      </c>
      <c r="AA365" s="4">
        <f t="shared" si="117"/>
        <v>-3.5228470933268738</v>
      </c>
      <c r="AB365" s="4">
        <f t="shared" si="118"/>
        <v>-3.5228470933268738</v>
      </c>
      <c r="AC365" s="4">
        <f t="shared" si="119"/>
        <v>-3.5228470933268525</v>
      </c>
    </row>
    <row r="366" spans="1:29" ht="15" x14ac:dyDescent="0.25">
      <c r="A366">
        <v>1.89</v>
      </c>
      <c r="B366">
        <v>3.84</v>
      </c>
      <c r="C366">
        <v>4.0599999999999996</v>
      </c>
      <c r="D366" s="20">
        <f t="shared" si="92"/>
        <v>3.5822614486407556E-2</v>
      </c>
      <c r="E366" s="17">
        <f>IF(OR($A366="",$B366="",$C366=""),"",A366*'MPTO_working_3-way'!$I365)</f>
        <v>1.9577047413793103</v>
      </c>
      <c r="F366" s="21">
        <f>IF(OR($A366="",$B366="",$C366=""),"",B366*'MPTO_working_3-way'!$I365)</f>
        <v>3.9775588396278048</v>
      </c>
      <c r="G366" s="22">
        <f>IF(OR($A366="",$B366="",$C366=""),"",C366*'MPTO_working_3-way'!$I365)</f>
        <v>4.205439814814814</v>
      </c>
      <c r="H366" s="17">
        <f>IF(OR($A366="",$B366="",$C366=""),"",'MPTO_working_3-way'!E365)</f>
        <v>1.9336388391757957</v>
      </c>
      <c r="I366" s="21">
        <f>IF(OR($A366="",$B366="",$C366=""),"",'MPTO_working_3-way'!F365)</f>
        <v>4.0245368741490868</v>
      </c>
      <c r="J366" s="22">
        <f>IF(OR($A366="",$B366="",$C366=""),"",'MPTO_working_3-way'!G365)</f>
        <v>4.2668569621382293</v>
      </c>
      <c r="K366" s="17">
        <f>IF(OR($A366="",$B366="",$C366=""),"",'OddsRatio_working_3-way'!H365)</f>
        <v>1.9427318663750255</v>
      </c>
      <c r="L366" s="21">
        <f>IF(OR($A366="",$B366="",$C366=""),"",'OddsRatio_working_3-way'!I365)</f>
        <v>4.0082679780955885</v>
      </c>
      <c r="M366" s="22">
        <f>IF(OR($A366="",$B366="",$C366=""),"",'OddsRatio_working_3-way'!J365)</f>
        <v>4.2413028214691888</v>
      </c>
      <c r="N366" s="29">
        <f t="shared" si="108"/>
        <v>51.080225677721202</v>
      </c>
      <c r="O366" s="30">
        <f t="shared" si="109"/>
        <v>25.141048575753409</v>
      </c>
      <c r="P366" s="30">
        <f t="shared" si="110"/>
        <v>23.778725746525392</v>
      </c>
      <c r="Q366" t="s">
        <v>247</v>
      </c>
      <c r="R366" t="s">
        <v>251</v>
      </c>
      <c r="S366" s="43">
        <v>44086</v>
      </c>
      <c r="T366" s="4">
        <v>100</v>
      </c>
      <c r="U366" s="4">
        <f t="shared" si="111"/>
        <v>47.089947089947096</v>
      </c>
      <c r="V366" s="4">
        <f t="shared" si="112"/>
        <v>73.958333333333343</v>
      </c>
      <c r="W366" s="4">
        <f t="shared" si="113"/>
        <v>75.369458128078819</v>
      </c>
      <c r="X366" s="4">
        <f t="shared" si="114"/>
        <v>50.672208538587846</v>
      </c>
      <c r="Y366" s="4">
        <f t="shared" si="115"/>
        <v>77.540594781974107</v>
      </c>
      <c r="Z366" s="4">
        <f t="shared" si="116"/>
        <v>78.951719576719583</v>
      </c>
      <c r="AA366" s="4">
        <f t="shared" si="117"/>
        <v>-3.5822614486407502</v>
      </c>
      <c r="AB366" s="4">
        <f t="shared" si="118"/>
        <v>-3.5822614486407645</v>
      </c>
      <c r="AC366" s="4">
        <f t="shared" si="119"/>
        <v>-3.5822614486407645</v>
      </c>
    </row>
    <row r="367" spans="1:29" ht="15" x14ac:dyDescent="0.25">
      <c r="A367">
        <v>5.25</v>
      </c>
      <c r="B367">
        <v>3.7</v>
      </c>
      <c r="C367">
        <v>1.74</v>
      </c>
      <c r="D367" s="20">
        <f t="shared" si="92"/>
        <v>3.5459104424621524E-2</v>
      </c>
      <c r="E367" s="17">
        <f>IF(OR($A367="",$B367="",$C367=""),"",A367*'MPTO_working_3-way'!$I366)</f>
        <v>5.4361602982292627</v>
      </c>
      <c r="F367" s="21">
        <f>IF(OR($A367="",$B367="",$C367=""),"",B367*'MPTO_working_3-way'!$I366)</f>
        <v>3.8311986863710996</v>
      </c>
      <c r="G367" s="22">
        <f>IF(OR($A367="",$B367="",$C367=""),"",C367*'MPTO_working_3-way'!$I366)</f>
        <v>1.8016988416988415</v>
      </c>
      <c r="H367" s="17">
        <f>IF(OR($A367="",$B367="",$C367=""),"",'MPTO_working_3-way'!E366)</f>
        <v>5.5973337749441079</v>
      </c>
      <c r="I367" s="21">
        <f>IF(OR($A367="",$B367="",$C367=""),"",'MPTO_working_3-way'!F366)</f>
        <v>3.8692118367580557</v>
      </c>
      <c r="J367" s="22">
        <f>IF(OR($A367="",$B367="",$C367=""),"",'MPTO_working_3-way'!G366)</f>
        <v>1.7765367533047749</v>
      </c>
      <c r="K367" s="17">
        <f>IF(OR($A367="",$B367="",$C367=""),"",'OddsRatio_working_3-way'!H366)</f>
        <v>5.5126743372986162</v>
      </c>
      <c r="L367" s="21">
        <f>IF(OR($A367="",$B367="",$C367=""),"",'OddsRatio_working_3-way'!I366)</f>
        <v>3.8668754613426506</v>
      </c>
      <c r="M367" s="22">
        <f>IF(OR($A367="",$B367="",$C367=""),"",'OddsRatio_working_3-way'!J366)</f>
        <v>1.7857362375531709</v>
      </c>
      <c r="N367" s="29">
        <f t="shared" si="108"/>
        <v>18.395336876392939</v>
      </c>
      <c r="O367" s="30">
        <f t="shared" si="109"/>
        <v>26.101491513800788</v>
      </c>
      <c r="P367" s="30">
        <f t="shared" si="110"/>
        <v>55.50317160980628</v>
      </c>
      <c r="Q367" t="s">
        <v>249</v>
      </c>
      <c r="R367" t="s">
        <v>263</v>
      </c>
      <c r="S367" s="43">
        <v>44086</v>
      </c>
      <c r="T367" s="4">
        <v>100</v>
      </c>
      <c r="U367" s="4">
        <f t="shared" si="111"/>
        <v>80.952380952380949</v>
      </c>
      <c r="V367" s="4">
        <f t="shared" si="112"/>
        <v>72.972972972972968</v>
      </c>
      <c r="W367" s="4">
        <f t="shared" si="113"/>
        <v>42.528735632183903</v>
      </c>
      <c r="X367" s="4">
        <f t="shared" si="114"/>
        <v>84.498291394843108</v>
      </c>
      <c r="Y367" s="4">
        <f t="shared" si="115"/>
        <v>76.518883415435141</v>
      </c>
      <c r="Z367" s="4">
        <f t="shared" si="116"/>
        <v>46.074646074646068</v>
      </c>
      <c r="AA367" s="4">
        <f t="shared" si="117"/>
        <v>-3.5459104424621586</v>
      </c>
      <c r="AB367" s="4">
        <f t="shared" si="118"/>
        <v>-3.5459104424621728</v>
      </c>
      <c r="AC367" s="4">
        <f t="shared" si="119"/>
        <v>-3.5459104424621657</v>
      </c>
    </row>
    <row r="368" spans="1:29" ht="15" x14ac:dyDescent="0.25">
      <c r="A368">
        <v>1.1299999999999999</v>
      </c>
      <c r="B368">
        <v>9.2899999999999991</v>
      </c>
      <c r="C368">
        <v>23.78</v>
      </c>
      <c r="D368" s="20">
        <f t="shared" si="92"/>
        <v>3.4650523351853257E-2</v>
      </c>
      <c r="E368" s="17">
        <f>IF(OR($A368="",$B368="",$C368=""),"",A368*'MPTO_working_3-way'!$I367)</f>
        <v>1.1691550913875941</v>
      </c>
      <c r="F368" s="21">
        <f>IF(OR($A368="",$B368="",$C368=""),"",B368*'MPTO_working_3-way'!$I367)</f>
        <v>9.6119033619387153</v>
      </c>
      <c r="G368" s="22">
        <f>IF(OR($A368="",$B368="",$C368=""),"",C368*'MPTO_working_3-way'!$I367)</f>
        <v>24.603989445307072</v>
      </c>
      <c r="H368" s="17">
        <f>IF(OR($A368="",$B368="",$C368=""),"",'MPTO_working_3-way'!E367)</f>
        <v>1.1449434552074247</v>
      </c>
      <c r="I368" s="21">
        <f>IF(OR($A368="",$B368="",$C368=""),"",'MPTO_working_3-way'!F367)</f>
        <v>10.406644631082294</v>
      </c>
      <c r="J368" s="22">
        <f>IF(OR($A368="",$B368="",$C368=""),"",'MPTO_working_3-way'!G367)</f>
        <v>32.784767447999457</v>
      </c>
      <c r="K368" s="17">
        <f>IF(OR($A368="",$B368="",$C368=""),"",'OddsRatio_working_3-way'!H367)</f>
        <v>1.1505543507237748</v>
      </c>
      <c r="L368" s="21">
        <f>IF(OR($A368="",$B368="",$C368=""),"",'OddsRatio_working_3-way'!I367)</f>
        <v>10.600735134616086</v>
      </c>
      <c r="M368" s="22">
        <f>IF(OR($A368="",$B368="",$C368=""),"",'OddsRatio_working_3-way'!J367)</f>
        <v>27.381754688366041</v>
      </c>
      <c r="N368" s="29">
        <f t="shared" si="108"/>
        <v>85.531851793346348</v>
      </c>
      <c r="O368" s="30">
        <f t="shared" si="109"/>
        <v>10.40376668745763</v>
      </c>
      <c r="P368" s="30">
        <f t="shared" si="110"/>
        <v>4.0643815191960204</v>
      </c>
      <c r="Q368" t="s">
        <v>259</v>
      </c>
      <c r="R368" t="s">
        <v>262</v>
      </c>
      <c r="S368" s="43">
        <v>44086</v>
      </c>
      <c r="T368" s="4">
        <v>100</v>
      </c>
      <c r="U368" s="4">
        <f t="shared" si="111"/>
        <v>11.504424778761051</v>
      </c>
      <c r="V368" s="4">
        <f t="shared" si="112"/>
        <v>89.235737351991389</v>
      </c>
      <c r="W368" s="4">
        <f t="shared" si="113"/>
        <v>95.794785534062243</v>
      </c>
      <c r="X368" s="4">
        <f t="shared" si="114"/>
        <v>14.969477113946375</v>
      </c>
      <c r="Y368" s="4">
        <f t="shared" si="115"/>
        <v>92.700789687176709</v>
      </c>
      <c r="Z368" s="4">
        <f t="shared" si="116"/>
        <v>99.259837869247562</v>
      </c>
      <c r="AA368" s="4">
        <f t="shared" si="117"/>
        <v>-3.4650523351853248</v>
      </c>
      <c r="AB368" s="4">
        <f t="shared" si="118"/>
        <v>-3.4650523351853195</v>
      </c>
      <c r="AC368" s="4">
        <f t="shared" si="119"/>
        <v>-3.4650523351853195</v>
      </c>
    </row>
    <row r="369" spans="1:29" ht="15" x14ac:dyDescent="0.25">
      <c r="A369">
        <v>6.16</v>
      </c>
      <c r="B369">
        <v>4.51</v>
      </c>
      <c r="C369">
        <v>1.56</v>
      </c>
      <c r="D369" s="20">
        <f t="shared" si="92"/>
        <v>2.509279338547632E-2</v>
      </c>
      <c r="E369" s="17">
        <f>IF(OR($A369="",$B369="",$C369=""),"",A369*'MPTO_working_3-way'!$I368)</f>
        <v>6.3145716072545346</v>
      </c>
      <c r="F369" s="21">
        <f>IF(OR($A369="",$B369="",$C369=""),"",B369*'MPTO_working_3-way'!$I368)</f>
        <v>4.6231684981684982</v>
      </c>
      <c r="G369" s="22">
        <f>IF(OR($A369="",$B369="",$C369=""),"",C369*'MPTO_working_3-way'!$I368)</f>
        <v>1.5991447576813431</v>
      </c>
      <c r="H369" s="17">
        <f>IF(OR($A369="",$B369="",$C369=""),"",'MPTO_working_3-way'!E368)</f>
        <v>6.4946283825365283</v>
      </c>
      <c r="I369" s="21">
        <f>IF(OR($A369="",$B369="",$C369=""),"",'MPTO_working_3-way'!F368)</f>
        <v>4.6867993478026406</v>
      </c>
      <c r="J369" s="22">
        <f>IF(OR($A369="",$B369="",$C369=""),"",'MPTO_working_3-way'!G368)</f>
        <v>1.5806243861942653</v>
      </c>
      <c r="K369" s="17">
        <f>IF(OR($A369="",$B369="",$C369=""),"",'OddsRatio_working_3-way'!H368)</f>
        <v>6.4074235610069312</v>
      </c>
      <c r="L369" s="21">
        <f>IF(OR($A369="",$B369="",$C369=""),"",'OddsRatio_working_3-way'!I368)</f>
        <v>4.6783055618477363</v>
      </c>
      <c r="M369" s="22">
        <f>IF(OR($A369="",$B369="",$C369=""),"",'OddsRatio_working_3-way'!J368)</f>
        <v>1.5868521694116049</v>
      </c>
      <c r="N369" s="29">
        <f t="shared" si="108"/>
        <v>15.836387045657125</v>
      </c>
      <c r="O369" s="30">
        <f t="shared" si="109"/>
        <v>21.63018718431217</v>
      </c>
      <c r="P369" s="30">
        <f t="shared" si="110"/>
        <v>62.533425770030703</v>
      </c>
      <c r="Q369" t="s">
        <v>41</v>
      </c>
      <c r="R369" t="s">
        <v>38</v>
      </c>
      <c r="S369" s="43">
        <v>44086</v>
      </c>
      <c r="T369" s="4">
        <v>100</v>
      </c>
      <c r="U369" s="4">
        <f t="shared" ref="U369:U432" si="120">(1/A369)*((T369*A369)-T369)</f>
        <v>83.766233766233768</v>
      </c>
      <c r="V369" s="4">
        <f t="shared" ref="V369:V432" si="121">(1/B369)*((T369*B369)-T369)</f>
        <v>77.827050997782706</v>
      </c>
      <c r="W369" s="4">
        <f t="shared" ref="W369:W432" si="122">(1/C369)*((T369*C369)-T369)</f>
        <v>35.897435897435898</v>
      </c>
      <c r="X369" s="4">
        <f t="shared" ref="X369:X432" si="123">((1/B369)+(1/C369))*T369</f>
        <v>86.275513104781382</v>
      </c>
      <c r="Y369" s="4">
        <f t="shared" ref="Y369:Y432" si="124">((1/A369)+(1/C369))*T369</f>
        <v>80.336330336330334</v>
      </c>
      <c r="Z369" s="4">
        <f t="shared" ref="Z369:Z432" si="125">((1/A369)+(1/B369))*T369</f>
        <v>38.406715235983526</v>
      </c>
      <c r="AA369" s="4">
        <f t="shared" ref="AA369:AA432" si="126">U369-X369</f>
        <v>-2.5092793385476142</v>
      </c>
      <c r="AB369" s="4">
        <f t="shared" ref="AB369:AB432" si="127">V369-Y369</f>
        <v>-2.5092793385476284</v>
      </c>
      <c r="AC369" s="4">
        <f t="shared" ref="AC369:AC432" si="128">W369-Z369</f>
        <v>-2.5092793385476284</v>
      </c>
    </row>
    <row r="370" spans="1:29" ht="15" x14ac:dyDescent="0.25">
      <c r="A370">
        <v>3.32</v>
      </c>
      <c r="B370">
        <v>3.29</v>
      </c>
      <c r="C370">
        <v>2.4</v>
      </c>
      <c r="D370" s="20">
        <f t="shared" si="92"/>
        <v>2.1822853724930091E-2</v>
      </c>
      <c r="E370" s="17">
        <f>IF(OR($A370="",$B370="",$C370=""),"",A370*'MPTO_working_3-way'!$I369)</f>
        <v>3.3924518743667678</v>
      </c>
      <c r="F370" s="21">
        <f>IF(OR($A370="",$B370="",$C370=""),"",B370*'MPTO_working_3-way'!$I369)</f>
        <v>3.3617971887550202</v>
      </c>
      <c r="G370" s="22">
        <f>IF(OR($A370="",$B370="",$C370=""),"",C370*'MPTO_working_3-way'!$I369)</f>
        <v>2.452374848939832</v>
      </c>
      <c r="H370" s="17">
        <f>IF(OR($A370="",$B370="",$C370=""),"",'MPTO_working_3-way'!E369)</f>
        <v>3.402164395793029</v>
      </c>
      <c r="I370" s="21">
        <f>IF(OR($A370="",$B370="",$C370=""),"",'MPTO_working_3-way'!F369)</f>
        <v>3.3706681661860665</v>
      </c>
      <c r="J370" s="22">
        <f>IF(OR($A370="",$B370="",$C370=""),"",'MPTO_working_3-way'!G369)</f>
        <v>2.4426443767486465</v>
      </c>
      <c r="K370" s="17">
        <f>IF(OR($A370="",$B370="",$C370=""),"",'OddsRatio_working_3-way'!H369)</f>
        <v>3.3977958545977347</v>
      </c>
      <c r="L370" s="21">
        <f>IF(OR($A370="",$B370="",$C370=""),"",'OddsRatio_working_3-way'!I369)</f>
        <v>3.3667898737193154</v>
      </c>
      <c r="M370" s="22">
        <f>IF(OR($A370="",$B370="",$C370=""),"",'OddsRatio_working_3-way'!J369)</f>
        <v>2.4469457743262195</v>
      </c>
      <c r="N370" s="29">
        <f t="shared" si="108"/>
        <v>29.477205190616274</v>
      </c>
      <c r="O370" s="30">
        <f t="shared" si="109"/>
        <v>29.74599429569788</v>
      </c>
      <c r="P370" s="30">
        <f t="shared" si="110"/>
        <v>40.776800513685849</v>
      </c>
      <c r="Q370" t="s">
        <v>34</v>
      </c>
      <c r="R370" t="s">
        <v>135</v>
      </c>
      <c r="S370" s="43">
        <v>44086</v>
      </c>
      <c r="T370" s="4">
        <v>100</v>
      </c>
      <c r="U370" s="4">
        <f t="shared" si="120"/>
        <v>69.879518072289159</v>
      </c>
      <c r="V370" s="4">
        <f t="shared" si="121"/>
        <v>69.6048632218845</v>
      </c>
      <c r="W370" s="4">
        <f t="shared" si="122"/>
        <v>58.333333333333336</v>
      </c>
      <c r="X370" s="4">
        <f t="shared" si="123"/>
        <v>72.061803444782171</v>
      </c>
      <c r="Y370" s="4">
        <f t="shared" si="124"/>
        <v>71.787148594377513</v>
      </c>
      <c r="Z370" s="4">
        <f t="shared" si="125"/>
        <v>60.515618705826348</v>
      </c>
      <c r="AA370" s="4">
        <f t="shared" si="126"/>
        <v>-2.1822853724930127</v>
      </c>
      <c r="AB370" s="4">
        <f t="shared" si="127"/>
        <v>-2.1822853724930127</v>
      </c>
      <c r="AC370" s="4">
        <f t="shared" si="128"/>
        <v>-2.1822853724930127</v>
      </c>
    </row>
    <row r="371" spans="1:29" ht="15" x14ac:dyDescent="0.25">
      <c r="A371">
        <v>1.31</v>
      </c>
      <c r="B371">
        <v>6.25</v>
      </c>
      <c r="C371">
        <v>9.92</v>
      </c>
      <c r="D371" s="20">
        <f t="shared" si="92"/>
        <v>2.4165230238857305E-2</v>
      </c>
      <c r="E371" s="17">
        <f>IF(OR($A371="",$B371="",$C371=""),"",A371*'MPTO_working_3-way'!$I370)</f>
        <v>1.341656451612903</v>
      </c>
      <c r="F371" s="21">
        <f>IF(OR($A371="",$B371="",$C371=""),"",B371*'MPTO_working_3-way'!$I370)</f>
        <v>6.4010326889928582</v>
      </c>
      <c r="G371" s="22">
        <f>IF(OR($A371="",$B371="",$C371=""),"",C371*'MPTO_working_3-way'!$I370)</f>
        <v>10.159719083969465</v>
      </c>
      <c r="H371" s="17">
        <f>IF(OR($A371="",$B371="",$C371=""),"",'MPTO_working_3-way'!E370)</f>
        <v>1.3239707385405024</v>
      </c>
      <c r="I371" s="21">
        <f>IF(OR($A371="",$B371="",$C371=""),"",'MPTO_working_3-way'!F370)</f>
        <v>6.5813320944604534</v>
      </c>
      <c r="J371" s="22">
        <f>IF(OR($A371="",$B371="",$C371=""),"",'MPTO_working_3-way'!G370)</f>
        <v>10.78151134080832</v>
      </c>
      <c r="K371" s="17">
        <f>IF(OR($A371="",$B371="",$C371=""),"",'OddsRatio_working_3-way'!H370)</f>
        <v>1.3291248198029537</v>
      </c>
      <c r="L371" s="21">
        <f>IF(OR($A371="",$B371="",$C371=""),"",'OddsRatio_working_3-way'!I370)</f>
        <v>6.5738880773080828</v>
      </c>
      <c r="M371" s="22">
        <f>IF(OR($A371="",$B371="",$C371=""),"",'OddsRatio_working_3-way'!J370)</f>
        <v>10.470301266588214</v>
      </c>
      <c r="N371" s="29">
        <f t="shared" si="108"/>
        <v>74.534728976097213</v>
      </c>
      <c r="O371" s="30">
        <f t="shared" si="109"/>
        <v>15.622479193389974</v>
      </c>
      <c r="P371" s="30">
        <f t="shared" si="110"/>
        <v>9.8427918305128355</v>
      </c>
      <c r="Q371" t="s">
        <v>75</v>
      </c>
      <c r="R371" t="s">
        <v>138</v>
      </c>
      <c r="S371" s="43">
        <v>44086</v>
      </c>
      <c r="T371" s="4">
        <v>100</v>
      </c>
      <c r="U371" s="4">
        <f t="shared" si="120"/>
        <v>23.664122137404579</v>
      </c>
      <c r="V371" s="4">
        <f t="shared" si="121"/>
        <v>84</v>
      </c>
      <c r="W371" s="4">
        <f t="shared" si="122"/>
        <v>89.91935483870968</v>
      </c>
      <c r="X371" s="4">
        <f t="shared" si="123"/>
        <v>26.080645161290324</v>
      </c>
      <c r="Y371" s="4">
        <f t="shared" si="124"/>
        <v>86.416523023885745</v>
      </c>
      <c r="Z371" s="4">
        <f t="shared" si="125"/>
        <v>92.33587786259541</v>
      </c>
      <c r="AA371" s="4">
        <f t="shared" si="126"/>
        <v>-2.4165230238857447</v>
      </c>
      <c r="AB371" s="4">
        <f t="shared" si="127"/>
        <v>-2.4165230238857447</v>
      </c>
      <c r="AC371" s="4">
        <f t="shared" si="128"/>
        <v>-2.4165230238857305</v>
      </c>
    </row>
    <row r="372" spans="1:29" ht="15" x14ac:dyDescent="0.25">
      <c r="A372">
        <v>2.1800000000000002</v>
      </c>
      <c r="B372">
        <v>3.61</v>
      </c>
      <c r="C372">
        <v>3.5</v>
      </c>
      <c r="D372" s="20">
        <f t="shared" si="92"/>
        <v>2.143819229386823E-2</v>
      </c>
      <c r="E372" s="17">
        <f>IF(OR($A372="",$B372="",$C372=""),"",A372*'MPTO_working_3-way'!$I371)</f>
        <v>2.2267352592006331</v>
      </c>
      <c r="F372" s="21">
        <f>IF(OR($A372="",$B372="",$C372=""),"",B372*'MPTO_working_3-way'!$I371)</f>
        <v>3.687391874180864</v>
      </c>
      <c r="G372" s="22">
        <f>IF(OR($A372="",$B372="",$C372=""),"",C372*'MPTO_working_3-way'!$I371)</f>
        <v>3.575033673028539</v>
      </c>
      <c r="H372" s="17">
        <f>IF(OR($A372="",$B372="",$C372=""),"",'MPTO_working_3-way'!E371)</f>
        <v>2.2144983853461793</v>
      </c>
      <c r="I372" s="21">
        <f>IF(OR($A372="",$B372="",$C372=""),"",'MPTO_working_3-way'!F371)</f>
        <v>3.7055942958362285</v>
      </c>
      <c r="J372" s="22">
        <f>IF(OR($A372="",$B372="",$C372=""),"",'MPTO_working_3-way'!G371)</f>
        <v>3.5897849158734774</v>
      </c>
      <c r="K372" s="17">
        <f>IF(OR($A372="",$B372="",$C372=""),"",'OddsRatio_working_3-way'!H371)</f>
        <v>2.2196072494328152</v>
      </c>
      <c r="L372" s="21">
        <f>IF(OR($A372="",$B372="",$C372=""),"",'OddsRatio_working_3-way'!I371)</f>
        <v>3.6976058652708885</v>
      </c>
      <c r="M372" s="22">
        <f>IF(OR($A372="",$B372="",$C372=""),"",'OddsRatio_working_3-way'!J371)</f>
        <v>3.5839136640525751</v>
      </c>
      <c r="N372" s="29">
        <f t="shared" si="108"/>
        <v>44.908796223893546</v>
      </c>
      <c r="O372" s="30">
        <f t="shared" si="109"/>
        <v>27.119439270938489</v>
      </c>
      <c r="P372" s="30">
        <f t="shared" si="110"/>
        <v>27.971764505167979</v>
      </c>
      <c r="Q372" t="s">
        <v>72</v>
      </c>
      <c r="R372" t="s">
        <v>69</v>
      </c>
      <c r="S372" s="43">
        <v>44086</v>
      </c>
      <c r="T372" s="4">
        <v>100</v>
      </c>
      <c r="U372" s="4">
        <f t="shared" si="120"/>
        <v>54.128440366972484</v>
      </c>
      <c r="V372" s="4">
        <f t="shared" si="121"/>
        <v>72.29916897506925</v>
      </c>
      <c r="W372" s="4">
        <f t="shared" si="122"/>
        <v>71.428571428571431</v>
      </c>
      <c r="X372" s="4">
        <f t="shared" si="123"/>
        <v>56.272259596359319</v>
      </c>
      <c r="Y372" s="4">
        <f t="shared" si="124"/>
        <v>74.4429882044561</v>
      </c>
      <c r="Z372" s="4">
        <f t="shared" si="125"/>
        <v>73.572390657958266</v>
      </c>
      <c r="AA372" s="4">
        <f t="shared" si="126"/>
        <v>-2.1438192293868354</v>
      </c>
      <c r="AB372" s="4">
        <f t="shared" si="127"/>
        <v>-2.1438192293868497</v>
      </c>
      <c r="AC372" s="4">
        <f t="shared" si="128"/>
        <v>-2.1438192293868354</v>
      </c>
    </row>
    <row r="373" spans="1:29" ht="15" x14ac:dyDescent="0.25">
      <c r="A373">
        <v>4.7</v>
      </c>
      <c r="B373">
        <v>3.58</v>
      </c>
      <c r="C373">
        <v>1.84</v>
      </c>
      <c r="D373" s="20">
        <f t="shared" si="92"/>
        <v>3.5573827254921309E-2</v>
      </c>
      <c r="E373" s="17">
        <f>IF(OR($A373="",$B373="",$C373=""),"",A373*'MPTO_working_3-way'!$I372)</f>
        <v>4.8671969880981303</v>
      </c>
      <c r="F373" s="21">
        <f>IF(OR($A373="",$B373="",$C373=""),"",B373*'MPTO_working_3-way'!$I372)</f>
        <v>3.7073543015726185</v>
      </c>
      <c r="G373" s="22">
        <f>IF(OR($A373="",$B373="",$C373=""),"",C373*'MPTO_working_3-way'!$I372)</f>
        <v>1.9054558421490553</v>
      </c>
      <c r="H373" s="17">
        <f>IF(OR($A373="",$B373="",$C373=""),"",'MPTO_working_3-way'!E372)</f>
        <v>4.977402219907141</v>
      </c>
      <c r="I373" s="21">
        <f>IF(OR($A373="",$B373="",$C373=""),"",'MPTO_working_3-way'!F372)</f>
        <v>3.738713759890254</v>
      </c>
      <c r="J373" s="22">
        <f>IF(OR($A373="",$B373="",$C373=""),"",'MPTO_working_3-way'!G372)</f>
        <v>1.8810417233736443</v>
      </c>
      <c r="K373" s="17">
        <f>IF(OR($A373="",$B373="",$C373=""),"",'OddsRatio_working_3-way'!H372)</f>
        <v>4.9214184646501078</v>
      </c>
      <c r="L373" s="21">
        <f>IF(OR($A373="",$B373="",$C373=""),"",'OddsRatio_working_3-way'!I372)</f>
        <v>3.7343944969722371</v>
      </c>
      <c r="M373" s="22">
        <f>IF(OR($A373="",$B373="",$C373=""),"",'OddsRatio_working_3-way'!J372)</f>
        <v>1.8902679757584029</v>
      </c>
      <c r="N373" s="29">
        <f t="shared" si="108"/>
        <v>20.545706336631188</v>
      </c>
      <c r="O373" s="30">
        <f t="shared" si="109"/>
        <v>26.973413346973906</v>
      </c>
      <c r="P373" s="30">
        <f t="shared" si="110"/>
        <v>52.480880316394888</v>
      </c>
      <c r="Q373" t="s">
        <v>80</v>
      </c>
      <c r="R373" t="s">
        <v>42</v>
      </c>
      <c r="S373" s="43">
        <v>44086</v>
      </c>
      <c r="T373" s="4">
        <v>100</v>
      </c>
      <c r="U373" s="4">
        <f t="shared" si="120"/>
        <v>78.723404255319153</v>
      </c>
      <c r="V373" s="4">
        <f t="shared" si="121"/>
        <v>72.067039106145245</v>
      </c>
      <c r="W373" s="4">
        <f t="shared" si="122"/>
        <v>45.652173913043477</v>
      </c>
      <c r="X373" s="4">
        <f t="shared" si="123"/>
        <v>82.280786980811271</v>
      </c>
      <c r="Y373" s="4">
        <f t="shared" si="124"/>
        <v>75.624421831637363</v>
      </c>
      <c r="Z373" s="4">
        <f t="shared" si="125"/>
        <v>49.209556638535602</v>
      </c>
      <c r="AA373" s="4">
        <f t="shared" si="126"/>
        <v>-3.5573827254921184</v>
      </c>
      <c r="AB373" s="4">
        <f t="shared" si="127"/>
        <v>-3.5573827254921184</v>
      </c>
      <c r="AC373" s="4">
        <f t="shared" si="128"/>
        <v>-3.5573827254921255</v>
      </c>
    </row>
    <row r="374" spans="1:29" ht="15" x14ac:dyDescent="0.25">
      <c r="A374">
        <v>2.84</v>
      </c>
      <c r="B374">
        <v>3.33</v>
      </c>
      <c r="C374">
        <v>2.58</v>
      </c>
      <c r="D374" s="20">
        <f t="shared" si="92"/>
        <v>4.0009875581444643E-2</v>
      </c>
      <c r="E374" s="17">
        <f>IF(OR($A374="",$B374="",$C374=""),"",A374*'MPTO_working_3-way'!$I373)</f>
        <v>2.9536280466513025</v>
      </c>
      <c r="F374" s="21">
        <f>IF(OR($A374="",$B374="",$C374=""),"",B374*'MPTO_working_3-way'!$I373)</f>
        <v>3.4632328856862107</v>
      </c>
      <c r="G374" s="22">
        <f>IF(OR($A374="",$B374="",$C374=""),"",C374*'MPTO_working_3-way'!$I373)</f>
        <v>2.6832254790001273</v>
      </c>
      <c r="H374" s="17">
        <f>IF(OR($A374="",$B374="",$C374=""),"",'MPTO_working_3-way'!E373)</f>
        <v>2.9518025180764753</v>
      </c>
      <c r="I374" s="21">
        <f>IF(OR($A374="",$B374="",$C374=""),"",'MPTO_working_3-way'!F373)</f>
        <v>3.4847616153121947</v>
      </c>
      <c r="J374" s="22">
        <f>IF(OR($A374="",$B374="",$C374=""),"",'MPTO_working_3-way'!G373)</f>
        <v>2.671937337162301</v>
      </c>
      <c r="K374" s="17">
        <f>IF(OR($A374="",$B374="",$C374=""),"",'OddsRatio_working_3-way'!H373)</f>
        <v>2.9533371730612128</v>
      </c>
      <c r="L374" s="21">
        <f>IF(OR($A374="",$B374="",$C374=""),"",'OddsRatio_working_3-way'!I373)</f>
        <v>3.4735193550177312</v>
      </c>
      <c r="M374" s="22">
        <f>IF(OR($A374="",$B374="",$C374=""),"",'OddsRatio_working_3-way'!J373)</f>
        <v>2.6773221377373462</v>
      </c>
      <c r="N374" s="29">
        <f t="shared" si="108"/>
        <v>33.856666587851421</v>
      </c>
      <c r="O374" s="30">
        <f t="shared" si="109"/>
        <v>28.874754687536942</v>
      </c>
      <c r="P374" s="30">
        <f t="shared" si="110"/>
        <v>37.268578724611636</v>
      </c>
      <c r="Q374" t="s">
        <v>314</v>
      </c>
      <c r="R374" t="s">
        <v>315</v>
      </c>
      <c r="S374" s="43">
        <v>44086</v>
      </c>
      <c r="T374" s="4">
        <v>100</v>
      </c>
      <c r="U374" s="4">
        <f t="shared" si="120"/>
        <v>64.788732394366207</v>
      </c>
      <c r="V374" s="4">
        <f t="shared" si="121"/>
        <v>69.969969969969966</v>
      </c>
      <c r="W374" s="4">
        <f t="shared" si="122"/>
        <v>61.240310077519375</v>
      </c>
      <c r="X374" s="4">
        <f t="shared" si="123"/>
        <v>68.789719952510637</v>
      </c>
      <c r="Y374" s="4">
        <f t="shared" si="124"/>
        <v>73.970957528114425</v>
      </c>
      <c r="Z374" s="4">
        <f t="shared" si="125"/>
        <v>65.241297635663841</v>
      </c>
      <c r="AA374" s="4">
        <f t="shared" si="126"/>
        <v>-4.0009875581444305</v>
      </c>
      <c r="AB374" s="4">
        <f t="shared" si="127"/>
        <v>-4.0009875581444589</v>
      </c>
      <c r="AC374" s="4">
        <f t="shared" si="128"/>
        <v>-4.000987558144466</v>
      </c>
    </row>
    <row r="375" spans="1:29" ht="15" x14ac:dyDescent="0.25">
      <c r="A375">
        <v>2.08</v>
      </c>
      <c r="B375">
        <v>3.47</v>
      </c>
      <c r="C375">
        <v>3.78</v>
      </c>
      <c r="D375" s="20">
        <f t="shared" si="92"/>
        <v>3.3503933359841254E-2</v>
      </c>
      <c r="E375" s="17">
        <f>IF(OR($A375="",$B375="",$C375=""),"",A375*'MPTO_working_3-way'!$I374)</f>
        <v>2.1496881813884698</v>
      </c>
      <c r="F375" s="21">
        <f>IF(OR($A375="",$B375="",$C375=""),"",B375*'MPTO_working_3-way'!$I374)</f>
        <v>3.5862586487586494</v>
      </c>
      <c r="G375" s="22">
        <f>IF(OR($A375="",$B375="",$C375=""),"",C375*'MPTO_working_3-way'!$I374)</f>
        <v>3.9066448681001997</v>
      </c>
      <c r="H375" s="17">
        <f>IF(OR($A375="",$B375="",$C375=""),"",'MPTO_working_3-way'!E374)</f>
        <v>2.1294662091479055</v>
      </c>
      <c r="I375" s="21">
        <f>IF(OR($A375="",$B375="",$C375=""),"",'MPTO_working_3-way'!F374)</f>
        <v>3.6098937914521549</v>
      </c>
      <c r="J375" s="22">
        <f>IF(OR($A375="",$B375="",$C375=""),"",'MPTO_working_3-way'!G374)</f>
        <v>3.9466057899018692</v>
      </c>
      <c r="K375" s="17">
        <f>IF(OR($A375="",$B375="",$C375=""),"",'OddsRatio_working_3-way'!H374)</f>
        <v>2.1376421236851382</v>
      </c>
      <c r="L375" s="21">
        <f>IF(OR($A375="",$B375="",$C375=""),"",'OddsRatio_working_3-way'!I374)</f>
        <v>3.6018296717613798</v>
      </c>
      <c r="M375" s="22">
        <f>IF(OR($A375="",$B375="",$C375=""),"",'OddsRatio_working_3-way'!J374)</f>
        <v>3.9283750961524846</v>
      </c>
      <c r="N375" s="29">
        <f t="shared" si="108"/>
        <v>46.518374555797507</v>
      </c>
      <c r="O375" s="30">
        <f t="shared" si="109"/>
        <v>27.884212990218675</v>
      </c>
      <c r="P375" s="30">
        <f t="shared" si="110"/>
        <v>25.597412453983814</v>
      </c>
      <c r="Q375" t="s">
        <v>45</v>
      </c>
      <c r="R375" t="s">
        <v>44</v>
      </c>
      <c r="S375" s="43">
        <v>44086</v>
      </c>
      <c r="T375" s="4">
        <v>100</v>
      </c>
      <c r="U375" s="4">
        <f t="shared" si="120"/>
        <v>51.92307692307692</v>
      </c>
      <c r="V375" s="4">
        <f t="shared" si="121"/>
        <v>71.181556195965413</v>
      </c>
      <c r="W375" s="4">
        <f t="shared" si="122"/>
        <v>73.544973544973558</v>
      </c>
      <c r="X375" s="4">
        <f t="shared" si="123"/>
        <v>55.273470259061042</v>
      </c>
      <c r="Y375" s="4">
        <f t="shared" si="124"/>
        <v>74.531949531949522</v>
      </c>
      <c r="Z375" s="4">
        <f t="shared" si="125"/>
        <v>76.895366880957667</v>
      </c>
      <c r="AA375" s="4">
        <f t="shared" si="126"/>
        <v>-3.3503933359841227</v>
      </c>
      <c r="AB375" s="4">
        <f t="shared" si="127"/>
        <v>-3.3503933359841085</v>
      </c>
      <c r="AC375" s="4">
        <f t="shared" si="128"/>
        <v>-3.3503933359841085</v>
      </c>
    </row>
    <row r="376" spans="1:29" ht="15" x14ac:dyDescent="0.25">
      <c r="A376">
        <v>2.06</v>
      </c>
      <c r="B376">
        <v>3.49</v>
      </c>
      <c r="C376">
        <v>3.81</v>
      </c>
      <c r="D376" s="20">
        <f t="shared" si="92"/>
        <v>3.4437036094331575E-2</v>
      </c>
      <c r="E376" s="17">
        <f>IF(OR($A376="",$B376="",$C376=""),"",A376*'MPTO_working_3-way'!$I375)</f>
        <v>2.130940294354323</v>
      </c>
      <c r="F376" s="21">
        <f>IF(OR($A376="",$B376="",$C376=""),"",B376*'MPTO_working_3-way'!$I375)</f>
        <v>3.6101852559692174</v>
      </c>
      <c r="G376" s="22">
        <f>IF(OR($A376="",$B376="",$C376=""),"",C376*'MPTO_working_3-way'!$I375)</f>
        <v>3.9412051075194032</v>
      </c>
      <c r="H376" s="17">
        <f>IF(OR($A376="",$B376="",$C376=""),"",'MPTO_working_3-way'!E375)</f>
        <v>2.1098921227478669</v>
      </c>
      <c r="I376" s="21">
        <f>IF(OR($A376="",$B376="",$C376=""),"",'MPTO_working_3-way'!F375)</f>
        <v>3.6356505298481396</v>
      </c>
      <c r="J376" s="22">
        <f>IF(OR($A376="",$B376="",$C376=""),"",'MPTO_working_3-way'!G375)</f>
        <v>3.9842513767572552</v>
      </c>
      <c r="K376" s="17">
        <f>IF(OR($A376="",$B376="",$C376=""),"",'OddsRatio_working_3-way'!H375)</f>
        <v>2.1183453552839677</v>
      </c>
      <c r="L376" s="21">
        <f>IF(OR($A376="",$B376="",$C376=""),"",'OddsRatio_working_3-way'!I375)</f>
        <v>3.6270565421293206</v>
      </c>
      <c r="M376" s="22">
        <f>IF(OR($A376="",$B376="",$C376=""),"",'OddsRatio_working_3-way'!J375)</f>
        <v>3.964670234290518</v>
      </c>
      <c r="N376" s="29">
        <f t="shared" si="108"/>
        <v>46.927640471644516</v>
      </c>
      <c r="O376" s="30">
        <f t="shared" si="109"/>
        <v>27.699409562059511</v>
      </c>
      <c r="P376" s="30">
        <f t="shared" si="110"/>
        <v>25.372949966295984</v>
      </c>
      <c r="Q376" t="s">
        <v>132</v>
      </c>
      <c r="R376" t="s">
        <v>49</v>
      </c>
      <c r="S376" s="43">
        <v>44086</v>
      </c>
      <c r="T376" s="4">
        <v>100</v>
      </c>
      <c r="U376" s="4">
        <f t="shared" si="120"/>
        <v>51.456310679611654</v>
      </c>
      <c r="V376" s="4">
        <f t="shared" si="121"/>
        <v>71.346704871060169</v>
      </c>
      <c r="W376" s="4">
        <f t="shared" si="122"/>
        <v>73.753280839895012</v>
      </c>
      <c r="X376" s="4">
        <f t="shared" si="123"/>
        <v>54.900014289044805</v>
      </c>
      <c r="Y376" s="4">
        <f t="shared" si="124"/>
        <v>74.79040848049334</v>
      </c>
      <c r="Z376" s="4">
        <f t="shared" si="125"/>
        <v>77.19698444932817</v>
      </c>
      <c r="AA376" s="4">
        <f t="shared" si="126"/>
        <v>-3.4437036094331503</v>
      </c>
      <c r="AB376" s="4">
        <f t="shared" si="127"/>
        <v>-3.4437036094331717</v>
      </c>
      <c r="AC376" s="4">
        <f t="shared" si="128"/>
        <v>-3.4437036094331575</v>
      </c>
    </row>
    <row r="377" spans="1:29" ht="15" x14ac:dyDescent="0.25">
      <c r="A377">
        <v>2.19</v>
      </c>
      <c r="B377">
        <v>3.38</v>
      </c>
      <c r="C377">
        <v>3.49</v>
      </c>
      <c r="D377" s="20">
        <f t="shared" si="92"/>
        <v>3.9011944021288825E-2</v>
      </c>
      <c r="E377" s="17">
        <f>IF(OR($A377="",$B377="",$C377=""),"",A377*'MPTO_working_3-way'!$I376)</f>
        <v>2.2754361574066224</v>
      </c>
      <c r="F377" s="21">
        <f>IF(OR($A377="",$B377="",$C377=""),"",B377*'MPTO_working_3-way'!$I376)</f>
        <v>3.5118603707919562</v>
      </c>
      <c r="G377" s="22">
        <f>IF(OR($A377="",$B377="",$C377=""),"",C377*'MPTO_working_3-way'!$I376)</f>
        <v>3.6261516846342983</v>
      </c>
      <c r="H377" s="17">
        <f>IF(OR($A377="",$B377="",$C377=""),"",'MPTO_working_3-way'!E376)</f>
        <v>2.2541966327812593</v>
      </c>
      <c r="I377" s="21">
        <f>IF(OR($A377="",$B377="",$C377=""),"",'MPTO_working_3-way'!F376)</f>
        <v>3.5353927321871277</v>
      </c>
      <c r="J377" s="22">
        <f>IF(OR($A377="",$B377="",$C377=""),"",'MPTO_working_3-way'!G376)</f>
        <v>3.655919883683862</v>
      </c>
      <c r="K377" s="17">
        <f>IF(OR($A377="",$B377="",$C377=""),"",'OddsRatio_working_3-way'!H376)</f>
        <v>2.2630327323574133</v>
      </c>
      <c r="L377" s="21">
        <f>IF(OR($A377="",$B377="",$C377=""),"",'OddsRatio_working_3-way'!I376)</f>
        <v>3.5260654647148266</v>
      </c>
      <c r="M377" s="22">
        <f>IF(OR($A377="",$B377="",$C377=""),"",'OddsRatio_working_3-way'!J376)</f>
        <v>3.642816389554588</v>
      </c>
      <c r="N377" s="29">
        <f t="shared" si="108"/>
        <v>43.947618426690013</v>
      </c>
      <c r="O377" s="30">
        <f t="shared" si="109"/>
        <v>28.474936199541755</v>
      </c>
      <c r="P377" s="30">
        <f t="shared" si="110"/>
        <v>27.577445373768228</v>
      </c>
      <c r="Q377" t="s">
        <v>82</v>
      </c>
      <c r="R377" t="s">
        <v>316</v>
      </c>
      <c r="S377" s="43">
        <v>44086</v>
      </c>
      <c r="T377" s="4">
        <v>100</v>
      </c>
      <c r="U377" s="4">
        <f t="shared" si="120"/>
        <v>54.337899543379002</v>
      </c>
      <c r="V377" s="4">
        <f t="shared" si="121"/>
        <v>70.414201183431956</v>
      </c>
      <c r="W377" s="4">
        <f t="shared" si="122"/>
        <v>71.346704871060169</v>
      </c>
      <c r="X377" s="4">
        <f t="shared" si="123"/>
        <v>58.239093945507882</v>
      </c>
      <c r="Y377" s="4">
        <f t="shared" si="124"/>
        <v>74.315395585560836</v>
      </c>
      <c r="Z377" s="4">
        <f t="shared" si="125"/>
        <v>75.247899273189063</v>
      </c>
      <c r="AA377" s="4">
        <f t="shared" si="126"/>
        <v>-3.9011944021288798</v>
      </c>
      <c r="AB377" s="4">
        <f t="shared" si="127"/>
        <v>-3.9011944021288798</v>
      </c>
      <c r="AC377" s="4">
        <f t="shared" si="128"/>
        <v>-3.901194402128894</v>
      </c>
    </row>
    <row r="378" spans="1:29" ht="15" x14ac:dyDescent="0.25">
      <c r="A378">
        <v>2.15</v>
      </c>
      <c r="B378">
        <v>3.29</v>
      </c>
      <c r="C378">
        <v>3.79</v>
      </c>
      <c r="D378" s="20">
        <f t="shared" si="92"/>
        <v>3.2919889594985818E-2</v>
      </c>
      <c r="E378" s="17">
        <f>IF(OR($A378="",$B378="",$C378=""),"",A378*'MPTO_working_3-way'!$I377)</f>
        <v>2.2207777626292193</v>
      </c>
      <c r="F378" s="21">
        <f>IF(OR($A378="",$B378="",$C378=""),"",B378*'MPTO_working_3-way'!$I377)</f>
        <v>3.3983064367675033</v>
      </c>
      <c r="G378" s="22">
        <f>IF(OR($A378="",$B378="",$C378=""),"",C378*'MPTO_working_3-way'!$I377)</f>
        <v>3.9147663815649962</v>
      </c>
      <c r="H378" s="17">
        <f>IF(OR($A378="",$B378="",$C378=""),"",'MPTO_working_3-way'!E377)</f>
        <v>2.2019496908467446</v>
      </c>
      <c r="I378" s="21">
        <f>IF(OR($A378="",$B378="",$C378=""),"",'MPTO_working_3-way'!F377)</f>
        <v>3.4132247363606409</v>
      </c>
      <c r="J378" s="22">
        <f>IF(OR($A378="",$B378="",$C378=""),"",'MPTO_working_3-way'!G377)</f>
        <v>3.9544612747637244</v>
      </c>
      <c r="K378" s="17">
        <f>IF(OR($A378="",$B378="",$C378=""),"",'OddsRatio_working_3-way'!H377)</f>
        <v>2.209778139041529</v>
      </c>
      <c r="L378" s="21">
        <f>IF(OR($A378="",$B378="",$C378=""),"",'OddsRatio_working_3-way'!I377)</f>
        <v>3.4090364681783489</v>
      </c>
      <c r="M378" s="22">
        <f>IF(OR($A378="",$B378="",$C378=""),"",'OddsRatio_working_3-way'!J377)</f>
        <v>3.9350269634137955</v>
      </c>
      <c r="N378" s="29">
        <f t="shared" si="108"/>
        <v>45.029269332023645</v>
      </c>
      <c r="O378" s="30">
        <f t="shared" si="109"/>
        <v>29.426422207857399</v>
      </c>
      <c r="P378" s="30">
        <f t="shared" si="110"/>
        <v>25.544308460118952</v>
      </c>
      <c r="Q378" t="s">
        <v>48</v>
      </c>
      <c r="R378" t="s">
        <v>86</v>
      </c>
      <c r="S378" s="43">
        <v>44086</v>
      </c>
      <c r="T378" s="4">
        <v>100</v>
      </c>
      <c r="U378" s="4">
        <f t="shared" si="120"/>
        <v>53.488372093023258</v>
      </c>
      <c r="V378" s="4">
        <f t="shared" si="121"/>
        <v>69.6048632218845</v>
      </c>
      <c r="W378" s="4">
        <f t="shared" si="122"/>
        <v>73.614775725593674</v>
      </c>
      <c r="X378" s="4">
        <f t="shared" si="123"/>
        <v>56.780361052521833</v>
      </c>
      <c r="Y378" s="4">
        <f t="shared" si="124"/>
        <v>72.896852181383082</v>
      </c>
      <c r="Z378" s="4">
        <f t="shared" si="125"/>
        <v>76.906764685092242</v>
      </c>
      <c r="AA378" s="4">
        <f t="shared" si="126"/>
        <v>-3.2919889594985747</v>
      </c>
      <c r="AB378" s="4">
        <f t="shared" si="127"/>
        <v>-3.2919889594985818</v>
      </c>
      <c r="AC378" s="4">
        <f t="shared" si="128"/>
        <v>-3.2919889594985676</v>
      </c>
    </row>
    <row r="379" spans="1:29" ht="15" x14ac:dyDescent="0.25">
      <c r="A379">
        <v>2.06</v>
      </c>
      <c r="B379">
        <v>3.51</v>
      </c>
      <c r="C379">
        <v>3.79</v>
      </c>
      <c r="D379" s="20">
        <f t="shared" si="92"/>
        <v>3.4189420848231622E-2</v>
      </c>
      <c r="E379" s="17">
        <f>IF(OR($A379="",$B379="",$C379=""),"",A379*'MPTO_working_3-way'!$I378)</f>
        <v>2.1304302069473571</v>
      </c>
      <c r="F379" s="21">
        <f>IF(OR($A379="",$B379="",$C379=""),"",B379*'MPTO_working_3-way'!$I378)</f>
        <v>3.6300048671772926</v>
      </c>
      <c r="G379" s="22">
        <f>IF(OR($A379="",$B379="",$C379=""),"",C379*'MPTO_working_3-way'!$I378)</f>
        <v>3.9195779050147981</v>
      </c>
      <c r="H379" s="17">
        <f>IF(OR($A379="",$B379="",$C379=""),"",'MPTO_working_3-way'!E378)</f>
        <v>2.1095247550188501</v>
      </c>
      <c r="I379" s="21">
        <f>IF(OR($A379="",$B379="",$C379=""),"",'MPTO_working_3-way'!F378)</f>
        <v>3.656256179044115</v>
      </c>
      <c r="J379" s="22">
        <f>IF(OR($A379="",$B379="",$C379=""),"",'MPTO_working_3-way'!G378)</f>
        <v>3.9610899107361481</v>
      </c>
      <c r="K379" s="17">
        <f>IF(OR($A379="",$B379="",$C379=""),"",'OddsRatio_working_3-way'!H378)</f>
        <v>2.1179155076112037</v>
      </c>
      <c r="L379" s="21">
        <f>IF(OR($A379="",$B379="",$C379=""),"",'OddsRatio_working_3-way'!I378)</f>
        <v>3.6471395510416231</v>
      </c>
      <c r="M379" s="22">
        <f>IF(OR($A379="",$B379="",$C379=""),"",'OddsRatio_working_3-way'!J378)</f>
        <v>3.9424379870143942</v>
      </c>
      <c r="N379" s="29">
        <f t="shared" si="108"/>
        <v>46.938876323617116</v>
      </c>
      <c r="O379" s="30">
        <f t="shared" si="109"/>
        <v>27.548172429245373</v>
      </c>
      <c r="P379" s="30">
        <f t="shared" si="110"/>
        <v>25.512951247137529</v>
      </c>
      <c r="Q379" t="s">
        <v>79</v>
      </c>
      <c r="R379" t="s">
        <v>46</v>
      </c>
      <c r="S379" s="43">
        <v>44086</v>
      </c>
      <c r="T379" s="4">
        <v>100</v>
      </c>
      <c r="U379" s="4">
        <f t="shared" si="120"/>
        <v>51.456310679611654</v>
      </c>
      <c r="V379" s="4">
        <f t="shared" si="121"/>
        <v>71.509971509971507</v>
      </c>
      <c r="W379" s="4">
        <f t="shared" si="122"/>
        <v>73.614775725593674</v>
      </c>
      <c r="X379" s="4">
        <f t="shared" si="123"/>
        <v>54.875252764434826</v>
      </c>
      <c r="Y379" s="4">
        <f t="shared" si="124"/>
        <v>74.928913594794679</v>
      </c>
      <c r="Z379" s="4">
        <f t="shared" si="125"/>
        <v>77.033717810416832</v>
      </c>
      <c r="AA379" s="4">
        <f t="shared" si="126"/>
        <v>-3.418942084823172</v>
      </c>
      <c r="AB379" s="4">
        <f t="shared" si="127"/>
        <v>-3.418942084823172</v>
      </c>
      <c r="AC379" s="4">
        <f t="shared" si="128"/>
        <v>-3.4189420848231578</v>
      </c>
    </row>
    <row r="380" spans="1:29" ht="15" x14ac:dyDescent="0.25">
      <c r="A380">
        <v>3.56</v>
      </c>
      <c r="B380">
        <v>3.44</v>
      </c>
      <c r="C380">
        <v>2.16</v>
      </c>
      <c r="D380" s="20">
        <f t="shared" si="92"/>
        <v>3.4559513786061924E-2</v>
      </c>
      <c r="E380" s="17">
        <f>IF(OR($A380="",$B380="",$C380=""),"",A380*'MPTO_working_3-way'!$I379)</f>
        <v>3.6830318690783805</v>
      </c>
      <c r="F380" s="21">
        <f>IF(OR($A380="",$B380="",$C380=""),"",B380*'MPTO_working_3-way'!$I379)</f>
        <v>3.5588847274240529</v>
      </c>
      <c r="G380" s="22">
        <f>IF(OR($A380="",$B380="",$C380=""),"",C380*'MPTO_working_3-way'!$I379)</f>
        <v>2.2346485497778938</v>
      </c>
      <c r="H380" s="17">
        <f>IF(OR($A380="",$B380="",$C380=""),"",'MPTO_working_3-way'!E379)</f>
        <v>3.7122413297566581</v>
      </c>
      <c r="I380" s="21">
        <f>IF(OR($A380="",$B380="",$C380=""),"",'MPTO_working_3-way'!F379)</f>
        <v>3.5819462338877877</v>
      </c>
      <c r="J380" s="22">
        <f>IF(OR($A380="",$B380="",$C380=""),"",'MPTO_working_3-way'!G379)</f>
        <v>2.2151184602137319</v>
      </c>
      <c r="K380" s="17">
        <f>IF(OR($A380="",$B380="",$C380=""),"",'OddsRatio_working_3-way'!H379)</f>
        <v>3.6994439715230434</v>
      </c>
      <c r="L380" s="21">
        <f>IF(OR($A380="",$B380="",$C380=""),"",'OddsRatio_working_3-way'!I379)</f>
        <v>3.5729075353579005</v>
      </c>
      <c r="M380" s="22">
        <f>IF(OR($A380="",$B380="",$C380=""),"",'OddsRatio_working_3-way'!J379)</f>
        <v>2.223185549596379</v>
      </c>
      <c r="N380" s="29">
        <f t="shared" si="108"/>
        <v>27.151543498596819</v>
      </c>
      <c r="O380" s="30">
        <f t="shared" si="109"/>
        <v>28.098690364826943</v>
      </c>
      <c r="P380" s="30">
        <f t="shared" si="110"/>
        <v>44.749766136576241</v>
      </c>
      <c r="Q380" t="s">
        <v>47</v>
      </c>
      <c r="R380" t="s">
        <v>37</v>
      </c>
      <c r="S380" s="43">
        <v>44086</v>
      </c>
      <c r="T380" s="4">
        <v>100</v>
      </c>
      <c r="U380" s="4">
        <f t="shared" si="120"/>
        <v>71.910112359550567</v>
      </c>
      <c r="V380" s="4">
        <f t="shared" si="121"/>
        <v>70.930232558139537</v>
      </c>
      <c r="W380" s="4">
        <f t="shared" si="122"/>
        <v>53.703703703703695</v>
      </c>
      <c r="X380" s="4">
        <f t="shared" si="123"/>
        <v>75.366063738156754</v>
      </c>
      <c r="Y380" s="4">
        <f t="shared" si="124"/>
        <v>74.386183936745738</v>
      </c>
      <c r="Z380" s="4">
        <f t="shared" si="125"/>
        <v>57.159655082309911</v>
      </c>
      <c r="AA380" s="4">
        <f t="shared" si="126"/>
        <v>-3.4559513786061871</v>
      </c>
      <c r="AB380" s="4">
        <f t="shared" si="127"/>
        <v>-3.4559513786062013</v>
      </c>
      <c r="AC380" s="4">
        <f t="shared" si="128"/>
        <v>-3.4559513786062155</v>
      </c>
    </row>
    <row r="381" spans="1:29" ht="15" x14ac:dyDescent="0.25">
      <c r="A381">
        <v>2.67</v>
      </c>
      <c r="B381">
        <v>3.11</v>
      </c>
      <c r="C381">
        <v>2.97</v>
      </c>
      <c r="D381" s="20">
        <f t="shared" si="92"/>
        <v>3.2775580266457771E-2</v>
      </c>
      <c r="E381" s="17">
        <f>IF(OR($A381="",$B381="",$C381=""),"",A381*'MPTO_working_3-way'!$I380)</f>
        <v>2.7575107993114423</v>
      </c>
      <c r="F381" s="21">
        <f>IF(OR($A381="",$B381="",$C381=""),"",B381*'MPTO_working_3-way'!$I380)</f>
        <v>3.2119320546286834</v>
      </c>
      <c r="G381" s="22">
        <f>IF(OR($A381="",$B381="",$C381=""),"",C381*'MPTO_working_3-way'!$I380)</f>
        <v>3.0673434733913796</v>
      </c>
      <c r="H381" s="17">
        <f>IF(OR($A381="",$B381="",$C381=""),"",'MPTO_working_3-way'!E380)</f>
        <v>2.7502247898829331</v>
      </c>
      <c r="I381" s="21">
        <f>IF(OR($A381="",$B381="",$C381=""),"",'MPTO_working_3-way'!F380)</f>
        <v>3.2193862172560586</v>
      </c>
      <c r="J381" s="22">
        <f>IF(OR($A381="",$B381="",$C381=""),"",'MPTO_working_3-way'!G380)</f>
        <v>3.0696019037464914</v>
      </c>
      <c r="K381" s="17">
        <f>IF(OR($A381="",$B381="",$C381=""),"",'OddsRatio_working_3-way'!H380)</f>
        <v>2.7536578892614401</v>
      </c>
      <c r="L381" s="21">
        <f>IF(OR($A381="",$B381="",$C381=""),"",'OddsRatio_working_3-way'!I380)</f>
        <v>3.2156994888273287</v>
      </c>
      <c r="M381" s="22">
        <f>IF(OR($A381="",$B381="",$C381=""),"",'OddsRatio_working_3-way'!J380)</f>
        <v>3.0686862526018195</v>
      </c>
      <c r="N381" s="29">
        <f t="shared" si="108"/>
        <v>36.264590523079825</v>
      </c>
      <c r="O381" s="30">
        <f t="shared" si="109"/>
        <v>31.133908905666601</v>
      </c>
      <c r="P381" s="30">
        <f t="shared" si="110"/>
        <v>32.601500571253581</v>
      </c>
      <c r="Q381" t="s">
        <v>76</v>
      </c>
      <c r="R381" t="s">
        <v>139</v>
      </c>
      <c r="S381" s="43">
        <v>44086</v>
      </c>
      <c r="T381" s="4">
        <v>100</v>
      </c>
      <c r="U381" s="4">
        <f t="shared" si="120"/>
        <v>62.546816479400754</v>
      </c>
      <c r="V381" s="4">
        <f t="shared" si="121"/>
        <v>67.845659163987136</v>
      </c>
      <c r="W381" s="4">
        <f t="shared" si="122"/>
        <v>66.329966329966325</v>
      </c>
      <c r="X381" s="4">
        <f t="shared" si="123"/>
        <v>65.824374506046524</v>
      </c>
      <c r="Y381" s="4">
        <f t="shared" si="124"/>
        <v>71.123217190632928</v>
      </c>
      <c r="Z381" s="4">
        <f t="shared" si="125"/>
        <v>69.607524356612117</v>
      </c>
      <c r="AA381" s="4">
        <f t="shared" si="126"/>
        <v>-3.2775580266457709</v>
      </c>
      <c r="AB381" s="4">
        <f t="shared" si="127"/>
        <v>-3.2775580266457922</v>
      </c>
      <c r="AC381" s="4">
        <f t="shared" si="128"/>
        <v>-3.2775580266457922</v>
      </c>
    </row>
    <row r="382" spans="1:29" ht="15" x14ac:dyDescent="0.25">
      <c r="A382">
        <v>2.38</v>
      </c>
      <c r="B382">
        <v>3.22</v>
      </c>
      <c r="C382">
        <v>3.24</v>
      </c>
      <c r="D382" s="20">
        <f t="shared" si="92"/>
        <v>3.9369048746712876E-2</v>
      </c>
      <c r="E382" s="17">
        <f>IF(OR($A382="",$B382="",$C382=""),"",A382*'MPTO_working_3-way'!$I381)</f>
        <v>2.4736983360171765</v>
      </c>
      <c r="F382" s="21">
        <f>IF(OR($A382="",$B382="",$C382=""),"",B382*'MPTO_working_3-way'!$I381)</f>
        <v>3.3467683369644154</v>
      </c>
      <c r="G382" s="22">
        <f>IF(OR($A382="",$B382="",$C382=""),"",C382*'MPTO_working_3-way'!$I381)</f>
        <v>3.36755571793935</v>
      </c>
      <c r="H382" s="17">
        <f>IF(OR($A382="",$B382="",$C382=""),"",'MPTO_working_3-way'!E381)</f>
        <v>2.4567305206078558</v>
      </c>
      <c r="I382" s="21">
        <f>IF(OR($A382="",$B382="",$C382=""),"",'MPTO_working_3-way'!F381)</f>
        <v>3.3620679196449337</v>
      </c>
      <c r="J382" s="22">
        <f>IF(OR($A382="",$B382="",$C382=""),"",'MPTO_working_3-way'!G381)</f>
        <v>3.3838776475855652</v>
      </c>
      <c r="K382" s="17">
        <f>IF(OR($A382="",$B382="",$C382=""),"",'OddsRatio_working_3-way'!H381)</f>
        <v>2.4641626262710941</v>
      </c>
      <c r="L382" s="21">
        <f>IF(OR($A382="",$B382="",$C382=""),"",'OddsRatio_working_3-way'!I381)</f>
        <v>3.355392050957847</v>
      </c>
      <c r="M382" s="22">
        <f>IF(OR($A382="",$B382="",$C382=""),"",'OddsRatio_working_3-way'!J381)</f>
        <v>3.376611799164674</v>
      </c>
      <c r="N382" s="29">
        <f t="shared" si="108"/>
        <v>40.425301074102208</v>
      </c>
      <c r="O382" s="30">
        <f t="shared" si="109"/>
        <v>29.879570359119018</v>
      </c>
      <c r="P382" s="30">
        <f t="shared" si="110"/>
        <v>29.695128566778774</v>
      </c>
      <c r="Q382" t="s">
        <v>87</v>
      </c>
      <c r="R382" t="s">
        <v>81</v>
      </c>
      <c r="S382" s="43">
        <v>44086</v>
      </c>
      <c r="T382" s="4">
        <v>100</v>
      </c>
      <c r="U382" s="4">
        <f t="shared" si="120"/>
        <v>57.983193277310924</v>
      </c>
      <c r="V382" s="4">
        <f t="shared" si="121"/>
        <v>68.944099378881987</v>
      </c>
      <c r="W382" s="4">
        <f t="shared" si="122"/>
        <v>69.135802469135797</v>
      </c>
      <c r="X382" s="4">
        <f t="shared" si="123"/>
        <v>61.920098151982202</v>
      </c>
      <c r="Y382" s="4">
        <f t="shared" si="124"/>
        <v>72.881004253553272</v>
      </c>
      <c r="Z382" s="4">
        <f t="shared" si="125"/>
        <v>73.072707343807082</v>
      </c>
      <c r="AA382" s="4">
        <f t="shared" si="126"/>
        <v>-3.9369048746712778</v>
      </c>
      <c r="AB382" s="4">
        <f t="shared" si="127"/>
        <v>-3.9369048746712849</v>
      </c>
      <c r="AC382" s="4">
        <f t="shared" si="128"/>
        <v>-3.9369048746712849</v>
      </c>
    </row>
    <row r="383" spans="1:29" ht="15" x14ac:dyDescent="0.25">
      <c r="A383">
        <v>3.12</v>
      </c>
      <c r="B383">
        <v>3.28</v>
      </c>
      <c r="C383">
        <v>2.4500000000000002</v>
      </c>
      <c r="D383" s="20">
        <f t="shared" si="92"/>
        <v>3.3554134599430796E-2</v>
      </c>
      <c r="E383" s="17">
        <f>IF(OR($A383="",$B383="",$C383=""),"",A383*'MPTO_working_3-way'!$I382)</f>
        <v>3.2246888999502241</v>
      </c>
      <c r="F383" s="21">
        <f>IF(OR($A383="",$B383="",$C383=""),"",B383*'MPTO_working_3-way'!$I382)</f>
        <v>3.3900575614861328</v>
      </c>
      <c r="G383" s="22">
        <f>IF(OR($A383="",$B383="",$C383=""),"",C383*'MPTO_working_3-way'!$I382)</f>
        <v>2.5322076297686058</v>
      </c>
      <c r="H383" s="17">
        <f>IF(OR($A383="",$B383="",$C383=""),"",'MPTO_working_3-way'!E382)</f>
        <v>3.2328132199123898</v>
      </c>
      <c r="I383" s="21">
        <f>IF(OR($A383="",$B383="",$C383=""),"",'MPTO_working_3-way'!F382)</f>
        <v>3.4049121078896478</v>
      </c>
      <c r="J383" s="22">
        <f>IF(OR($A383="",$B383="",$C383=""),"",'MPTO_working_3-way'!G382)</f>
        <v>2.5190277673586183</v>
      </c>
      <c r="K383" s="17">
        <f>IF(OR($A383="",$B383="",$C383=""),"",'OddsRatio_working_3-way'!H382)</f>
        <v>3.2295435139355484</v>
      </c>
      <c r="L383" s="21">
        <f>IF(OR($A383="",$B383="",$C383=""),"",'OddsRatio_working_3-way'!I382)</f>
        <v>3.3978109489495529</v>
      </c>
      <c r="M383" s="22">
        <f>IF(OR($A383="",$B383="",$C383=""),"",'OddsRatio_working_3-way'!J382)</f>
        <v>2.5249236298144084</v>
      </c>
      <c r="N383" s="29">
        <f t="shared" si="108"/>
        <v>31.010743393430474</v>
      </c>
      <c r="O383" s="30">
        <f t="shared" si="109"/>
        <v>29.49802420350704</v>
      </c>
      <c r="P383" s="30">
        <f t="shared" si="110"/>
        <v>39.491232403062476</v>
      </c>
      <c r="Q383" t="s">
        <v>85</v>
      </c>
      <c r="R383" t="s">
        <v>40</v>
      </c>
      <c r="S383" s="43">
        <v>44086</v>
      </c>
      <c r="T383" s="4">
        <v>100</v>
      </c>
      <c r="U383" s="4">
        <f t="shared" si="120"/>
        <v>67.948717948717942</v>
      </c>
      <c r="V383" s="4">
        <f t="shared" si="121"/>
        <v>69.512195121951223</v>
      </c>
      <c r="W383" s="4">
        <f t="shared" si="122"/>
        <v>59.183673469387763</v>
      </c>
      <c r="X383" s="4">
        <f t="shared" si="123"/>
        <v>71.304131408661021</v>
      </c>
      <c r="Y383" s="4">
        <f t="shared" si="124"/>
        <v>72.867608581894288</v>
      </c>
      <c r="Z383" s="4">
        <f t="shared" si="125"/>
        <v>62.539086929330836</v>
      </c>
      <c r="AA383" s="4">
        <f t="shared" si="126"/>
        <v>-3.3554134599430796</v>
      </c>
      <c r="AB383" s="4">
        <f t="shared" si="127"/>
        <v>-3.3554134599430654</v>
      </c>
      <c r="AC383" s="4">
        <f t="shared" si="128"/>
        <v>-3.3554134599430725</v>
      </c>
    </row>
    <row r="384" spans="1:29" ht="15" x14ac:dyDescent="0.25">
      <c r="A384">
        <v>3.45</v>
      </c>
      <c r="B384">
        <v>3.65</v>
      </c>
      <c r="C384">
        <v>2.1</v>
      </c>
      <c r="D384" s="20">
        <f t="shared" si="92"/>
        <v>4.0018151393970136E-2</v>
      </c>
      <c r="E384" s="17">
        <f>IF(OR($A384="",$B384="",$C384=""),"",A384*'MPTO_working_3-way'!$I383)</f>
        <v>3.5880626223091974</v>
      </c>
      <c r="F384" s="21">
        <f>IF(OR($A384="",$B384="",$C384=""),"",B384*'MPTO_working_3-way'!$I383)</f>
        <v>3.7960662525879907</v>
      </c>
      <c r="G384" s="22">
        <f>IF(OR($A384="",$B384="",$C384=""),"",C384*'MPTO_working_3-way'!$I383)</f>
        <v>2.1840381179273374</v>
      </c>
      <c r="H384" s="17">
        <f>IF(OR($A384="",$B384="",$C384=""),"",'MPTO_working_3-way'!E383)</f>
        <v>3.6164313309856739</v>
      </c>
      <c r="I384" s="21">
        <f>IF(OR($A384="",$B384="",$C384=""),"",'MPTO_working_3-way'!F383)</f>
        <v>3.8368094599006115</v>
      </c>
      <c r="J384" s="22">
        <f>IF(OR($A384="",$B384="",$C384=""),"",'MPTO_working_3-way'!G383)</f>
        <v>2.1605220694867131</v>
      </c>
      <c r="K384" s="17">
        <f>IF(OR($A384="",$B384="",$C384=""),"",'OddsRatio_working_3-way'!H383)</f>
        <v>3.6060132045894311</v>
      </c>
      <c r="L384" s="21">
        <f>IF(OR($A384="",$B384="",$C384=""),"",'OddsRatio_working_3-way'!I383)</f>
        <v>3.818748976392651</v>
      </c>
      <c r="M384" s="22">
        <f>IF(OR($A384="",$B384="",$C384=""),"",'OddsRatio_working_3-way'!J383)</f>
        <v>2.1700467449177046</v>
      </c>
      <c r="N384" s="29">
        <f t="shared" si="108"/>
        <v>27.870193618761935</v>
      </c>
      <c r="O384" s="30">
        <f t="shared" si="109"/>
        <v>26.343059721843474</v>
      </c>
      <c r="P384" s="30">
        <f t="shared" si="110"/>
        <v>45.786746659394609</v>
      </c>
      <c r="Q384" t="s">
        <v>317</v>
      </c>
      <c r="R384" t="s">
        <v>318</v>
      </c>
      <c r="S384" s="43">
        <v>44086</v>
      </c>
      <c r="T384" s="4">
        <v>100</v>
      </c>
      <c r="U384" s="4">
        <f t="shared" si="120"/>
        <v>71.014492753623188</v>
      </c>
      <c r="V384" s="4">
        <f t="shared" si="121"/>
        <v>72.602739726027394</v>
      </c>
      <c r="W384" s="4">
        <f t="shared" si="122"/>
        <v>52.38095238095238</v>
      </c>
      <c r="X384" s="4">
        <f t="shared" si="123"/>
        <v>75.016307893020212</v>
      </c>
      <c r="Y384" s="4">
        <f t="shared" si="124"/>
        <v>76.604554865424433</v>
      </c>
      <c r="Z384" s="4">
        <f t="shared" si="125"/>
        <v>56.382767520349411</v>
      </c>
      <c r="AA384" s="4">
        <f t="shared" si="126"/>
        <v>-4.0018151393970243</v>
      </c>
      <c r="AB384" s="4">
        <f t="shared" si="127"/>
        <v>-4.0018151393970385</v>
      </c>
      <c r="AC384" s="4">
        <f t="shared" si="128"/>
        <v>-4.0018151393970314</v>
      </c>
    </row>
    <row r="385" spans="1:29" ht="15" x14ac:dyDescent="0.25">
      <c r="A385">
        <v>2.82</v>
      </c>
      <c r="B385">
        <v>3.4</v>
      </c>
      <c r="C385">
        <v>2.56</v>
      </c>
      <c r="D385" s="20">
        <f t="shared" si="92"/>
        <v>3.9352576136837847E-2</v>
      </c>
      <c r="E385" s="17">
        <f>IF(OR($A385="",$B385="",$C385=""),"",A385*'MPTO_working_3-way'!$I384)</f>
        <v>2.9309742647058825</v>
      </c>
      <c r="F385" s="21">
        <f>IF(OR($A385="",$B385="",$C385=""),"",B385*'MPTO_working_3-way'!$I384)</f>
        <v>3.5337987588652484</v>
      </c>
      <c r="G385" s="22">
        <f>IF(OR($A385="",$B385="",$C385=""),"",C385*'MPTO_working_3-way'!$I384)</f>
        <v>2.660742594910305</v>
      </c>
      <c r="H385" s="17">
        <f>IF(OR($A385="",$B385="",$C385=""),"",'MPTO_working_3-way'!E384)</f>
        <v>2.9283228240743688</v>
      </c>
      <c r="I385" s="21">
        <f>IF(OR($A385="",$B385="",$C385=""),"",'MPTO_working_3-way'!F384)</f>
        <v>3.5587173201982631</v>
      </c>
      <c r="J385" s="22">
        <f>IF(OR($A385="",$B385="",$C385=""),"",'MPTO_working_3-way'!G384)</f>
        <v>2.6489541723744954</v>
      </c>
      <c r="K385" s="17">
        <f>IF(OR($A385="",$B385="",$C385=""),"",'OddsRatio_working_3-way'!H384)</f>
        <v>2.9303766312410855</v>
      </c>
      <c r="L385" s="21">
        <f>IF(OR($A385="",$B385="",$C385=""),"",'OddsRatio_working_3-way'!I384)</f>
        <v>3.5455516016365949</v>
      </c>
      <c r="M385" s="22">
        <f>IF(OR($A385="",$B385="",$C385=""),"",'OddsRatio_working_3-way'!J384)</f>
        <v>2.6546085410637867</v>
      </c>
      <c r="N385" s="29">
        <f t="shared" si="108"/>
        <v>34.118348019693315</v>
      </c>
      <c r="O385" s="30">
        <f t="shared" si="109"/>
        <v>28.298159239863274</v>
      </c>
      <c r="P385" s="30">
        <f t="shared" si="110"/>
        <v>37.583492740443411</v>
      </c>
      <c r="Q385" t="s">
        <v>319</v>
      </c>
      <c r="R385" t="s">
        <v>43</v>
      </c>
      <c r="S385" s="43">
        <v>44086</v>
      </c>
      <c r="T385" s="4">
        <v>100</v>
      </c>
      <c r="U385" s="4">
        <f t="shared" si="120"/>
        <v>64.539007092198588</v>
      </c>
      <c r="V385" s="4">
        <f t="shared" si="121"/>
        <v>70.588235294117652</v>
      </c>
      <c r="W385" s="4">
        <f t="shared" si="122"/>
        <v>60.9375</v>
      </c>
      <c r="X385" s="4">
        <f t="shared" si="123"/>
        <v>68.474264705882362</v>
      </c>
      <c r="Y385" s="4">
        <f t="shared" si="124"/>
        <v>74.523492907801426</v>
      </c>
      <c r="Z385" s="4">
        <f t="shared" si="125"/>
        <v>64.872757613683774</v>
      </c>
      <c r="AA385" s="4">
        <f t="shared" si="126"/>
        <v>-3.935257613683774</v>
      </c>
      <c r="AB385" s="4">
        <f t="shared" si="127"/>
        <v>-3.935257613683774</v>
      </c>
      <c r="AC385" s="4">
        <f t="shared" si="128"/>
        <v>-3.935257613683774</v>
      </c>
    </row>
    <row r="386" spans="1:29" ht="15" x14ac:dyDescent="0.25">
      <c r="A386">
        <v>2.16</v>
      </c>
      <c r="B386">
        <v>3.34</v>
      </c>
      <c r="C386">
        <v>3.7</v>
      </c>
      <c r="D386" s="20">
        <f t="shared" si="92"/>
        <v>3.2634430838023532E-2</v>
      </c>
      <c r="E386" s="17">
        <f>IF(OR($A386="",$B386="",$C386=""),"",A386*'MPTO_working_3-way'!$I385)</f>
        <v>2.2304903706101311</v>
      </c>
      <c r="F386" s="21">
        <f>IF(OR($A386="",$B386="",$C386=""),"",B386*'MPTO_working_3-way'!$I385)</f>
        <v>3.4489989989989986</v>
      </c>
      <c r="G386" s="22">
        <f>IF(OR($A386="",$B386="",$C386=""),"",C386*'MPTO_working_3-way'!$I385)</f>
        <v>3.8207473941006871</v>
      </c>
      <c r="H386" s="17">
        <f>IF(OR($A386="",$B386="",$C386=""),"",'MPTO_working_3-way'!E385)</f>
        <v>2.2119742959676136</v>
      </c>
      <c r="I386" s="21">
        <f>IF(OR($A386="",$B386="",$C386=""),"",'MPTO_working_3-way'!F385)</f>
        <v>3.4659275443109849</v>
      </c>
      <c r="J386" s="22">
        <f>IF(OR($A386="",$B386="",$C386=""),"",'MPTO_working_3-way'!G385)</f>
        <v>3.8551671281836</v>
      </c>
      <c r="K386" s="17">
        <f>IF(OR($A386="",$B386="",$C386=""),"",'OddsRatio_working_3-way'!H385)</f>
        <v>2.2196626742506242</v>
      </c>
      <c r="L386" s="21">
        <f>IF(OR($A386="",$B386="",$C386=""),"",'OddsRatio_working_3-way'!I385)</f>
        <v>3.4603540152986723</v>
      </c>
      <c r="M386" s="22">
        <f>IF(OR($A386="",$B386="",$C386=""),"",'OddsRatio_working_3-way'!J385)</f>
        <v>3.8388700176523152</v>
      </c>
      <c r="N386" s="29">
        <f t="shared" si="108"/>
        <v>44.833190637198705</v>
      </c>
      <c r="O386" s="30">
        <f t="shared" si="109"/>
        <v>28.993919693517729</v>
      </c>
      <c r="P386" s="30">
        <f t="shared" si="110"/>
        <v>26.17288966928357</v>
      </c>
      <c r="Q386" t="s">
        <v>320</v>
      </c>
      <c r="R386" t="s">
        <v>321</v>
      </c>
      <c r="S386" s="43">
        <v>44086</v>
      </c>
      <c r="T386" s="4">
        <v>100</v>
      </c>
      <c r="U386" s="4">
        <f t="shared" si="120"/>
        <v>53.703703703703695</v>
      </c>
      <c r="V386" s="4">
        <f t="shared" si="121"/>
        <v>70.059880239520965</v>
      </c>
      <c r="W386" s="4">
        <f t="shared" si="122"/>
        <v>72.972972972972968</v>
      </c>
      <c r="X386" s="4">
        <f t="shared" si="123"/>
        <v>56.967146787506074</v>
      </c>
      <c r="Y386" s="4">
        <f t="shared" si="124"/>
        <v>73.323323323323322</v>
      </c>
      <c r="Z386" s="4">
        <f t="shared" si="125"/>
        <v>76.23641605677534</v>
      </c>
      <c r="AA386" s="4">
        <f t="shared" si="126"/>
        <v>-3.2634430838023789</v>
      </c>
      <c r="AB386" s="4">
        <f t="shared" si="127"/>
        <v>-3.2634430838023576</v>
      </c>
      <c r="AC386" s="4">
        <f t="shared" si="128"/>
        <v>-3.2634430838023718</v>
      </c>
    </row>
    <row r="387" spans="1:29" ht="15" x14ac:dyDescent="0.25">
      <c r="A387">
        <v>1.97</v>
      </c>
      <c r="B387">
        <v>3.61</v>
      </c>
      <c r="C387">
        <v>3.98</v>
      </c>
      <c r="D387" s="20">
        <f t="shared" si="92"/>
        <v>3.5878804854312163E-2</v>
      </c>
      <c r="E387" s="17">
        <f>IF(OR($A387="",$B387="",$C387=""),"",A387*'MPTO_working_3-way'!$I386)</f>
        <v>2.040681245562995</v>
      </c>
      <c r="F387" s="21">
        <f>IF(OR($A387="",$B387="",$C387=""),"",B387*'MPTO_working_3-way'!$I386)</f>
        <v>3.7395224855240667</v>
      </c>
      <c r="G387" s="22">
        <f>IF(OR($A387="",$B387="",$C387=""),"",C387*'MPTO_working_3-way'!$I386)</f>
        <v>4.1227976433201627</v>
      </c>
      <c r="H387" s="17">
        <f>IF(OR($A387="",$B387="",$C387=""),"",'MPTO_working_3-way'!E386)</f>
        <v>2.0175339372160135</v>
      </c>
      <c r="I387" s="21">
        <f>IF(OR($A387="",$B387="",$C387=""),"",'MPTO_working_3-way'!F386)</f>
        <v>3.7728914249924888</v>
      </c>
      <c r="J387" s="22">
        <f>IF(OR($A387="",$B387="",$C387=""),"",'MPTO_working_3-way'!G386)</f>
        <v>4.1789129748145211</v>
      </c>
      <c r="K387" s="17">
        <f>IF(OR($A387="",$B387="",$C387=""),"",'OddsRatio_working_3-way'!H386)</f>
        <v>2.0265526256981659</v>
      </c>
      <c r="L387" s="21">
        <f>IF(OR($A387="",$B387="",$C387=""),"",'OddsRatio_working_3-way'!I386)</f>
        <v>3.7621673743012498</v>
      </c>
      <c r="M387" s="22">
        <f>IF(OR($A387="",$B387="",$C387=""),"",'OddsRatio_working_3-way'!J386)</f>
        <v>4.1537389944129224</v>
      </c>
      <c r="N387" s="29">
        <f t="shared" si="108"/>
        <v>49.003243508719272</v>
      </c>
      <c r="O387" s="30">
        <f t="shared" si="109"/>
        <v>26.741382191738776</v>
      </c>
      <c r="P387" s="30">
        <f t="shared" si="110"/>
        <v>24.255374299541952</v>
      </c>
      <c r="Q387" t="s">
        <v>322</v>
      </c>
      <c r="R387" t="s">
        <v>323</v>
      </c>
      <c r="S387" s="43">
        <v>44086</v>
      </c>
      <c r="T387" s="4">
        <v>100</v>
      </c>
      <c r="U387" s="4">
        <f t="shared" si="120"/>
        <v>49.238578680203041</v>
      </c>
      <c r="V387" s="4">
        <f t="shared" si="121"/>
        <v>72.29916897506925</v>
      </c>
      <c r="W387" s="4">
        <f t="shared" si="122"/>
        <v>74.874371859296474</v>
      </c>
      <c r="X387" s="4">
        <f t="shared" si="123"/>
        <v>52.826459165634262</v>
      </c>
      <c r="Y387" s="4">
        <f t="shared" si="124"/>
        <v>75.887049460500464</v>
      </c>
      <c r="Z387" s="4">
        <f t="shared" si="125"/>
        <v>78.462252344727702</v>
      </c>
      <c r="AA387" s="4">
        <f t="shared" si="126"/>
        <v>-3.5878804854312207</v>
      </c>
      <c r="AB387" s="4">
        <f t="shared" si="127"/>
        <v>-3.5878804854312136</v>
      </c>
      <c r="AC387" s="4">
        <f t="shared" si="128"/>
        <v>-3.5878804854312278</v>
      </c>
    </row>
    <row r="388" spans="1:29" ht="15" x14ac:dyDescent="0.25">
      <c r="A388">
        <v>2.67</v>
      </c>
      <c r="B388">
        <v>3.32</v>
      </c>
      <c r="C388">
        <v>2.75</v>
      </c>
      <c r="D388" s="20">
        <f t="shared" si="92"/>
        <v>3.9373018119464476E-2</v>
      </c>
      <c r="E388" s="17">
        <f>IF(OR($A388="",$B388="",$C388=""),"",A388*'MPTO_working_3-way'!$I387)</f>
        <v>2.77512595837897</v>
      </c>
      <c r="F388" s="21">
        <f>IF(OR($A388="",$B388="",$C388=""),"",B388*'MPTO_working_3-way'!$I387)</f>
        <v>3.4507184201566221</v>
      </c>
      <c r="G388" s="22">
        <f>IF(OR($A388="",$B388="",$C388=""),"",C388*'MPTO_working_3-way'!$I387)</f>
        <v>2.8582757998285273</v>
      </c>
      <c r="H388" s="17">
        <f>IF(OR($A388="",$B388="",$C388=""),"",'MPTO_working_3-way'!E387)</f>
        <v>2.7669597657225444</v>
      </c>
      <c r="I388" s="21">
        <f>IF(OR($A388="",$B388="",$C388=""),"",'MPTO_working_3-way'!F387)</f>
        <v>3.4712522012369642</v>
      </c>
      <c r="J388" s="22">
        <f>IF(OR($A388="",$B388="",$C388=""),"",'MPTO_working_3-way'!G387)</f>
        <v>2.8529691730320597</v>
      </c>
      <c r="K388" s="17">
        <f>IF(OR($A388="",$B388="",$C388=""),"",'OddsRatio_working_3-way'!H387)</f>
        <v>2.7710847559416951</v>
      </c>
      <c r="L388" s="21">
        <f>IF(OR($A388="",$B388="",$C388=""),"",'OddsRatio_working_3-way'!I387)</f>
        <v>3.460429122026786</v>
      </c>
      <c r="M388" s="22">
        <f>IF(OR($A388="",$B388="",$C388=""),"",'OddsRatio_working_3-way'!J387)</f>
        <v>2.8559271394598609</v>
      </c>
      <c r="N388" s="29">
        <f t="shared" si="108"/>
        <v>36.03440041994088</v>
      </c>
      <c r="O388" s="30">
        <f t="shared" si="109"/>
        <v>28.979472626880167</v>
      </c>
      <c r="P388" s="30">
        <f t="shared" si="110"/>
        <v>34.986126953178967</v>
      </c>
      <c r="Q388" t="s">
        <v>324</v>
      </c>
      <c r="R388" t="s">
        <v>83</v>
      </c>
      <c r="S388" s="43">
        <v>44086</v>
      </c>
      <c r="T388" s="4">
        <v>100</v>
      </c>
      <c r="U388" s="4">
        <f t="shared" si="120"/>
        <v>62.546816479400754</v>
      </c>
      <c r="V388" s="4">
        <f t="shared" si="121"/>
        <v>69.879518072289159</v>
      </c>
      <c r="W388" s="4">
        <f t="shared" si="122"/>
        <v>63.63636363636364</v>
      </c>
      <c r="X388" s="4">
        <f t="shared" si="123"/>
        <v>66.484118291347215</v>
      </c>
      <c r="Y388" s="4">
        <f t="shared" si="124"/>
        <v>73.816819884235613</v>
      </c>
      <c r="Z388" s="4">
        <f t="shared" si="125"/>
        <v>67.573665448310095</v>
      </c>
      <c r="AA388" s="4">
        <f t="shared" si="126"/>
        <v>-3.9373018119464618</v>
      </c>
      <c r="AB388" s="4">
        <f t="shared" si="127"/>
        <v>-3.9373018119464547</v>
      </c>
      <c r="AC388" s="4">
        <f t="shared" si="128"/>
        <v>-3.9373018119464547</v>
      </c>
    </row>
    <row r="389" spans="1:29" ht="15" x14ac:dyDescent="0.25">
      <c r="A389">
        <v>3.01</v>
      </c>
      <c r="B389">
        <v>3.34</v>
      </c>
      <c r="C389">
        <v>2.4500000000000002</v>
      </c>
      <c r="D389" s="20">
        <f t="shared" ref="D389:D452" si="129">IF(OR($A389="",$B389="",$C389=""),"",(1/A389)+(1/B389)+(1/C389)-1)</f>
        <v>3.9790376532175431E-2</v>
      </c>
      <c r="E389" s="17">
        <f>IF(OR($A389="",$B389="",$C389=""),"",A389*'MPTO_working_3-way'!$I388)</f>
        <v>3.129769033361848</v>
      </c>
      <c r="F389" s="21">
        <f>IF(OR($A389="",$B389="",$C389=""),"",B389*'MPTO_working_3-way'!$I388)</f>
        <v>3.4728998576174659</v>
      </c>
      <c r="G389" s="22">
        <f>IF(OR($A389="",$B389="",$C389=""),"",C389*'MPTO_working_3-way'!$I388)</f>
        <v>2.5474864225038298</v>
      </c>
      <c r="H389" s="17">
        <f>IF(OR($A389="",$B389="",$C389=""),"",'MPTO_working_3-way'!E388)</f>
        <v>3.1351652366059897</v>
      </c>
      <c r="I389" s="21">
        <f>IF(OR($A389="",$B389="",$C389=""),"",'MPTO_working_3-way'!F388)</f>
        <v>3.4948203768262771</v>
      </c>
      <c r="J389" s="22">
        <f>IF(OR($A389="",$B389="",$C389=""),"",'MPTO_working_3-way'!G388)</f>
        <v>2.5322878959072495</v>
      </c>
      <c r="K389" s="17">
        <f>IF(OR($A389="",$B389="",$C389=""),"",'OddsRatio_working_3-way'!H388)</f>
        <v>3.1335593711216903</v>
      </c>
      <c r="L389" s="21">
        <f>IF(OR($A389="",$B389="",$C389=""),"",'OddsRatio_working_3-way'!I388)</f>
        <v>3.4838452380222655</v>
      </c>
      <c r="M389" s="22">
        <f>IF(OR($A389="",$B389="",$C389=""),"",'OddsRatio_working_3-way'!J388)</f>
        <v>2.5391348697146525</v>
      </c>
      <c r="N389" s="29">
        <f t="shared" si="108"/>
        <v>31.951239511301825</v>
      </c>
      <c r="O389" s="30">
        <f t="shared" si="109"/>
        <v>28.794380517670209</v>
      </c>
      <c r="P389" s="30">
        <f t="shared" si="110"/>
        <v>39.254379971027959</v>
      </c>
      <c r="Q389" t="s">
        <v>325</v>
      </c>
      <c r="R389" t="s">
        <v>326</v>
      </c>
      <c r="S389" s="43">
        <v>44086</v>
      </c>
      <c r="T389" s="4">
        <v>100</v>
      </c>
      <c r="U389" s="4">
        <f t="shared" si="120"/>
        <v>66.777408637873762</v>
      </c>
      <c r="V389" s="4">
        <f t="shared" si="121"/>
        <v>70.059880239520965</v>
      </c>
      <c r="W389" s="4">
        <f t="shared" si="122"/>
        <v>59.183673469387763</v>
      </c>
      <c r="X389" s="4">
        <f t="shared" si="123"/>
        <v>70.756446291091279</v>
      </c>
      <c r="Y389" s="4">
        <f t="shared" si="124"/>
        <v>74.038917892738482</v>
      </c>
      <c r="Z389" s="4">
        <f t="shared" si="125"/>
        <v>63.162711122605295</v>
      </c>
      <c r="AA389" s="4">
        <f t="shared" si="126"/>
        <v>-3.9790376532175173</v>
      </c>
      <c r="AB389" s="4">
        <f t="shared" si="127"/>
        <v>-3.9790376532175173</v>
      </c>
      <c r="AC389" s="4">
        <f t="shared" si="128"/>
        <v>-3.9790376532175316</v>
      </c>
    </row>
    <row r="390" spans="1:29" ht="15" x14ac:dyDescent="0.25">
      <c r="A390">
        <v>2.2400000000000002</v>
      </c>
      <c r="B390">
        <v>3.4</v>
      </c>
      <c r="C390">
        <v>3.41</v>
      </c>
      <c r="D390" s="20">
        <f t="shared" si="129"/>
        <v>3.3801350452204337E-2</v>
      </c>
      <c r="E390" s="17">
        <f>IF(OR($A390="",$B390="",$C390=""),"",A390*'MPTO_working_3-way'!$I389)</f>
        <v>2.3157150250129379</v>
      </c>
      <c r="F390" s="21">
        <f>IF(OR($A390="",$B390="",$C390=""),"",B390*'MPTO_working_3-way'!$I389)</f>
        <v>3.5149245915374947</v>
      </c>
      <c r="G390" s="22">
        <f>IF(OR($A390="",$B390="",$C390=""),"",C390*'MPTO_working_3-way'!$I389)</f>
        <v>3.5252626050420171</v>
      </c>
      <c r="H390" s="17">
        <f>IF(OR($A390="",$B390="",$C390=""),"",'MPTO_working_3-way'!E389)</f>
        <v>2.2979976498459189</v>
      </c>
      <c r="I390" s="21">
        <f>IF(OR($A390="",$B390="",$C390=""),"",'MPTO_working_3-way'!F389)</f>
        <v>3.5354361865486608</v>
      </c>
      <c r="J390" s="22">
        <f>IF(OR($A390="",$B390="",$C390=""),"",'MPTO_working_3-way'!G389)</f>
        <v>3.5462500045516285</v>
      </c>
      <c r="K390" s="17">
        <f>IF(OR($A390="",$B390="",$C390=""),"",'OddsRatio_working_3-way'!H389)</f>
        <v>2.3054838173652765</v>
      </c>
      <c r="L390" s="21">
        <f>IF(OR($A390="",$B390="",$C390=""),"",'OddsRatio_working_3-way'!I389)</f>
        <v>3.5267428723198901</v>
      </c>
      <c r="M390" s="22">
        <f>IF(OR($A390="",$B390="",$C390=""),"",'OddsRatio_working_3-way'!J389)</f>
        <v>3.5372709676212239</v>
      </c>
      <c r="N390" s="29">
        <f t="shared" si="108"/>
        <v>43.183206448056495</v>
      </c>
      <c r="O390" s="30">
        <f t="shared" si="109"/>
        <v>28.450112483425453</v>
      </c>
      <c r="P390" s="30">
        <f t="shared" si="110"/>
        <v>28.366681068518044</v>
      </c>
      <c r="Q390" t="s">
        <v>327</v>
      </c>
      <c r="R390" t="s">
        <v>328</v>
      </c>
      <c r="S390" s="43">
        <v>44086</v>
      </c>
      <c r="T390" s="4">
        <v>100</v>
      </c>
      <c r="U390" s="4">
        <f t="shared" si="120"/>
        <v>55.357142857142868</v>
      </c>
      <c r="V390" s="4">
        <f t="shared" si="121"/>
        <v>70.588235294117652</v>
      </c>
      <c r="W390" s="4">
        <f t="shared" si="122"/>
        <v>70.674486803519059</v>
      </c>
      <c r="X390" s="4">
        <f t="shared" si="123"/>
        <v>58.737277902363296</v>
      </c>
      <c r="Y390" s="4">
        <f t="shared" si="124"/>
        <v>73.96837033933808</v>
      </c>
      <c r="Z390" s="4">
        <f t="shared" si="125"/>
        <v>74.054621848739501</v>
      </c>
      <c r="AA390" s="4">
        <f t="shared" si="126"/>
        <v>-3.3801350452204275</v>
      </c>
      <c r="AB390" s="4">
        <f t="shared" si="127"/>
        <v>-3.3801350452204275</v>
      </c>
      <c r="AC390" s="4">
        <f t="shared" si="128"/>
        <v>-3.3801350452204417</v>
      </c>
    </row>
    <row r="391" spans="1:29" ht="15" x14ac:dyDescent="0.25">
      <c r="A391">
        <v>2.56</v>
      </c>
      <c r="B391">
        <v>3.49</v>
      </c>
      <c r="C391">
        <v>2.75</v>
      </c>
      <c r="D391" s="20">
        <f t="shared" si="129"/>
        <v>4.079431492576191E-2</v>
      </c>
      <c r="E391" s="17">
        <f>IF(OR($A391="",$B391="",$C391=""),"",A391*'MPTO_working_3-way'!$I390)</f>
        <v>2.6644334462099506</v>
      </c>
      <c r="F391" s="21">
        <f>IF(OR($A391="",$B391="",$C391=""),"",B391*'MPTO_working_3-way'!$I390)</f>
        <v>3.6323721590909095</v>
      </c>
      <c r="G391" s="22">
        <f>IF(OR($A391="",$B391="",$C391=""),"",C391*'MPTO_working_3-way'!$I390)</f>
        <v>2.8621843660458453</v>
      </c>
      <c r="H391" s="17">
        <f>IF(OR($A391="",$B391="",$C391=""),"",'MPTO_working_3-way'!E390)</f>
        <v>2.652330677720923</v>
      </c>
      <c r="I391" s="21">
        <f>IF(OR($A391="",$B391="",$C391=""),"",'MPTO_working_3-way'!F390)</f>
        <v>3.6638780775138318</v>
      </c>
      <c r="J391" s="22">
        <f>IF(OR($A391="",$B391="",$C391=""),"",'MPTO_working_3-way'!G390)</f>
        <v>2.8568305756775927</v>
      </c>
      <c r="K391" s="17">
        <f>IF(OR($A391="",$B391="",$C391=""),"",'OddsRatio_working_3-way'!H390)</f>
        <v>2.6583066642584465</v>
      </c>
      <c r="L391" s="21">
        <f>IF(OR($A391="",$B391="",$C391=""),"",'OddsRatio_working_3-way'!I390)</f>
        <v>3.6469125602586745</v>
      </c>
      <c r="M391" s="22">
        <f>IF(OR($A391="",$B391="",$C391=""),"",'OddsRatio_working_3-way'!J390)</f>
        <v>2.8602799118283859</v>
      </c>
      <c r="N391" s="29">
        <f t="shared" si="108"/>
        <v>37.531430984791896</v>
      </c>
      <c r="O391" s="30">
        <f t="shared" si="109"/>
        <v>27.530218716638181</v>
      </c>
      <c r="P391" s="30">
        <f t="shared" si="110"/>
        <v>34.938350298569915</v>
      </c>
      <c r="Q391" t="s">
        <v>329</v>
      </c>
      <c r="R391" t="s">
        <v>330</v>
      </c>
      <c r="S391" s="43">
        <v>44086</v>
      </c>
      <c r="T391" s="4">
        <v>100</v>
      </c>
      <c r="U391" s="4">
        <f t="shared" si="120"/>
        <v>60.9375</v>
      </c>
      <c r="V391" s="4">
        <f t="shared" si="121"/>
        <v>71.346704871060169</v>
      </c>
      <c r="W391" s="4">
        <f t="shared" si="122"/>
        <v>63.63636363636364</v>
      </c>
      <c r="X391" s="4">
        <f t="shared" si="123"/>
        <v>65.016931492576191</v>
      </c>
      <c r="Y391" s="4">
        <f t="shared" si="124"/>
        <v>75.42613636363636</v>
      </c>
      <c r="Z391" s="4">
        <f t="shared" si="125"/>
        <v>67.715795128939831</v>
      </c>
      <c r="AA391" s="4">
        <f t="shared" si="126"/>
        <v>-4.079431492576191</v>
      </c>
      <c r="AB391" s="4">
        <f t="shared" si="127"/>
        <v>-4.079431492576191</v>
      </c>
      <c r="AC391" s="4">
        <f t="shared" si="128"/>
        <v>-4.079431492576191</v>
      </c>
    </row>
    <row r="392" spans="1:29" ht="15" x14ac:dyDescent="0.25">
      <c r="A392">
        <v>1.79</v>
      </c>
      <c r="B392">
        <v>3.57</v>
      </c>
      <c r="C392">
        <v>5</v>
      </c>
      <c r="D392" s="20">
        <f t="shared" si="129"/>
        <v>3.8771262695022068E-2</v>
      </c>
      <c r="E392" s="17">
        <f>IF(OR($A392="",$B392="",$C392=""),"",A392*'MPTO_working_3-way'!$I391)</f>
        <v>1.8594005602240895</v>
      </c>
      <c r="F392" s="21">
        <f>IF(OR($A392="",$B392="",$C392=""),"",B392*'MPTO_working_3-way'!$I391)</f>
        <v>3.7084134078212285</v>
      </c>
      <c r="G392" s="22">
        <f>IF(OR($A392="",$B392="",$C392=""),"",C392*'MPTO_working_3-way'!$I391)</f>
        <v>5.1938563134751101</v>
      </c>
      <c r="H392" s="17">
        <f>IF(OR($A392="",$B392="",$C392=""),"",'MPTO_working_3-way'!E391)</f>
        <v>1.8323896221076941</v>
      </c>
      <c r="I392" s="21">
        <f>IF(OR($A392="",$B392="",$C392=""),"",'MPTO_working_3-way'!F391)</f>
        <v>3.7426789841944141</v>
      </c>
      <c r="J392" s="22">
        <f>IF(OR($A392="",$B392="",$C392=""),"",'MPTO_working_3-way'!G391)</f>
        <v>5.3454140898165852</v>
      </c>
      <c r="K392" s="17">
        <f>IF(OR($A392="",$B392="",$C392=""),"",'OddsRatio_working_3-way'!H391)</f>
        <v>1.8424546527163537</v>
      </c>
      <c r="L392" s="21">
        <f>IF(OR($A392="",$B392="",$C392=""),"",'OddsRatio_working_3-way'!I391)</f>
        <v>3.7406436170645923</v>
      </c>
      <c r="M392" s="22">
        <f>IF(OR($A392="",$B392="",$C392=""),"",'OddsRatio_working_3-way'!J391)</f>
        <v>5.2655931783106498</v>
      </c>
      <c r="N392" s="29">
        <f t="shared" si="108"/>
        <v>53.78077329822267</v>
      </c>
      <c r="O392" s="30">
        <f t="shared" si="109"/>
        <v>26.965709861013615</v>
      </c>
      <c r="P392" s="30">
        <f t="shared" si="110"/>
        <v>19.253516840763719</v>
      </c>
      <c r="Q392" t="s">
        <v>331</v>
      </c>
      <c r="R392" t="s">
        <v>332</v>
      </c>
      <c r="S392" s="43">
        <v>44086</v>
      </c>
      <c r="T392" s="4">
        <v>100</v>
      </c>
      <c r="U392" s="4">
        <f t="shared" si="120"/>
        <v>44.134078212290497</v>
      </c>
      <c r="V392" s="4">
        <f t="shared" si="121"/>
        <v>71.988795518207283</v>
      </c>
      <c r="W392" s="4">
        <f t="shared" si="122"/>
        <v>80</v>
      </c>
      <c r="X392" s="4">
        <f t="shared" si="123"/>
        <v>48.011204481792717</v>
      </c>
      <c r="Y392" s="4">
        <f t="shared" si="124"/>
        <v>75.865921787709496</v>
      </c>
      <c r="Z392" s="4">
        <f t="shared" si="125"/>
        <v>83.877126269502213</v>
      </c>
      <c r="AA392" s="4">
        <f t="shared" si="126"/>
        <v>-3.8771262695022202</v>
      </c>
      <c r="AB392" s="4">
        <f t="shared" si="127"/>
        <v>-3.8771262695022131</v>
      </c>
      <c r="AC392" s="4">
        <f t="shared" si="128"/>
        <v>-3.8771262695022131</v>
      </c>
    </row>
    <row r="393" spans="1:29" ht="15" x14ac:dyDescent="0.25">
      <c r="A393">
        <v>1.76</v>
      </c>
      <c r="B393">
        <v>3.8</v>
      </c>
      <c r="C393">
        <v>4.9000000000000004</v>
      </c>
      <c r="D393" s="20">
        <f t="shared" si="129"/>
        <v>3.5421345571721607E-2</v>
      </c>
      <c r="E393" s="17">
        <f>IF(OR($A393="",$B393="",$C393=""),"",A393*'MPTO_working_3-way'!$I392)</f>
        <v>1.8223415682062301</v>
      </c>
      <c r="F393" s="21">
        <f>IF(OR($A393="",$B393="",$C393=""),"",B393*'MPTO_working_3-way'!$I392)</f>
        <v>3.9346011131725418</v>
      </c>
      <c r="G393" s="22">
        <f>IF(OR($A393="",$B393="",$C393=""),"",C393*'MPTO_working_3-way'!$I392)</f>
        <v>5.0735645933014366</v>
      </c>
      <c r="H393" s="17">
        <f>IF(OR($A393="",$B393="",$C393=""),"",'MPTO_working_3-way'!E392)</f>
        <v>1.7973498698335626</v>
      </c>
      <c r="I393" s="21">
        <f>IF(OR($A393="",$B393="",$C393=""),"",'MPTO_working_3-way'!F392)</f>
        <v>3.978503674447214</v>
      </c>
      <c r="J393" s="22">
        <f>IF(OR($A393="",$B393="",$C393=""),"",'MPTO_working_3-way'!G392)</f>
        <v>5.2008972025900384</v>
      </c>
      <c r="K393" s="17">
        <f>IF(OR($A393="",$B393="",$C393=""),"",'OddsRatio_working_3-way'!H392)</f>
        <v>1.8064552692133058</v>
      </c>
      <c r="L393" s="21">
        <f>IF(OR($A393="",$B393="",$C393=""),"",'OddsRatio_working_3-way'!I392)</f>
        <v>3.971150991838496</v>
      </c>
      <c r="M393" s="22">
        <f>IF(OR($A393="",$B393="",$C393=""),"",'OddsRatio_working_3-way'!J392)</f>
        <v>5.1383888814893348</v>
      </c>
      <c r="N393" s="29">
        <f t="shared" si="108"/>
        <v>54.874454791936813</v>
      </c>
      <c r="O393" s="30">
        <f t="shared" si="109"/>
        <v>25.415536956265473</v>
      </c>
      <c r="P393" s="30">
        <f t="shared" si="110"/>
        <v>19.71000825179771</v>
      </c>
      <c r="Q393" t="s">
        <v>333</v>
      </c>
      <c r="R393" t="s">
        <v>334</v>
      </c>
      <c r="S393" s="43">
        <v>44086</v>
      </c>
      <c r="T393" s="4">
        <v>100</v>
      </c>
      <c r="U393" s="4">
        <f t="shared" si="120"/>
        <v>43.181818181818187</v>
      </c>
      <c r="V393" s="4">
        <f t="shared" si="121"/>
        <v>73.68421052631578</v>
      </c>
      <c r="W393" s="4">
        <f t="shared" si="122"/>
        <v>79.591836734693885</v>
      </c>
      <c r="X393" s="4">
        <f t="shared" si="123"/>
        <v>46.723952738990327</v>
      </c>
      <c r="Y393" s="4">
        <f t="shared" si="124"/>
        <v>77.226345083487942</v>
      </c>
      <c r="Z393" s="4">
        <f t="shared" si="125"/>
        <v>83.133971291866033</v>
      </c>
      <c r="AA393" s="4">
        <f t="shared" si="126"/>
        <v>-3.5421345571721403</v>
      </c>
      <c r="AB393" s="4">
        <f t="shared" si="127"/>
        <v>-3.5421345571721616</v>
      </c>
      <c r="AC393" s="4">
        <f t="shared" si="128"/>
        <v>-3.5421345571721474</v>
      </c>
    </row>
    <row r="394" spans="1:29" ht="15" x14ac:dyDescent="0.25">
      <c r="A394">
        <v>1.93</v>
      </c>
      <c r="B394">
        <v>3.78</v>
      </c>
      <c r="C394">
        <v>3.95</v>
      </c>
      <c r="D394" s="20">
        <f t="shared" si="129"/>
        <v>3.584953653819678E-2</v>
      </c>
      <c r="E394" s="17">
        <f>IF(OR($A394="",$B394="",$C394=""),"",A394*'MPTO_working_3-way'!$I393)</f>
        <v>1.9991896055187197</v>
      </c>
      <c r="F394" s="21">
        <f>IF(OR($A394="",$B394="",$C394=""),"",B394*'MPTO_working_3-way'!$I393)</f>
        <v>3.9155112481143837</v>
      </c>
      <c r="G394" s="22">
        <f>IF(OR($A394="",$B394="",$C394=""),"",C394*'MPTO_working_3-way'!$I393)</f>
        <v>4.0916056693258778</v>
      </c>
      <c r="H394" s="17">
        <f>IF(OR($A394="",$B394="",$C394=""),"",'MPTO_working_3-way'!E393)</f>
        <v>1.9755628036882145</v>
      </c>
      <c r="I394" s="21">
        <f>IF(OR($A394="",$B394="",$C394=""),"",'MPTO_working_3-way'!F393)</f>
        <v>3.95882161957703</v>
      </c>
      <c r="J394" s="22">
        <f>IF(OR($A394="",$B394="",$C394=""),"",'MPTO_working_3-way'!G393)</f>
        <v>4.1456841251169498</v>
      </c>
      <c r="K394" s="17">
        <f>IF(OR($A394="",$B394="",$C394=""),"",'OddsRatio_working_3-way'!H393)</f>
        <v>1.9846168076956794</v>
      </c>
      <c r="L394" s="21">
        <f>IF(OR($A394="",$B394="",$C394=""),"",'OddsRatio_working_3-way'!I393)</f>
        <v>3.9432631455849338</v>
      </c>
      <c r="M394" s="22">
        <f>IF(OR($A394="",$B394="",$C394=""),"",'OddsRatio_working_3-way'!J393)</f>
        <v>4.1232468631207055</v>
      </c>
      <c r="N394" s="29">
        <f t="shared" si="108"/>
        <v>50.020268074599905</v>
      </c>
      <c r="O394" s="30">
        <f t="shared" si="109"/>
        <v>25.539449043380376</v>
      </c>
      <c r="P394" s="30">
        <f t="shared" si="110"/>
        <v>24.440282882019698</v>
      </c>
      <c r="Q394" t="s">
        <v>335</v>
      </c>
      <c r="R394" t="s">
        <v>336</v>
      </c>
      <c r="S394" s="43">
        <v>44086</v>
      </c>
      <c r="T394" s="4">
        <v>100</v>
      </c>
      <c r="U394" s="4">
        <f t="shared" si="120"/>
        <v>48.186528497409334</v>
      </c>
      <c r="V394" s="4">
        <f t="shared" si="121"/>
        <v>73.544973544973558</v>
      </c>
      <c r="W394" s="4">
        <f t="shared" si="122"/>
        <v>74.683544303797461</v>
      </c>
      <c r="X394" s="4">
        <f t="shared" si="123"/>
        <v>51.771482151228987</v>
      </c>
      <c r="Y394" s="4">
        <f t="shared" si="124"/>
        <v>77.129927198793212</v>
      </c>
      <c r="Z394" s="4">
        <f t="shared" si="125"/>
        <v>78.268497957617143</v>
      </c>
      <c r="AA394" s="4">
        <f t="shared" si="126"/>
        <v>-3.5849536538196531</v>
      </c>
      <c r="AB394" s="4">
        <f t="shared" si="127"/>
        <v>-3.5849536538196531</v>
      </c>
      <c r="AC394" s="4">
        <f t="shared" si="128"/>
        <v>-3.5849536538196816</v>
      </c>
    </row>
    <row r="395" spans="1:29" ht="15" x14ac:dyDescent="0.25">
      <c r="A395">
        <v>2.21</v>
      </c>
      <c r="B395">
        <v>3.45</v>
      </c>
      <c r="C395">
        <v>3.36</v>
      </c>
      <c r="D395" s="20">
        <f t="shared" si="129"/>
        <v>3.9962807865621119E-2</v>
      </c>
      <c r="E395" s="17">
        <f>IF(OR($A395="",$B395="",$C395=""),"",A395*'MPTO_working_3-way'!$I394)</f>
        <v>2.2983178053830224</v>
      </c>
      <c r="F395" s="21">
        <f>IF(OR($A395="",$B395="",$C395=""),"",B395*'MPTO_working_3-way'!$I394)</f>
        <v>3.5878716871363929</v>
      </c>
      <c r="G395" s="22">
        <f>IF(OR($A395="",$B395="",$C395=""),"",C395*'MPTO_working_3-way'!$I394)</f>
        <v>3.4942750344284867</v>
      </c>
      <c r="H395" s="17">
        <f>IF(OR($A395="",$B395="",$C395=""),"",'MPTO_working_3-way'!E394)</f>
        <v>2.277034221748969</v>
      </c>
      <c r="I395" s="21">
        <f>IF(OR($A395="",$B395="",$C395=""),"",'MPTO_working_3-way'!F394)</f>
        <v>3.6161900755751422</v>
      </c>
      <c r="J395" s="22">
        <f>IF(OR($A395="",$B395="",$C395=""),"",'MPTO_working_3-way'!G394)</f>
        <v>3.5174345483603449</v>
      </c>
      <c r="K395" s="17">
        <f>IF(OR($A395="",$B395="",$C395=""),"",'OddsRatio_working_3-way'!H394)</f>
        <v>2.2859359689970664</v>
      </c>
      <c r="L395" s="21">
        <f>IF(OR($A395="",$B395="",$C395=""),"",'OddsRatio_working_3-way'!I394)</f>
        <v>3.6037546479692657</v>
      </c>
      <c r="M395" s="22">
        <f>IF(OR($A395="",$B395="",$C395=""),"",'OddsRatio_working_3-way'!J394)</f>
        <v>3.5081065180438658</v>
      </c>
      <c r="N395" s="29">
        <f t="shared" si="108"/>
        <v>43.510083664576001</v>
      </c>
      <c r="O395" s="30">
        <f t="shared" si="109"/>
        <v>27.871676782235632</v>
      </c>
      <c r="P395" s="30">
        <f t="shared" si="110"/>
        <v>28.618239553188378</v>
      </c>
      <c r="Q395" t="s">
        <v>337</v>
      </c>
      <c r="R395" t="s">
        <v>338</v>
      </c>
      <c r="S395" s="43">
        <v>44086</v>
      </c>
      <c r="T395" s="4">
        <v>100</v>
      </c>
      <c r="U395" s="4">
        <f t="shared" si="120"/>
        <v>54.751131221719454</v>
      </c>
      <c r="V395" s="4">
        <f t="shared" si="121"/>
        <v>71.014492753623188</v>
      </c>
      <c r="W395" s="4">
        <f t="shared" si="122"/>
        <v>70.238095238095241</v>
      </c>
      <c r="X395" s="4">
        <f t="shared" si="123"/>
        <v>58.747412008281572</v>
      </c>
      <c r="Y395" s="4">
        <f t="shared" si="124"/>
        <v>75.010773540185312</v>
      </c>
      <c r="Z395" s="4">
        <f t="shared" si="125"/>
        <v>74.234376024657351</v>
      </c>
      <c r="AA395" s="4">
        <f t="shared" si="126"/>
        <v>-3.9962807865621173</v>
      </c>
      <c r="AB395" s="4">
        <f t="shared" si="127"/>
        <v>-3.9962807865621244</v>
      </c>
      <c r="AC395" s="4">
        <f t="shared" si="128"/>
        <v>-3.9962807865621102</v>
      </c>
    </row>
    <row r="396" spans="1:29" ht="15" x14ac:dyDescent="0.25">
      <c r="A396">
        <v>2.21</v>
      </c>
      <c r="B396">
        <v>3.43</v>
      </c>
      <c r="C396">
        <v>3.44</v>
      </c>
      <c r="D396" s="20">
        <f t="shared" si="129"/>
        <v>3.4731551705783348E-2</v>
      </c>
      <c r="E396" s="17">
        <f>IF(OR($A396="",$B396="",$C396=""),"",A396*'MPTO_working_3-way'!$I395)</f>
        <v>2.286756729269781</v>
      </c>
      <c r="F396" s="21">
        <f>IF(OR($A396="",$B396="",$C396=""),"",B396*'MPTO_working_3-way'!$I395)</f>
        <v>3.5491292223508371</v>
      </c>
      <c r="G396" s="22">
        <f>IF(OR($A396="",$B396="",$C396=""),"",C396*'MPTO_working_3-way'!$I395)</f>
        <v>3.5594765378678948</v>
      </c>
      <c r="H396" s="17">
        <f>IF(OR($A396="",$B396="",$C396=""),"",'MPTO_working_3-way'!E395)</f>
        <v>2.2680288248277889</v>
      </c>
      <c r="I396" s="21">
        <f>IF(OR($A396="",$B396="",$C396=""),"",'MPTO_working_3-way'!F395)</f>
        <v>3.5718367098703423</v>
      </c>
      <c r="J396" s="22">
        <f>IF(OR($A396="",$B396="",$C396=""),"",'MPTO_working_3-way'!G395)</f>
        <v>3.5826821533199196</v>
      </c>
      <c r="K396" s="17">
        <f>IF(OR($A396="",$B396="",$C396=""),"",'OddsRatio_working_3-way'!H395)</f>
        <v>2.2758727906051246</v>
      </c>
      <c r="L396" s="21">
        <f>IF(OR($A396="",$B396="",$C396=""),"",'OddsRatio_working_3-way'!I395)</f>
        <v>3.5622899844383924</v>
      </c>
      <c r="M396" s="22">
        <f>IF(OR($A396="",$B396="",$C396=""),"",'OddsRatio_working_3-way'!J395)</f>
        <v>3.5728343876665325</v>
      </c>
      <c r="N396" s="29">
        <f t="shared" si="108"/>
        <v>43.730056074627804</v>
      </c>
      <c r="O396" s="30">
        <f t="shared" si="109"/>
        <v>28.175925342544446</v>
      </c>
      <c r="P396" s="30">
        <f t="shared" si="110"/>
        <v>28.094018582827747</v>
      </c>
      <c r="Q396" t="s">
        <v>339</v>
      </c>
      <c r="R396" t="s">
        <v>340</v>
      </c>
      <c r="S396" s="43">
        <v>44086</v>
      </c>
      <c r="T396" s="4">
        <v>100</v>
      </c>
      <c r="U396" s="4">
        <f t="shared" si="120"/>
        <v>54.751131221719454</v>
      </c>
      <c r="V396" s="4">
        <f t="shared" si="121"/>
        <v>70.845481049562679</v>
      </c>
      <c r="W396" s="4">
        <f t="shared" si="122"/>
        <v>70.930232558139537</v>
      </c>
      <c r="X396" s="4">
        <f t="shared" si="123"/>
        <v>58.224286392297778</v>
      </c>
      <c r="Y396" s="4">
        <f t="shared" si="124"/>
        <v>74.318636220141016</v>
      </c>
      <c r="Z396" s="4">
        <f t="shared" si="125"/>
        <v>74.40338772871786</v>
      </c>
      <c r="AA396" s="4">
        <f t="shared" si="126"/>
        <v>-3.4731551705783232</v>
      </c>
      <c r="AB396" s="4">
        <f t="shared" si="127"/>
        <v>-3.4731551705783374</v>
      </c>
      <c r="AC396" s="4">
        <f t="shared" si="128"/>
        <v>-3.4731551705783232</v>
      </c>
    </row>
    <row r="397" spans="1:29" ht="15" x14ac:dyDescent="0.25">
      <c r="A397">
        <v>2.2200000000000002</v>
      </c>
      <c r="B397">
        <v>3.26</v>
      </c>
      <c r="C397">
        <v>3.55</v>
      </c>
      <c r="D397" s="20">
        <f t="shared" si="129"/>
        <v>3.8889057553189499E-2</v>
      </c>
      <c r="E397" s="17">
        <f>IF(OR($A397="",$B397="",$C397=""),"",A397*'MPTO_working_3-way'!$I396)</f>
        <v>2.306333707768081</v>
      </c>
      <c r="F397" s="21">
        <f>IF(OR($A397="",$B397="",$C397=""),"",B397*'MPTO_working_3-way'!$I396)</f>
        <v>3.3867783276233974</v>
      </c>
      <c r="G397" s="22">
        <f>IF(OR($A397="",$B397="",$C397=""),"",C397*'MPTO_working_3-way'!$I396)</f>
        <v>3.6880561543138226</v>
      </c>
      <c r="H397" s="17">
        <f>IF(OR($A397="",$B397="",$C397=""),"",'MPTO_working_3-way'!E396)</f>
        <v>2.2857799528230545</v>
      </c>
      <c r="I397" s="21">
        <f>IF(OR($A397="",$B397="",$C397=""),"",'MPTO_working_3-way'!F396)</f>
        <v>3.4038445742024539</v>
      </c>
      <c r="J397" s="22">
        <f>IF(OR($A397="",$B397="",$C397=""),"",'MPTO_working_3-way'!G396)</f>
        <v>3.7212470174957479</v>
      </c>
      <c r="K397" s="17">
        <f>IF(OR($A397="",$B397="",$C397=""),"",'OddsRatio_working_3-way'!H396)</f>
        <v>2.294436615328979</v>
      </c>
      <c r="L397" s="21">
        <f>IF(OR($A397="",$B397="",$C397=""),"",'OddsRatio_working_3-way'!I396)</f>
        <v>3.3978907792159756</v>
      </c>
      <c r="M397" s="22">
        <f>IF(OR($A397="",$B397="",$C397=""),"",'OddsRatio_working_3-way'!J396)</f>
        <v>3.705584728761389</v>
      </c>
      <c r="N397" s="29">
        <f t="shared" si="108"/>
        <v>43.358859848938977</v>
      </c>
      <c r="O397" s="30">
        <f t="shared" si="109"/>
        <v>29.526585541302008</v>
      </c>
      <c r="P397" s="30">
        <f t="shared" si="110"/>
        <v>27.114554609759022</v>
      </c>
      <c r="Q397" t="s">
        <v>341</v>
      </c>
      <c r="R397" t="s">
        <v>342</v>
      </c>
      <c r="S397" s="43">
        <v>44086</v>
      </c>
      <c r="T397" s="4">
        <v>100</v>
      </c>
      <c r="U397" s="4">
        <f t="shared" si="120"/>
        <v>54.954954954954964</v>
      </c>
      <c r="V397" s="4">
        <f t="shared" si="121"/>
        <v>69.325153374233125</v>
      </c>
      <c r="W397" s="4">
        <f t="shared" si="122"/>
        <v>71.83098591549296</v>
      </c>
      <c r="X397" s="4">
        <f t="shared" si="123"/>
        <v>58.843860710273923</v>
      </c>
      <c r="Y397" s="4">
        <f t="shared" si="124"/>
        <v>73.214059129552084</v>
      </c>
      <c r="Z397" s="4">
        <f t="shared" si="125"/>
        <v>75.719891670811919</v>
      </c>
      <c r="AA397" s="4">
        <f t="shared" si="126"/>
        <v>-3.8889057553189588</v>
      </c>
      <c r="AB397" s="4">
        <f t="shared" si="127"/>
        <v>-3.8889057553189588</v>
      </c>
      <c r="AC397" s="4">
        <f t="shared" si="128"/>
        <v>-3.8889057553189588</v>
      </c>
    </row>
    <row r="398" spans="1:29" ht="15" x14ac:dyDescent="0.25">
      <c r="A398">
        <v>2.4500000000000002</v>
      </c>
      <c r="B398">
        <v>3.29</v>
      </c>
      <c r="C398">
        <v>3.06</v>
      </c>
      <c r="D398" s="20">
        <f t="shared" si="129"/>
        <v>3.8912018708192386E-2</v>
      </c>
      <c r="E398" s="17">
        <f>IF(OR($A398="",$B398="",$C398=""),"",A398*'MPTO_working_3-way'!$I397)</f>
        <v>2.5453344458350715</v>
      </c>
      <c r="F398" s="21">
        <f>IF(OR($A398="",$B398="",$C398=""),"",B398*'MPTO_working_3-way'!$I397)</f>
        <v>3.4180205415499532</v>
      </c>
      <c r="G398" s="22">
        <f>IF(OR($A398="",$B398="",$C398=""),"",C398*'MPTO_working_3-way'!$I397)</f>
        <v>3.1790707772470688</v>
      </c>
      <c r="H398" s="17">
        <f>IF(OR($A398="",$B398="",$C398=""),"",'MPTO_working_3-way'!E397)</f>
        <v>2.5304118023023392</v>
      </c>
      <c r="I398" s="21">
        <f>IF(OR($A398="",$B398="",$C398=""),"",'MPTO_working_3-way'!F397)</f>
        <v>3.4366541066162966</v>
      </c>
      <c r="J398" s="22">
        <f>IF(OR($A398="",$B398="",$C398=""),"",'MPTO_working_3-way'!G397)</f>
        <v>3.1864718950741393</v>
      </c>
      <c r="K398" s="17">
        <f>IF(OR($A398="",$B398="",$C398=""),"",'OddsRatio_working_3-way'!H397)</f>
        <v>2.5370988559359162</v>
      </c>
      <c r="L398" s="21">
        <f>IF(OR($A398="",$B398="",$C398=""),"",'OddsRatio_working_3-way'!I397)</f>
        <v>3.4275561242022388</v>
      </c>
      <c r="M398" s="22">
        <f>IF(OR($A398="",$B398="",$C398=""),"",'OddsRatio_working_3-way'!J397)</f>
        <v>3.1837404436055077</v>
      </c>
      <c r="N398" s="29">
        <f t="shared" si="108"/>
        <v>39.287567951484689</v>
      </c>
      <c r="O398" s="30">
        <f t="shared" si="109"/>
        <v>29.256699538339664</v>
      </c>
      <c r="P398" s="30">
        <f t="shared" si="110"/>
        <v>31.455732510175654</v>
      </c>
      <c r="Q398" t="s">
        <v>343</v>
      </c>
      <c r="R398" t="s">
        <v>344</v>
      </c>
      <c r="S398" s="43">
        <v>44086</v>
      </c>
      <c r="T398" s="4">
        <v>100</v>
      </c>
      <c r="U398" s="4">
        <f t="shared" si="120"/>
        <v>59.183673469387763</v>
      </c>
      <c r="V398" s="4">
        <f t="shared" si="121"/>
        <v>69.6048632218845</v>
      </c>
      <c r="W398" s="4">
        <f t="shared" si="122"/>
        <v>67.320261437908499</v>
      </c>
      <c r="X398" s="4">
        <f t="shared" si="123"/>
        <v>63.074875340207001</v>
      </c>
      <c r="Y398" s="4">
        <f t="shared" si="124"/>
        <v>73.496065092703745</v>
      </c>
      <c r="Z398" s="4">
        <f t="shared" si="125"/>
        <v>71.211463308727744</v>
      </c>
      <c r="AA398" s="4">
        <f t="shared" si="126"/>
        <v>-3.8912018708192377</v>
      </c>
      <c r="AB398" s="4">
        <f t="shared" si="127"/>
        <v>-3.8912018708192448</v>
      </c>
      <c r="AC398" s="4">
        <f t="shared" si="128"/>
        <v>-3.8912018708192448</v>
      </c>
    </row>
    <row r="399" spans="1:29" ht="15" x14ac:dyDescent="0.25">
      <c r="A399">
        <v>1.88</v>
      </c>
      <c r="B399">
        <v>3.64</v>
      </c>
      <c r="C399">
        <v>4.2699999999999996</v>
      </c>
      <c r="D399" s="20">
        <f t="shared" si="129"/>
        <v>4.0832205813021938E-2</v>
      </c>
      <c r="E399" s="17">
        <f>IF(OR($A399="",$B399="",$C399=""),"",A399*'MPTO_working_3-way'!$I398)</f>
        <v>1.9567645469284811</v>
      </c>
      <c r="F399" s="21">
        <f>IF(OR($A399="",$B399="",$C399=""),"",B399*'MPTO_working_3-way'!$I398)</f>
        <v>3.7886292291594001</v>
      </c>
      <c r="G399" s="22">
        <f>IF(OR($A399="",$B399="",$C399=""),"",C399*'MPTO_working_3-way'!$I398)</f>
        <v>4.444353518821603</v>
      </c>
      <c r="H399" s="17">
        <f>IF(OR($A399="",$B399="",$C399=""),"",'MPTO_working_3-way'!E398)</f>
        <v>1.9293690469147489</v>
      </c>
      <c r="I399" s="21">
        <f>IF(OR($A399="",$B399="",$C399=""),"",'MPTO_working_3-way'!F398)</f>
        <v>3.8297369502671597</v>
      </c>
      <c r="J399" s="22">
        <f>IF(OR($A399="",$B399="",$C399=""),"",'MPTO_working_3-way'!G398)</f>
        <v>4.5334758206050481</v>
      </c>
      <c r="K399" s="17">
        <f>IF(OR($A399="",$B399="",$C399=""),"",'OddsRatio_working_3-way'!H398)</f>
        <v>1.9397173336219475</v>
      </c>
      <c r="L399" s="21">
        <f>IF(OR($A399="",$B399="",$C399=""),"",'OddsRatio_working_3-way'!I398)</f>
        <v>3.8191520008658419</v>
      </c>
      <c r="M399" s="22">
        <f>IF(OR($A399="",$B399="",$C399=""),"",'OddsRatio_working_3-way'!J398)</f>
        <v>4.4919041828906447</v>
      </c>
      <c r="N399" s="29">
        <f t="shared" si="108"/>
        <v>51.104768919167739</v>
      </c>
      <c r="O399" s="30">
        <f t="shared" si="109"/>
        <v>26.394770760449269</v>
      </c>
      <c r="P399" s="30">
        <f t="shared" si="110"/>
        <v>22.500460320382992</v>
      </c>
      <c r="Q399" t="s">
        <v>345</v>
      </c>
      <c r="R399" t="s">
        <v>346</v>
      </c>
      <c r="S399" s="43">
        <v>44086</v>
      </c>
      <c r="T399" s="4">
        <v>100</v>
      </c>
      <c r="U399" s="4">
        <f t="shared" si="120"/>
        <v>46.808510638297875</v>
      </c>
      <c r="V399" s="4">
        <f t="shared" si="121"/>
        <v>72.527472527472526</v>
      </c>
      <c r="W399" s="4">
        <f t="shared" si="122"/>
        <v>76.580796252927385</v>
      </c>
      <c r="X399" s="4">
        <f t="shared" si="123"/>
        <v>50.891731219600068</v>
      </c>
      <c r="Y399" s="4">
        <f t="shared" si="124"/>
        <v>76.610693108774726</v>
      </c>
      <c r="Z399" s="4">
        <f t="shared" si="125"/>
        <v>80.664016834229585</v>
      </c>
      <c r="AA399" s="4">
        <f t="shared" si="126"/>
        <v>-4.0832205813021929</v>
      </c>
      <c r="AB399" s="4">
        <f t="shared" si="127"/>
        <v>-4.0832205813022</v>
      </c>
      <c r="AC399" s="4">
        <f t="shared" si="128"/>
        <v>-4.0832205813022</v>
      </c>
    </row>
    <row r="400" spans="1:29" ht="15" x14ac:dyDescent="0.25">
      <c r="A400">
        <v>2.4</v>
      </c>
      <c r="B400">
        <v>3.35</v>
      </c>
      <c r="C400">
        <v>3.09</v>
      </c>
      <c r="D400" s="20">
        <f t="shared" si="129"/>
        <v>3.8798724822489472E-2</v>
      </c>
      <c r="E400" s="17">
        <f>IF(OR($A400="",$B400="",$C400=""),"",A400*'MPTO_working_3-way'!$I399)</f>
        <v>2.4931169395739747</v>
      </c>
      <c r="F400" s="21">
        <f>IF(OR($A400="",$B400="",$C400=""),"",B400*'MPTO_working_3-way'!$I399)</f>
        <v>3.4799757281553396</v>
      </c>
      <c r="G400" s="22">
        <f>IF(OR($A400="",$B400="",$C400=""),"",C400*'MPTO_working_3-way'!$I399)</f>
        <v>3.2098880597014925</v>
      </c>
      <c r="H400" s="17">
        <f>IF(OR($A400="",$B400="",$C400=""),"",'MPTO_working_3-way'!E399)</f>
        <v>2.4768798229347371</v>
      </c>
      <c r="I400" s="21">
        <f>IF(OR($A400="",$B400="",$C400=""),"",'MPTO_working_3-way'!F399)</f>
        <v>3.5017125459850309</v>
      </c>
      <c r="J400" s="22">
        <f>IF(OR($A400="",$B400="",$C400=""),"",'MPTO_working_3-way'!G399)</f>
        <v>3.2186248979750474</v>
      </c>
      <c r="K400" s="17">
        <f>IF(OR($A400="",$B400="",$C400=""),"",'OddsRatio_working_3-way'!H399)</f>
        <v>2.484069025484557</v>
      </c>
      <c r="L400" s="21">
        <f>IF(OR($A400="",$B400="",$C400=""),"",'OddsRatio_working_3-way'!I399)</f>
        <v>3.4911158642062206</v>
      </c>
      <c r="M400" s="22">
        <f>IF(OR($A400="",$B400="",$C400=""),"",'OddsRatio_working_3-way'!J399)</f>
        <v>3.2155030451876603</v>
      </c>
      <c r="N400" s="29">
        <f t="shared" si="108"/>
        <v>40.11043301365882</v>
      </c>
      <c r="O400" s="30">
        <f t="shared" si="109"/>
        <v>28.735832606800351</v>
      </c>
      <c r="P400" s="30">
        <f t="shared" si="110"/>
        <v>31.153734379540833</v>
      </c>
      <c r="Q400" t="s">
        <v>347</v>
      </c>
      <c r="R400" t="s">
        <v>348</v>
      </c>
      <c r="S400" s="43">
        <v>44086</v>
      </c>
      <c r="T400" s="4">
        <v>100</v>
      </c>
      <c r="U400" s="4">
        <f t="shared" si="120"/>
        <v>58.333333333333336</v>
      </c>
      <c r="V400" s="4">
        <f t="shared" si="121"/>
        <v>70.149253731343279</v>
      </c>
      <c r="W400" s="4">
        <f t="shared" si="122"/>
        <v>67.637540453074436</v>
      </c>
      <c r="X400" s="4">
        <f t="shared" si="123"/>
        <v>62.213205815582285</v>
      </c>
      <c r="Y400" s="4">
        <f t="shared" si="124"/>
        <v>74.029126213592235</v>
      </c>
      <c r="Z400" s="4">
        <f t="shared" si="125"/>
        <v>71.517412935323392</v>
      </c>
      <c r="AA400" s="4">
        <f t="shared" si="126"/>
        <v>-3.879872482248949</v>
      </c>
      <c r="AB400" s="4">
        <f t="shared" si="127"/>
        <v>-3.8798724822489561</v>
      </c>
      <c r="AC400" s="4">
        <f t="shared" si="128"/>
        <v>-3.8798724822489561</v>
      </c>
    </row>
    <row r="401" spans="1:29" ht="15" x14ac:dyDescent="0.25">
      <c r="A401">
        <v>2.34</v>
      </c>
      <c r="B401">
        <v>3.43</v>
      </c>
      <c r="C401">
        <v>3.12</v>
      </c>
      <c r="D401" s="20">
        <f t="shared" si="129"/>
        <v>3.9408437367621119E-2</v>
      </c>
      <c r="E401" s="17">
        <f>IF(OR($A401="",$B401="",$C401=""),"",A401*'MPTO_working_3-way'!$I400)</f>
        <v>2.4322157434402332</v>
      </c>
      <c r="F401" s="21">
        <f>IF(OR($A401="",$B401="",$C401=""),"",B401*'MPTO_working_3-way'!$I400)</f>
        <v>3.5651709401709404</v>
      </c>
      <c r="G401" s="22">
        <f>IF(OR($A401="",$B401="",$C401=""),"",C401*'MPTO_working_3-way'!$I400)</f>
        <v>3.2429543245869779</v>
      </c>
      <c r="H401" s="17">
        <f>IF(OR($A401="",$B401="",$C401=""),"",'MPTO_working_3-way'!E400)</f>
        <v>2.4142093706447958</v>
      </c>
      <c r="I401" s="21">
        <f>IF(OR($A401="",$B401="",$C401=""),"",'MPTO_working_3-way'!F400)</f>
        <v>3.5918373435565445</v>
      </c>
      <c r="J401" s="22">
        <f>IF(OR($A401="",$B401="",$C401=""),"",'MPTO_working_3-way'!G400)</f>
        <v>3.2533372966545966</v>
      </c>
      <c r="K401" s="17">
        <f>IF(OR($A401="",$B401="",$C401=""),"",'OddsRatio_working_3-way'!H400)</f>
        <v>2.4220663019321198</v>
      </c>
      <c r="L401" s="21">
        <f>IF(OR($A401="",$B401="",$C401=""),"",'OddsRatio_working_3-way'!I400)</f>
        <v>3.5788217266380991</v>
      </c>
      <c r="M401" s="22">
        <f>IF(OR($A401="",$B401="",$C401=""),"",'OddsRatio_working_3-way'!J400)</f>
        <v>3.2498362388776827</v>
      </c>
      <c r="N401" s="29">
        <f t="shared" si="108"/>
        <v>41.114773748876239</v>
      </c>
      <c r="O401" s="30">
        <f t="shared" si="109"/>
        <v>28.049145939466584</v>
      </c>
      <c r="P401" s="30">
        <f t="shared" si="110"/>
        <v>30.836080311657177</v>
      </c>
      <c r="Q401" t="s">
        <v>349</v>
      </c>
      <c r="R401" t="s">
        <v>350</v>
      </c>
      <c r="S401" s="43">
        <v>44086</v>
      </c>
      <c r="T401" s="4">
        <v>100</v>
      </c>
      <c r="U401" s="4">
        <f t="shared" si="120"/>
        <v>57.264957264957268</v>
      </c>
      <c r="V401" s="4">
        <f t="shared" si="121"/>
        <v>70.845481049562679</v>
      </c>
      <c r="W401" s="4">
        <f t="shared" si="122"/>
        <v>67.948717948717942</v>
      </c>
      <c r="X401" s="4">
        <f t="shared" si="123"/>
        <v>61.205801001719365</v>
      </c>
      <c r="Y401" s="4">
        <f t="shared" si="124"/>
        <v>74.786324786324784</v>
      </c>
      <c r="Z401" s="4">
        <f t="shared" si="125"/>
        <v>71.889561685480047</v>
      </c>
      <c r="AA401" s="4">
        <f t="shared" si="126"/>
        <v>-3.9408437367620976</v>
      </c>
      <c r="AB401" s="4">
        <f t="shared" si="127"/>
        <v>-3.9408437367621048</v>
      </c>
      <c r="AC401" s="4">
        <f t="shared" si="128"/>
        <v>-3.9408437367621048</v>
      </c>
    </row>
    <row r="402" spans="1:29" ht="15" x14ac:dyDescent="0.25">
      <c r="A402">
        <v>1.91</v>
      </c>
      <c r="B402">
        <v>3.83</v>
      </c>
      <c r="C402">
        <v>4.01</v>
      </c>
      <c r="D402" s="20">
        <f t="shared" si="129"/>
        <v>3.4033373771700237E-2</v>
      </c>
      <c r="E402" s="17">
        <f>IF(OR($A402="",$B402="",$C402=""),"",A402*'MPTO_working_3-way'!$I401)</f>
        <v>1.9750037439039474</v>
      </c>
      <c r="F402" s="21">
        <f>IF(OR($A402="",$B402="",$C402=""),"",B402*'MPTO_working_3-way'!$I401)</f>
        <v>3.960347821545612</v>
      </c>
      <c r="G402" s="22">
        <f>IF(OR($A402="",$B402="",$C402=""),"",C402*'MPTO_working_3-way'!$I401)</f>
        <v>4.1464738288245178</v>
      </c>
      <c r="H402" s="17">
        <f>IF(OR($A402="",$B402="",$C402=""),"",'MPTO_working_3-way'!E401)</f>
        <v>1.9523023200110261</v>
      </c>
      <c r="I402" s="21">
        <f>IF(OR($A402="",$B402="",$C402=""),"",'MPTO_working_3-way'!F401)</f>
        <v>4.0039695703430453</v>
      </c>
      <c r="J402" s="22">
        <f>IF(OR($A402="",$B402="",$C402=""),"",'MPTO_working_3-way'!G401)</f>
        <v>4.2011140394298074</v>
      </c>
      <c r="K402" s="17">
        <f>IF(OR($A402="",$B402="",$C402=""),"",'OddsRatio_working_3-way'!H401)</f>
        <v>1.9609495836322031</v>
      </c>
      <c r="L402" s="21">
        <f>IF(OR($A402="",$B402="",$C402=""),"",'OddsRatio_working_3-way'!I401)</f>
        <v>3.9884476062408094</v>
      </c>
      <c r="M402" s="22">
        <f>IF(OR($A402="",$B402="",$C402=""),"",'OddsRatio_working_3-way'!J401)</f>
        <v>4.1785255458603645</v>
      </c>
      <c r="N402" s="29">
        <f t="shared" si="108"/>
        <v>50.632815410431654</v>
      </c>
      <c r="O402" s="30">
        <f t="shared" si="109"/>
        <v>25.250307424001161</v>
      </c>
      <c r="P402" s="30">
        <f t="shared" si="110"/>
        <v>24.116877165567196</v>
      </c>
      <c r="Q402" t="s">
        <v>351</v>
      </c>
      <c r="R402" t="s">
        <v>352</v>
      </c>
      <c r="S402" s="43">
        <v>44086</v>
      </c>
      <c r="T402" s="4">
        <v>100</v>
      </c>
      <c r="U402" s="4">
        <f t="shared" si="120"/>
        <v>47.643979057591622</v>
      </c>
      <c r="V402" s="4">
        <f t="shared" si="121"/>
        <v>73.890339425587456</v>
      </c>
      <c r="W402" s="4">
        <f t="shared" si="122"/>
        <v>75.062344139650875</v>
      </c>
      <c r="X402" s="4">
        <f t="shared" si="123"/>
        <v>51.047316434761655</v>
      </c>
      <c r="Y402" s="4">
        <f t="shared" si="124"/>
        <v>77.293676802757503</v>
      </c>
      <c r="Z402" s="4">
        <f t="shared" si="125"/>
        <v>78.465681516820908</v>
      </c>
      <c r="AA402" s="4">
        <f t="shared" si="126"/>
        <v>-3.4033373771700326</v>
      </c>
      <c r="AB402" s="4">
        <f t="shared" si="127"/>
        <v>-3.4033373771700468</v>
      </c>
      <c r="AC402" s="4">
        <f t="shared" si="128"/>
        <v>-3.4033373771700326</v>
      </c>
    </row>
    <row r="403" spans="1:29" ht="15" x14ac:dyDescent="0.25">
      <c r="A403">
        <v>2.12</v>
      </c>
      <c r="B403">
        <v>3.36</v>
      </c>
      <c r="C403">
        <v>3.69</v>
      </c>
      <c r="D403" s="20">
        <f t="shared" si="129"/>
        <v>4.031987085369515E-2</v>
      </c>
      <c r="E403" s="17">
        <f>IF(OR($A403="",$B403="",$C403=""),"",A403*'MPTO_working_3-way'!$I402)</f>
        <v>2.205478126209834</v>
      </c>
      <c r="F403" s="21">
        <f>IF(OR($A403="",$B403="",$C403=""),"",B403*'MPTO_working_3-way'!$I402)</f>
        <v>3.4954747660684156</v>
      </c>
      <c r="G403" s="22">
        <f>IF(OR($A403="",$B403="",$C403=""),"",C403*'MPTO_working_3-way'!$I402)</f>
        <v>3.838780323450135</v>
      </c>
      <c r="H403" s="17">
        <f>IF(OR($A403="",$B403="",$C403=""),"",'MPTO_working_3-way'!E402)</f>
        <v>2.1821761082647804</v>
      </c>
      <c r="I403" s="21">
        <f>IF(OR($A403="",$B403="",$C403=""),"",'MPTO_working_3-way'!F402)</f>
        <v>3.5189077340279238</v>
      </c>
      <c r="J403" s="22">
        <f>IF(OR($A403="",$B403="",$C403=""),"",'MPTO_working_3-way'!G402)</f>
        <v>3.8825489635352541</v>
      </c>
      <c r="K403" s="17">
        <f>IF(OR($A403="",$B403="",$C403=""),"",'OddsRatio_working_3-way'!H402)</f>
        <v>2.1916973139272771</v>
      </c>
      <c r="L403" s="21">
        <f>IF(OR($A403="",$B403="",$C403=""),"",'OddsRatio_working_3-way'!I402)</f>
        <v>3.51107648291819</v>
      </c>
      <c r="M403" s="22">
        <f>IF(OR($A403="",$B403="",$C403=""),"",'OddsRatio_working_3-way'!J402)</f>
        <v>3.8622015843431914</v>
      </c>
      <c r="N403" s="29">
        <f t="shared" si="108"/>
        <v>45.34164216439197</v>
      </c>
      <c r="O403" s="30">
        <f t="shared" si="109"/>
        <v>28.608417079913984</v>
      </c>
      <c r="P403" s="30">
        <f t="shared" si="110"/>
        <v>26.049940755694035</v>
      </c>
      <c r="Q403" t="s">
        <v>353</v>
      </c>
      <c r="R403" t="s">
        <v>354</v>
      </c>
      <c r="S403" s="43">
        <v>44086</v>
      </c>
      <c r="T403" s="4">
        <v>100</v>
      </c>
      <c r="U403" s="4">
        <f t="shared" si="120"/>
        <v>52.830188679245275</v>
      </c>
      <c r="V403" s="4">
        <f t="shared" si="121"/>
        <v>70.238095238095241</v>
      </c>
      <c r="W403" s="4">
        <f t="shared" si="122"/>
        <v>72.899728997289984</v>
      </c>
      <c r="X403" s="4">
        <f t="shared" si="123"/>
        <v>56.86217576461479</v>
      </c>
      <c r="Y403" s="4">
        <f t="shared" si="124"/>
        <v>74.270082323464749</v>
      </c>
      <c r="Z403" s="4">
        <f t="shared" si="125"/>
        <v>76.931716082659477</v>
      </c>
      <c r="AA403" s="4">
        <f t="shared" si="126"/>
        <v>-4.031987085369515</v>
      </c>
      <c r="AB403" s="4">
        <f t="shared" si="127"/>
        <v>-4.0319870853695079</v>
      </c>
      <c r="AC403" s="4">
        <f t="shared" si="128"/>
        <v>-4.0319870853694937</v>
      </c>
    </row>
    <row r="404" spans="1:29" ht="15" x14ac:dyDescent="0.25">
      <c r="A404">
        <v>2.63</v>
      </c>
      <c r="B404">
        <v>3.24</v>
      </c>
      <c r="C404">
        <v>2.9</v>
      </c>
      <c r="D404" s="20">
        <f t="shared" si="129"/>
        <v>3.3697698397667786E-2</v>
      </c>
      <c r="E404" s="17">
        <f>IF(OR($A404="",$B404="",$C404=""),"",A404*'MPTO_working_3-way'!$I403)</f>
        <v>2.7186249467858663</v>
      </c>
      <c r="F404" s="21">
        <f>IF(OR($A404="",$B404="",$C404=""),"",B404*'MPTO_working_3-way'!$I403)</f>
        <v>3.349180542808444</v>
      </c>
      <c r="G404" s="22">
        <f>IF(OR($A404="",$B404="",$C404=""),"",C404*'MPTO_working_3-way'!$I403)</f>
        <v>2.9977233253532365</v>
      </c>
      <c r="H404" s="17">
        <f>IF(OR($A404="",$B404="",$C404=""),"",'MPTO_working_3-way'!E403)</f>
        <v>2.7100596301701172</v>
      </c>
      <c r="I404" s="21">
        <f>IF(OR($A404="",$B404="",$C404=""),"",'MPTO_working_3-way'!F403)</f>
        <v>3.3623684024332059</v>
      </c>
      <c r="J404" s="22">
        <f>IF(OR($A404="",$B404="",$C404=""),"",'MPTO_working_3-way'!G403)</f>
        <v>2.9976466668391901</v>
      </c>
      <c r="K404" s="17">
        <f>IF(OR($A404="",$B404="",$C404=""),"",'OddsRatio_working_3-way'!H403)</f>
        <v>2.7141264484811312</v>
      </c>
      <c r="L404" s="21">
        <f>IF(OR($A404="",$B404="",$C404=""),"",'OddsRatio_working_3-way'!I403)</f>
        <v>3.3556093525139477</v>
      </c>
      <c r="M404" s="22">
        <f>IF(OR($A404="",$B404="",$C404=""),"",'OddsRatio_working_3-way'!J403)</f>
        <v>2.9980615043645091</v>
      </c>
      <c r="N404" s="29">
        <f t="shared" si="108"/>
        <v>36.783301101619934</v>
      </c>
      <c r="O404" s="30">
        <f t="shared" si="109"/>
        <v>29.858049968290256</v>
      </c>
      <c r="P404" s="30">
        <f t="shared" si="110"/>
        <v>33.358648930089807</v>
      </c>
      <c r="Q404" t="s">
        <v>355</v>
      </c>
      <c r="R404" t="s">
        <v>356</v>
      </c>
      <c r="S404" s="43">
        <v>44086</v>
      </c>
      <c r="T404" s="4">
        <v>100</v>
      </c>
      <c r="U404" s="4">
        <f t="shared" si="120"/>
        <v>61.977186311787079</v>
      </c>
      <c r="V404" s="4">
        <f t="shared" si="121"/>
        <v>69.135802469135797</v>
      </c>
      <c r="W404" s="4">
        <f t="shared" si="122"/>
        <v>65.517241379310349</v>
      </c>
      <c r="X404" s="4">
        <f t="shared" si="123"/>
        <v>65.346956151553854</v>
      </c>
      <c r="Y404" s="4">
        <f t="shared" si="124"/>
        <v>72.505572308902586</v>
      </c>
      <c r="Z404" s="4">
        <f t="shared" si="125"/>
        <v>68.887011219077124</v>
      </c>
      <c r="AA404" s="4">
        <f t="shared" si="126"/>
        <v>-3.369769839766775</v>
      </c>
      <c r="AB404" s="4">
        <f t="shared" si="127"/>
        <v>-3.3697698397667892</v>
      </c>
      <c r="AC404" s="4">
        <f t="shared" si="128"/>
        <v>-3.369769839766775</v>
      </c>
    </row>
    <row r="405" spans="1:29" ht="15" x14ac:dyDescent="0.25">
      <c r="A405">
        <v>2.56</v>
      </c>
      <c r="B405">
        <v>3.4</v>
      </c>
      <c r="C405">
        <v>2.87</v>
      </c>
      <c r="D405" s="20">
        <f t="shared" si="129"/>
        <v>3.3174702807952539E-2</v>
      </c>
      <c r="E405" s="17">
        <f>IF(OR($A405="",$B405="",$C405=""),"",A405*'MPTO_working_3-way'!$I404)</f>
        <v>2.6449272391883585</v>
      </c>
      <c r="F405" s="21">
        <f>IF(OR($A405="",$B405="",$C405=""),"",B405*'MPTO_working_3-way'!$I404)</f>
        <v>3.5127939895470384</v>
      </c>
      <c r="G405" s="22">
        <f>IF(OR($A405="",$B405="",$C405=""),"",C405*'MPTO_working_3-way'!$I404)</f>
        <v>2.9652113970588241</v>
      </c>
      <c r="H405" s="17">
        <f>IF(OR($A405="",$B405="",$C405=""),"",'MPTO_working_3-way'!E404)</f>
        <v>2.6345826091358568</v>
      </c>
      <c r="I405" s="21">
        <f>IF(OR($A405="",$B405="",$C405=""),"",'MPTO_working_3-way'!F404)</f>
        <v>3.5328272257232398</v>
      </c>
      <c r="J405" s="22">
        <f>IF(OR($A405="",$B405="",$C405=""),"",'MPTO_working_3-way'!G404)</f>
        <v>2.9640711173550272</v>
      </c>
      <c r="K405" s="17">
        <f>IF(OR($A405="",$B405="",$C405=""),"",'OddsRatio_working_3-way'!H404)</f>
        <v>2.6394966340021986</v>
      </c>
      <c r="L405" s="21">
        <f>IF(OR($A405="",$B405="",$C405=""),"",'OddsRatio_working_3-way'!I404)</f>
        <v>3.5223025138495361</v>
      </c>
      <c r="M405" s="22">
        <f>IF(OR($A405="",$B405="",$C405=""),"",'OddsRatio_working_3-way'!J404)</f>
        <v>2.9652940420410969</v>
      </c>
      <c r="N405" s="29">
        <f t="shared" si="108"/>
        <v>37.808223424205316</v>
      </c>
      <c r="O405" s="30">
        <f t="shared" si="109"/>
        <v>28.467368225284005</v>
      </c>
      <c r="P405" s="30">
        <f t="shared" si="110"/>
        <v>33.724408350510664</v>
      </c>
      <c r="Q405" t="s">
        <v>357</v>
      </c>
      <c r="R405" t="s">
        <v>358</v>
      </c>
      <c r="S405" s="43">
        <v>44086</v>
      </c>
      <c r="T405" s="4">
        <v>100</v>
      </c>
      <c r="U405" s="4">
        <f t="shared" si="120"/>
        <v>60.9375</v>
      </c>
      <c r="V405" s="4">
        <f t="shared" si="121"/>
        <v>70.588235294117652</v>
      </c>
      <c r="W405" s="4">
        <f t="shared" si="122"/>
        <v>65.156794425087099</v>
      </c>
      <c r="X405" s="4">
        <f t="shared" si="123"/>
        <v>64.254970280795249</v>
      </c>
      <c r="Y405" s="4">
        <f t="shared" si="124"/>
        <v>73.905705574912901</v>
      </c>
      <c r="Z405" s="4">
        <f t="shared" si="125"/>
        <v>68.474264705882362</v>
      </c>
      <c r="AA405" s="4">
        <f t="shared" si="126"/>
        <v>-3.3174702807952485</v>
      </c>
      <c r="AB405" s="4">
        <f t="shared" si="127"/>
        <v>-3.3174702807952485</v>
      </c>
      <c r="AC405" s="4">
        <f t="shared" si="128"/>
        <v>-3.3174702807952627</v>
      </c>
    </row>
    <row r="406" spans="1:29" ht="15" x14ac:dyDescent="0.25">
      <c r="A406">
        <v>2.16</v>
      </c>
      <c r="B406">
        <v>3.47</v>
      </c>
      <c r="C406">
        <v>3.47</v>
      </c>
      <c r="D406" s="20">
        <f t="shared" si="129"/>
        <v>3.933183904365456E-2</v>
      </c>
      <c r="E406" s="17">
        <f>IF(OR($A406="",$B406="",$C406=""),"",A406*'MPTO_working_3-way'!$I405)</f>
        <v>2.244956772334294</v>
      </c>
      <c r="F406" s="21">
        <f>IF(OR($A406="",$B406="",$C406=""),"",B406*'MPTO_working_3-way'!$I405)</f>
        <v>3.6064814814814814</v>
      </c>
      <c r="G406" s="22">
        <f>IF(OR($A406="",$B406="",$C406=""),"",C406*'MPTO_working_3-way'!$I405)</f>
        <v>3.6064814814814814</v>
      </c>
      <c r="H406" s="17">
        <f>IF(OR($A406="",$B406="",$C406=""),"",'MPTO_working_3-way'!E405)</f>
        <v>2.2229515975956975</v>
      </c>
      <c r="I406" s="21">
        <f>IF(OR($A406="",$B406="",$C406=""),"",'MPTO_working_3-way'!F405)</f>
        <v>3.6353876996701802</v>
      </c>
      <c r="J406" s="22">
        <f>IF(OR($A406="",$B406="",$C406=""),"",'MPTO_working_3-way'!G405)</f>
        <v>3.6353876996701802</v>
      </c>
      <c r="K406" s="17">
        <f>IF(OR($A406="",$B406="",$C406=""),"",'OddsRatio_working_3-way'!H405)</f>
        <v>2.2320192280853726</v>
      </c>
      <c r="L406" s="21">
        <f>IF(OR($A406="",$B406="",$C406=""),"",'OddsRatio_working_3-way'!I405)</f>
        <v>3.6233512873886813</v>
      </c>
      <c r="M406" s="22">
        <f>IF(OR($A406="",$B406="",$C406=""),"",'OddsRatio_working_3-way'!J405)</f>
        <v>3.6233512873886813</v>
      </c>
      <c r="N406" s="29">
        <f t="shared" si="108"/>
        <v>44.544287548138641</v>
      </c>
      <c r="O406" s="30">
        <f t="shared" si="109"/>
        <v>27.72785622593068</v>
      </c>
      <c r="P406" s="30">
        <f t="shared" si="110"/>
        <v>27.72785622593068</v>
      </c>
      <c r="Q406" t="s">
        <v>359</v>
      </c>
      <c r="R406" t="s">
        <v>360</v>
      </c>
      <c r="S406" s="43">
        <v>44086</v>
      </c>
      <c r="T406" s="4">
        <v>100</v>
      </c>
      <c r="U406" s="4">
        <f t="shared" si="120"/>
        <v>53.703703703703695</v>
      </c>
      <c r="V406" s="4">
        <f t="shared" si="121"/>
        <v>71.181556195965413</v>
      </c>
      <c r="W406" s="4">
        <f t="shared" si="122"/>
        <v>71.181556195965413</v>
      </c>
      <c r="X406" s="4">
        <f t="shared" si="123"/>
        <v>57.636887608069166</v>
      </c>
      <c r="Y406" s="4">
        <f t="shared" si="124"/>
        <v>75.114740100330877</v>
      </c>
      <c r="Z406" s="4">
        <f t="shared" si="125"/>
        <v>75.114740100330877</v>
      </c>
      <c r="AA406" s="4">
        <f t="shared" si="126"/>
        <v>-3.9331839043654711</v>
      </c>
      <c r="AB406" s="4">
        <f t="shared" si="127"/>
        <v>-3.9331839043654639</v>
      </c>
      <c r="AC406" s="4">
        <f t="shared" si="128"/>
        <v>-3.9331839043654639</v>
      </c>
    </row>
    <row r="407" spans="1:29" ht="15" x14ac:dyDescent="0.25">
      <c r="A407">
        <v>2.25</v>
      </c>
      <c r="B407">
        <v>3.35</v>
      </c>
      <c r="C407">
        <v>3.52</v>
      </c>
      <c r="D407" s="20">
        <f t="shared" si="129"/>
        <v>2.7042816221920729E-2</v>
      </c>
      <c r="E407" s="17">
        <f>IF(OR($A407="",$B407="",$C407=""),"",A407*'MPTO_working_3-way'!$I406)</f>
        <v>2.3108463364993215</v>
      </c>
      <c r="F407" s="21">
        <f>IF(OR($A407="",$B407="",$C407=""),"",B407*'MPTO_working_3-way'!$I406)</f>
        <v>3.4405934343434343</v>
      </c>
      <c r="G407" s="22">
        <f>IF(OR($A407="",$B407="",$C407=""),"",C407*'MPTO_working_3-way'!$I406)</f>
        <v>3.6151907131011609</v>
      </c>
      <c r="H407" s="17">
        <f>IF(OR($A407="",$B407="",$C407=""),"",'MPTO_working_3-way'!E406)</f>
        <v>2.2965794826665897</v>
      </c>
      <c r="I407" s="21">
        <f>IF(OR($A407="",$B407="",$C407=""),"",'MPTO_working_3-way'!F406)</f>
        <v>3.454312683085603</v>
      </c>
      <c r="J407" s="22">
        <f>IF(OR($A407="",$B407="",$C407=""),"",'MPTO_working_3-way'!G406)</f>
        <v>3.6353505366522039</v>
      </c>
      <c r="K407" s="17">
        <f>IF(OR($A407="",$B407="",$C407=""),"",'OddsRatio_working_3-way'!H406)</f>
        <v>2.3026460514052429</v>
      </c>
      <c r="L407" s="21">
        <f>IF(OR($A407="",$B407="",$C407=""),"",'OddsRatio_working_3-way'!I406)</f>
        <v>3.4489745766418571</v>
      </c>
      <c r="M407" s="22">
        <f>IF(OR($A407="",$B407="",$C407=""),"",'OddsRatio_working_3-way'!J406)</f>
        <v>3.62613443963297</v>
      </c>
      <c r="N407" s="29">
        <f t="shared" si="108"/>
        <v>43.274188517220502</v>
      </c>
      <c r="O407" s="30">
        <f t="shared" si="109"/>
        <v>29.064753481715261</v>
      </c>
      <c r="P407" s="30">
        <f t="shared" si="110"/>
        <v>27.661058001064237</v>
      </c>
      <c r="Q407" t="s">
        <v>307</v>
      </c>
      <c r="R407" t="s">
        <v>298</v>
      </c>
      <c r="S407" s="43">
        <v>44086</v>
      </c>
      <c r="T407" s="4">
        <v>100</v>
      </c>
      <c r="U407" s="4">
        <f t="shared" si="120"/>
        <v>55.55555555555555</v>
      </c>
      <c r="V407" s="4">
        <f t="shared" si="121"/>
        <v>70.149253731343279</v>
      </c>
      <c r="W407" s="4">
        <f t="shared" si="122"/>
        <v>71.590909090909093</v>
      </c>
      <c r="X407" s="4">
        <f t="shared" si="123"/>
        <v>58.259837177747627</v>
      </c>
      <c r="Y407" s="4">
        <f t="shared" si="124"/>
        <v>72.853535353535364</v>
      </c>
      <c r="Z407" s="4">
        <f t="shared" si="125"/>
        <v>74.29519071310115</v>
      </c>
      <c r="AA407" s="4">
        <f t="shared" si="126"/>
        <v>-2.7042816221920774</v>
      </c>
      <c r="AB407" s="4">
        <f t="shared" si="127"/>
        <v>-2.7042816221920845</v>
      </c>
      <c r="AC407" s="4">
        <f t="shared" si="128"/>
        <v>-2.704281622192056</v>
      </c>
    </row>
    <row r="408" spans="1:29" ht="15" x14ac:dyDescent="0.25">
      <c r="A408">
        <v>2.19</v>
      </c>
      <c r="B408">
        <v>3.35</v>
      </c>
      <c r="C408">
        <v>3.65</v>
      </c>
      <c r="D408" s="20">
        <f t="shared" si="129"/>
        <v>2.910106999250317E-2</v>
      </c>
      <c r="E408" s="17">
        <f>IF(OR($A408="",$B408="",$C408=""),"",A408*'MPTO_working_3-way'!$I407)</f>
        <v>2.2537313432835817</v>
      </c>
      <c r="F408" s="21">
        <f>IF(OR($A408="",$B408="",$C408=""),"",B408*'MPTO_working_3-way'!$I407)</f>
        <v>3.4474885844748857</v>
      </c>
      <c r="G408" s="22">
        <f>IF(OR($A408="",$B408="",$C408=""),"",C408*'MPTO_working_3-way'!$I407)</f>
        <v>3.7562189054726365</v>
      </c>
      <c r="H408" s="17">
        <f>IF(OR($A408="",$B408="",$C408=""),"",'MPTO_working_3-way'!E407)</f>
        <v>2.2375336755959943</v>
      </c>
      <c r="I408" s="21">
        <f>IF(OR($A408="",$B408="",$C408=""),"",'MPTO_working_3-way'!F407)</f>
        <v>3.462518681664438</v>
      </c>
      <c r="J408" s="22">
        <f>IF(OR($A408="",$B408="",$C408=""),"",'MPTO_working_3-way'!G407)</f>
        <v>3.7839766182412098</v>
      </c>
      <c r="K408" s="17">
        <f>IF(OR($A408="",$B408="",$C408=""),"",'OddsRatio_working_3-way'!H407)</f>
        <v>2.2443178903771464</v>
      </c>
      <c r="L408" s="21">
        <f>IF(OR($A408="",$B408="",$C408=""),"",'OddsRatio_working_3-way'!I407)</f>
        <v>3.4572664221733564</v>
      </c>
      <c r="M408" s="22">
        <f>IF(OR($A408="",$B408="",$C408=""),"",'OddsRatio_working_3-way'!J407)</f>
        <v>3.7709600079827208</v>
      </c>
      <c r="N408" s="29">
        <f t="shared" si="108"/>
        <v>44.370860927152329</v>
      </c>
      <c r="O408" s="30">
        <f t="shared" si="109"/>
        <v>29.006622516556291</v>
      </c>
      <c r="P408" s="30">
        <f t="shared" si="110"/>
        <v>26.622516556291391</v>
      </c>
      <c r="Q408" t="s">
        <v>309</v>
      </c>
      <c r="R408" t="s">
        <v>295</v>
      </c>
      <c r="S408" s="43">
        <v>44086</v>
      </c>
      <c r="T408" s="4">
        <v>100</v>
      </c>
      <c r="U408" s="4">
        <f t="shared" si="120"/>
        <v>54.337899543379002</v>
      </c>
      <c r="V408" s="4">
        <f t="shared" si="121"/>
        <v>70.149253731343279</v>
      </c>
      <c r="W408" s="4">
        <f t="shared" si="122"/>
        <v>72.602739726027394</v>
      </c>
      <c r="X408" s="4">
        <f t="shared" si="123"/>
        <v>57.248006542629312</v>
      </c>
      <c r="Y408" s="4">
        <f t="shared" si="124"/>
        <v>73.059360730593596</v>
      </c>
      <c r="Z408" s="4">
        <f t="shared" si="125"/>
        <v>75.512846725277711</v>
      </c>
      <c r="AA408" s="4">
        <f t="shared" si="126"/>
        <v>-2.9101069992503099</v>
      </c>
      <c r="AB408" s="4">
        <f t="shared" si="127"/>
        <v>-2.910106999250317</v>
      </c>
      <c r="AC408" s="4">
        <f t="shared" si="128"/>
        <v>-2.910106999250317</v>
      </c>
    </row>
    <row r="409" spans="1:29" ht="15" x14ac:dyDescent="0.25">
      <c r="A409">
        <v>2.15</v>
      </c>
      <c r="B409">
        <v>2.97</v>
      </c>
      <c r="C409">
        <v>4.0999999999999996</v>
      </c>
      <c r="D409" s="20">
        <f t="shared" si="129"/>
        <v>4.571905479449434E-2</v>
      </c>
      <c r="E409" s="17">
        <f>IF(OR($A409="",$B409="",$C409=""),"",A409*'MPTO_working_3-way'!$I408)</f>
        <v>2.2482959678081627</v>
      </c>
      <c r="F409" s="21">
        <f>IF(OR($A409="",$B409="",$C409=""),"",B409*'MPTO_working_3-way'!$I408)</f>
        <v>3.1057855927396485</v>
      </c>
      <c r="G409" s="22">
        <f>IF(OR($A409="",$B409="",$C409=""),"",C409*'MPTO_working_3-way'!$I408)</f>
        <v>4.2874481246574261</v>
      </c>
      <c r="H409" s="17">
        <f>IF(OR($A409="",$B409="",$C409=""),"",'MPTO_working_3-way'!E408)</f>
        <v>2.2228318010530916</v>
      </c>
      <c r="I409" s="21">
        <f>IF(OR($A409="",$B409="",$C409=""),"",'MPTO_working_3-way'!F408)</f>
        <v>3.1108006360887277</v>
      </c>
      <c r="J409" s="22">
        <f>IF(OR($A409="",$B409="",$C409=""),"",'MPTO_working_3-way'!G408)</f>
        <v>4.3732526705847299</v>
      </c>
      <c r="K409" s="17">
        <f>IF(OR($A409="",$B409="",$C409=""),"",'OddsRatio_working_3-way'!H408)</f>
        <v>2.2338194387439487</v>
      </c>
      <c r="L409" s="21">
        <f>IF(OR($A409="",$B409="",$C409=""),"",'OddsRatio_working_3-way'!I408)</f>
        <v>3.113586342891808</v>
      </c>
      <c r="M409" s="22">
        <f>IF(OR($A409="",$B409="",$C409=""),"",'OddsRatio_working_3-way'!J408)</f>
        <v>4.3259480522662956</v>
      </c>
      <c r="N409" s="29">
        <f t="shared" si="108"/>
        <v>44.478129851155153</v>
      </c>
      <c r="O409" s="30">
        <f t="shared" si="109"/>
        <v>32.197972787873255</v>
      </c>
      <c r="P409" s="30">
        <f t="shared" si="110"/>
        <v>23.323897360971603</v>
      </c>
      <c r="Q409" t="s">
        <v>286</v>
      </c>
      <c r="R409" t="s">
        <v>301</v>
      </c>
      <c r="S409" s="43">
        <v>44086</v>
      </c>
      <c r="T409" s="4">
        <v>100</v>
      </c>
      <c r="U409" s="4">
        <f t="shared" si="120"/>
        <v>53.488372093023258</v>
      </c>
      <c r="V409" s="4">
        <f t="shared" si="121"/>
        <v>66.329966329966325</v>
      </c>
      <c r="W409" s="4">
        <f t="shared" si="122"/>
        <v>75.609756097560975</v>
      </c>
      <c r="X409" s="4">
        <f t="shared" si="123"/>
        <v>58.0602775724727</v>
      </c>
      <c r="Y409" s="4">
        <f t="shared" si="124"/>
        <v>70.901871809415766</v>
      </c>
      <c r="Z409" s="4">
        <f t="shared" si="125"/>
        <v>80.181661577010416</v>
      </c>
      <c r="AA409" s="4">
        <f t="shared" si="126"/>
        <v>-4.5719054794494411</v>
      </c>
      <c r="AB409" s="4">
        <f t="shared" si="127"/>
        <v>-4.5719054794494411</v>
      </c>
      <c r="AC409" s="4">
        <f t="shared" si="128"/>
        <v>-4.5719054794494411</v>
      </c>
    </row>
    <row r="410" spans="1:29" ht="15" x14ac:dyDescent="0.25">
      <c r="A410">
        <v>2.09</v>
      </c>
      <c r="B410">
        <v>3.19</v>
      </c>
      <c r="C410">
        <v>4.04</v>
      </c>
      <c r="D410" s="20">
        <f t="shared" si="129"/>
        <v>3.9473275821230169E-2</v>
      </c>
      <c r="E410" s="17">
        <f>IF(OR($A410="",$B410="",$C410=""),"",A410*'MPTO_working_3-way'!$I409)</f>
        <v>2.1724991464663708</v>
      </c>
      <c r="F410" s="21">
        <f>IF(OR($A410="",$B410="",$C410=""),"",B410*'MPTO_working_3-way'!$I409)</f>
        <v>3.3159197498697242</v>
      </c>
      <c r="G410" s="22">
        <f>IF(OR($A410="",$B410="",$C410=""),"",C410*'MPTO_working_3-way'!$I409)</f>
        <v>4.1994720343177701</v>
      </c>
      <c r="H410" s="17">
        <f>IF(OR($A410="",$B410="",$C410=""),"",'MPTO_working_3-way'!E409)</f>
        <v>2.1490996283363133</v>
      </c>
      <c r="I410" s="21">
        <f>IF(OR($A410="",$B410="",$C410=""),"",'MPTO_working_3-way'!F409)</f>
        <v>3.3297608859621137</v>
      </c>
      <c r="J410" s="22">
        <f>IF(OR($A410="",$B410="",$C410=""),"",'MPTO_working_3-way'!G409)</f>
        <v>4.2668124188275867</v>
      </c>
      <c r="K410" s="17">
        <f>IF(OR($A410="",$B410="",$C410=""),"",'OddsRatio_working_3-way'!H409)</f>
        <v>2.1587667520031268</v>
      </c>
      <c r="L410" s="21">
        <f>IF(OR($A410="",$B410="",$C410=""),"",'OddsRatio_working_3-way'!I409)</f>
        <v>3.3281643916393109</v>
      </c>
      <c r="M410" s="22">
        <f>IF(OR($A410="",$B410="",$C410=""),"",'OddsRatio_working_3-way'!J409)</f>
        <v>4.231789840449089</v>
      </c>
      <c r="N410" s="29">
        <f t="shared" si="108"/>
        <v>46.029937531921583</v>
      </c>
      <c r="O410" s="30">
        <f t="shared" si="109"/>
        <v>30.157545279534826</v>
      </c>
      <c r="P410" s="30">
        <f t="shared" si="110"/>
        <v>23.812517188543588</v>
      </c>
      <c r="Q410" t="s">
        <v>276</v>
      </c>
      <c r="R410" t="s">
        <v>275</v>
      </c>
      <c r="S410" s="43">
        <v>44086</v>
      </c>
      <c r="T410" s="4">
        <v>100</v>
      </c>
      <c r="U410" s="4">
        <f t="shared" si="120"/>
        <v>52.153110047846894</v>
      </c>
      <c r="V410" s="4">
        <f t="shared" si="121"/>
        <v>68.652037617554868</v>
      </c>
      <c r="W410" s="4">
        <f t="shared" si="122"/>
        <v>75.247524752475243</v>
      </c>
      <c r="X410" s="4">
        <f t="shared" si="123"/>
        <v>56.100437629969903</v>
      </c>
      <c r="Y410" s="4">
        <f t="shared" si="124"/>
        <v>72.599365199677862</v>
      </c>
      <c r="Z410" s="4">
        <f t="shared" si="125"/>
        <v>79.194852334598266</v>
      </c>
      <c r="AA410" s="4">
        <f t="shared" si="126"/>
        <v>-3.9473275821230089</v>
      </c>
      <c r="AB410" s="4">
        <f t="shared" si="127"/>
        <v>-3.9473275821229947</v>
      </c>
      <c r="AC410" s="4">
        <f t="shared" si="128"/>
        <v>-3.9473275821230231</v>
      </c>
    </row>
    <row r="411" spans="1:29" ht="15" x14ac:dyDescent="0.25">
      <c r="A411">
        <v>2.2999999999999998</v>
      </c>
      <c r="B411">
        <v>3.17</v>
      </c>
      <c r="C411">
        <v>3.47</v>
      </c>
      <c r="D411" s="20">
        <f t="shared" si="129"/>
        <v>3.8424459985209269E-2</v>
      </c>
      <c r="E411" s="17">
        <f>IF(OR($A411="",$B411="",$C411=""),"",A411*'MPTO_working_3-way'!$I410)</f>
        <v>2.3883762579659811</v>
      </c>
      <c r="F411" s="21">
        <f>IF(OR($A411="",$B411="",$C411=""),"",B411*'MPTO_working_3-way'!$I410)</f>
        <v>3.2918055381531133</v>
      </c>
      <c r="G411" s="22">
        <f>IF(OR($A411="",$B411="",$C411=""),"",C411*'MPTO_working_3-way'!$I410)</f>
        <v>3.6033328761486763</v>
      </c>
      <c r="H411" s="17">
        <f>IF(OR($A411="",$B411="",$C411=""),"",'MPTO_working_3-way'!E410)</f>
        <v>2.3698116966101388</v>
      </c>
      <c r="I411" s="21">
        <f>IF(OR($A411="",$B411="",$C411=""),"",'MPTO_working_3-way'!F410)</f>
        <v>3.3041547838632144</v>
      </c>
      <c r="J411" s="22">
        <f>IF(OR($A411="",$B411="",$C411=""),"",'MPTO_working_3-way'!G410)</f>
        <v>3.6313947696914046</v>
      </c>
      <c r="K411" s="17">
        <f>IF(OR($A411="",$B411="",$C411=""),"",'OddsRatio_working_3-way'!H410)</f>
        <v>2.3778188546014296</v>
      </c>
      <c r="L411" s="21">
        <f>IF(OR($A411="",$B411="",$C411=""),"",'OddsRatio_working_3-way'!I410)</f>
        <v>3.2998976265270024</v>
      </c>
      <c r="M411" s="22">
        <f>IF(OR($A411="",$B411="",$C411=""),"",'OddsRatio_working_3-way'!J410)</f>
        <v>3.6178558237427167</v>
      </c>
      <c r="N411" s="29">
        <f t="shared" si="108"/>
        <v>41.869449868490676</v>
      </c>
      <c r="O411" s="30">
        <f t="shared" si="109"/>
        <v>30.37846520426768</v>
      </c>
      <c r="P411" s="30">
        <f t="shared" si="110"/>
        <v>27.752084927241654</v>
      </c>
      <c r="Q411" t="s">
        <v>278</v>
      </c>
      <c r="R411" t="s">
        <v>283</v>
      </c>
      <c r="S411" s="43">
        <v>44086</v>
      </c>
      <c r="T411" s="4">
        <v>100</v>
      </c>
      <c r="U411" s="4">
        <f t="shared" si="120"/>
        <v>56.521739130434774</v>
      </c>
      <c r="V411" s="4">
        <f t="shared" si="121"/>
        <v>68.454258675078862</v>
      </c>
      <c r="W411" s="4">
        <f t="shared" si="122"/>
        <v>71.181556195965413</v>
      </c>
      <c r="X411" s="4">
        <f t="shared" si="123"/>
        <v>60.364185128955718</v>
      </c>
      <c r="Y411" s="4">
        <f t="shared" si="124"/>
        <v>72.296704673599805</v>
      </c>
      <c r="Z411" s="4">
        <f t="shared" si="125"/>
        <v>75.024002194486343</v>
      </c>
      <c r="AA411" s="4">
        <f t="shared" si="126"/>
        <v>-3.8424459985209438</v>
      </c>
      <c r="AB411" s="4">
        <f t="shared" si="127"/>
        <v>-3.8424459985209438</v>
      </c>
      <c r="AC411" s="4">
        <f t="shared" si="128"/>
        <v>-3.8424459985209296</v>
      </c>
    </row>
    <row r="412" spans="1:29" ht="15" x14ac:dyDescent="0.25">
      <c r="A412">
        <v>2.61</v>
      </c>
      <c r="B412">
        <v>3.02</v>
      </c>
      <c r="C412">
        <v>3.09</v>
      </c>
      <c r="D412" s="20">
        <f t="shared" si="129"/>
        <v>3.7892185735932671E-2</v>
      </c>
      <c r="E412" s="17">
        <f>IF(OR($A412="",$B412="",$C412=""),"",A412*'MPTO_working_3-way'!$I411)</f>
        <v>2.7088986047707841</v>
      </c>
      <c r="F412" s="21">
        <f>IF(OR($A412="",$B412="",$C412=""),"",B412*'MPTO_working_3-way'!$I411)</f>
        <v>3.1344344009225167</v>
      </c>
      <c r="G412" s="22">
        <f>IF(OR($A412="",$B412="",$C412=""),"",C412*'MPTO_working_3-way'!$I411)</f>
        <v>3.2070868539240318</v>
      </c>
      <c r="H412" s="17">
        <f>IF(OR($A412="",$B412="",$C412=""),"",'MPTO_working_3-way'!E411)</f>
        <v>2.6989749523667896</v>
      </c>
      <c r="I412" s="21">
        <f>IF(OR($A412="",$B412="",$C412=""),"",'MPTO_working_3-way'!F411)</f>
        <v>3.1397657370522043</v>
      </c>
      <c r="J412" s="22">
        <f>IF(OR($A412="",$B412="",$C412=""),"",'MPTO_working_3-way'!G411)</f>
        <v>3.2154974951700206</v>
      </c>
      <c r="K412" s="17">
        <f>IF(OR($A412="",$B412="",$C412=""),"",'OddsRatio_working_3-way'!H411)</f>
        <v>2.7035723997513688</v>
      </c>
      <c r="L412" s="21">
        <f>IF(OR($A412="",$B412="",$C412=""),"",'OddsRatio_working_3-way'!I411)</f>
        <v>3.1374013959613429</v>
      </c>
      <c r="M412" s="22">
        <f>IF(OR($A412="",$B412="",$C412=""),"",'OddsRatio_working_3-way'!J411)</f>
        <v>3.2114697611679253</v>
      </c>
      <c r="N412" s="29">
        <f t="shared" si="108"/>
        <v>36.915372108754731</v>
      </c>
      <c r="O412" s="30">
        <f t="shared" si="109"/>
        <v>31.903682517831072</v>
      </c>
      <c r="P412" s="30">
        <f t="shared" si="110"/>
        <v>31.180945373414186</v>
      </c>
      <c r="Q412" t="s">
        <v>280</v>
      </c>
      <c r="R412" t="s">
        <v>284</v>
      </c>
      <c r="S412" s="43">
        <v>44086</v>
      </c>
      <c r="T412" s="4">
        <v>100</v>
      </c>
      <c r="U412" s="4">
        <f t="shared" si="120"/>
        <v>61.685823754789276</v>
      </c>
      <c r="V412" s="4">
        <f t="shared" si="121"/>
        <v>66.88741721854305</v>
      </c>
      <c r="W412" s="4">
        <f t="shared" si="122"/>
        <v>67.637540453074436</v>
      </c>
      <c r="X412" s="4">
        <f t="shared" si="123"/>
        <v>65.475042328382528</v>
      </c>
      <c r="Y412" s="4">
        <f t="shared" si="124"/>
        <v>70.676635792136295</v>
      </c>
      <c r="Z412" s="4">
        <f t="shared" si="125"/>
        <v>71.426759026667682</v>
      </c>
      <c r="AA412" s="4">
        <f t="shared" si="126"/>
        <v>-3.7892185735932529</v>
      </c>
      <c r="AB412" s="4">
        <f t="shared" si="127"/>
        <v>-3.7892185735932458</v>
      </c>
      <c r="AC412" s="4">
        <f t="shared" si="128"/>
        <v>-3.7892185735932458</v>
      </c>
    </row>
    <row r="413" spans="1:29" ht="15" x14ac:dyDescent="0.25">
      <c r="A413">
        <v>3.33</v>
      </c>
      <c r="B413">
        <v>2.87</v>
      </c>
      <c r="C413">
        <v>2.57</v>
      </c>
      <c r="D413" s="20">
        <f t="shared" si="129"/>
        <v>3.7837414415187842E-2</v>
      </c>
      <c r="E413" s="17">
        <f>IF(OR($A413="",$B413="",$C413=""),"",A413*'MPTO_working_3-way'!$I412)</f>
        <v>3.4559985900025758</v>
      </c>
      <c r="F413" s="21">
        <f>IF(OR($A413="",$B413="",$C413=""),"",B413*'MPTO_working_3-way'!$I412)</f>
        <v>2.9785933793715893</v>
      </c>
      <c r="G413" s="22">
        <f>IF(OR($A413="",$B413="",$C413=""),"",C413*'MPTO_working_3-way'!$I412)</f>
        <v>2.6672421550470324</v>
      </c>
      <c r="H413" s="17">
        <f>IF(OR($A413="",$B413="",$C413=""),"",'MPTO_working_3-way'!E412)</f>
        <v>3.4759899439328925</v>
      </c>
      <c r="I413" s="21">
        <f>IF(OR($A413="",$B413="",$C413=""),"",'MPTO_working_3-way'!F412)</f>
        <v>2.9777894048429356</v>
      </c>
      <c r="J413" s="22">
        <f>IF(OR($A413="",$B413="",$C413=""),"",'MPTO_working_3-way'!G412)</f>
        <v>2.6560947939234394</v>
      </c>
      <c r="K413" s="17">
        <f>IF(OR($A413="",$B413="",$C413=""),"",'OddsRatio_working_3-way'!H412)</f>
        <v>3.4655963534086944</v>
      </c>
      <c r="L413" s="21">
        <f>IF(OR($A413="",$B413="",$C413=""),"",'OddsRatio_working_3-way'!I412)</f>
        <v>2.9788262578859483</v>
      </c>
      <c r="M413" s="22">
        <f>IF(OR($A413="",$B413="",$C413=""),"",'OddsRatio_working_3-way'!J412)</f>
        <v>2.6613674999363304</v>
      </c>
      <c r="N413" s="29">
        <f t="shared" si="108"/>
        <v>28.935196990322115</v>
      </c>
      <c r="O413" s="30">
        <f t="shared" si="109"/>
        <v>33.572894068910323</v>
      </c>
      <c r="P413" s="30">
        <f t="shared" si="110"/>
        <v>37.491908940767573</v>
      </c>
      <c r="Q413" t="s">
        <v>282</v>
      </c>
      <c r="R413" t="s">
        <v>289</v>
      </c>
      <c r="S413" s="43">
        <v>44086</v>
      </c>
      <c r="T413" s="4">
        <v>100</v>
      </c>
      <c r="U413" s="4">
        <f t="shared" si="120"/>
        <v>69.969969969969966</v>
      </c>
      <c r="V413" s="4">
        <f t="shared" si="121"/>
        <v>65.156794425087099</v>
      </c>
      <c r="W413" s="4">
        <f t="shared" si="122"/>
        <v>61.089494163424128</v>
      </c>
      <c r="X413" s="4">
        <f t="shared" si="123"/>
        <v>73.753711411488766</v>
      </c>
      <c r="Y413" s="4">
        <f t="shared" si="124"/>
        <v>68.940535866605913</v>
      </c>
      <c r="Z413" s="4">
        <f t="shared" si="125"/>
        <v>64.87323560494292</v>
      </c>
      <c r="AA413" s="4">
        <f t="shared" si="126"/>
        <v>-3.7837414415187993</v>
      </c>
      <c r="AB413" s="4">
        <f t="shared" si="127"/>
        <v>-3.7837414415188135</v>
      </c>
      <c r="AC413" s="4">
        <f t="shared" si="128"/>
        <v>-3.7837414415187922</v>
      </c>
    </row>
    <row r="414" spans="1:29" ht="15" x14ac:dyDescent="0.25">
      <c r="A414">
        <v>2.87</v>
      </c>
      <c r="B414">
        <v>2.97</v>
      </c>
      <c r="C414">
        <v>2.83</v>
      </c>
      <c r="D414" s="20">
        <f t="shared" si="129"/>
        <v>3.848928290882947E-2</v>
      </c>
      <c r="E414" s="17">
        <f>IF(OR($A414="",$B414="",$C414=""),"",A414*'MPTO_working_3-way'!$I413)</f>
        <v>2.9804642419483405</v>
      </c>
      <c r="F414" s="21">
        <f>IF(OR($A414="",$B414="",$C414=""),"",B414*'MPTO_working_3-way'!$I413)</f>
        <v>3.0843131702392239</v>
      </c>
      <c r="G414" s="22">
        <f>IF(OR($A414="",$B414="",$C414=""),"",C414*'MPTO_working_3-way'!$I413)</f>
        <v>2.9389246706319874</v>
      </c>
      <c r="H414" s="17">
        <f>IF(OR($A414="",$B414="",$C414=""),"",'MPTO_working_3-way'!E413)</f>
        <v>2.9797174082405204</v>
      </c>
      <c r="I414" s="21">
        <f>IF(OR($A414="",$B414="",$C414=""),"",'MPTO_working_3-way'!F413)</f>
        <v>3.0876531396647224</v>
      </c>
      <c r="J414" s="22">
        <f>IF(OR($A414="",$B414="",$C414=""),"",'MPTO_working_3-way'!G413)</f>
        <v>2.9366235856109322</v>
      </c>
      <c r="K414" s="17">
        <f>IF(OR($A414="",$B414="",$C414=""),"",'OddsRatio_working_3-way'!H413)</f>
        <v>2.9801051143793433</v>
      </c>
      <c r="L414" s="21">
        <f>IF(OR($A414="",$B414="",$C414=""),"",'OddsRatio_working_3-way'!I413)</f>
        <v>3.085993088410325</v>
      </c>
      <c r="M414" s="22">
        <f>IF(OR($A414="",$B414="",$C414=""),"",'OddsRatio_working_3-way'!J413)</f>
        <v>2.9377499247669507</v>
      </c>
      <c r="N414" s="29">
        <f t="shared" si="108"/>
        <v>33.551820079756986</v>
      </c>
      <c r="O414" s="30">
        <f t="shared" si="109"/>
        <v>32.422129167980643</v>
      </c>
      <c r="P414" s="30">
        <f t="shared" si="110"/>
        <v>34.026050752262385</v>
      </c>
      <c r="Q414" t="s">
        <v>287</v>
      </c>
      <c r="R414" t="s">
        <v>279</v>
      </c>
      <c r="S414" s="43">
        <v>44086</v>
      </c>
      <c r="T414" s="4">
        <v>100</v>
      </c>
      <c r="U414" s="4">
        <f t="shared" si="120"/>
        <v>65.156794425087099</v>
      </c>
      <c r="V414" s="4">
        <f t="shared" si="121"/>
        <v>66.329966329966325</v>
      </c>
      <c r="W414" s="4">
        <f t="shared" si="122"/>
        <v>64.664310954063609</v>
      </c>
      <c r="X414" s="4">
        <f t="shared" si="123"/>
        <v>69.005722715970066</v>
      </c>
      <c r="Y414" s="4">
        <f t="shared" si="124"/>
        <v>70.178894620849292</v>
      </c>
      <c r="Z414" s="4">
        <f t="shared" si="125"/>
        <v>68.513239244946561</v>
      </c>
      <c r="AA414" s="4">
        <f t="shared" si="126"/>
        <v>-3.8489282908829665</v>
      </c>
      <c r="AB414" s="4">
        <f t="shared" si="127"/>
        <v>-3.8489282908829665</v>
      </c>
      <c r="AC414" s="4">
        <f t="shared" si="128"/>
        <v>-3.8489282908829523</v>
      </c>
    </row>
    <row r="415" spans="1:29" ht="15" x14ac:dyDescent="0.25">
      <c r="A415">
        <v>3.05</v>
      </c>
      <c r="B415">
        <v>2.98</v>
      </c>
      <c r="C415">
        <v>2.67</v>
      </c>
      <c r="D415" s="20">
        <f t="shared" si="129"/>
        <v>3.7971157463666749E-2</v>
      </c>
      <c r="E415" s="17">
        <f>IF(OR($A415="",$B415="",$C415=""),"",A415*'MPTO_working_3-way'!$I414)</f>
        <v>3.1658120302641835</v>
      </c>
      <c r="F415" s="21">
        <f>IF(OR($A415="",$B415="",$C415=""),"",B415*'MPTO_working_3-way'!$I414)</f>
        <v>3.0931540492417269</v>
      </c>
      <c r="G415" s="22">
        <f>IF(OR($A415="",$B415="",$C415=""),"",C415*'MPTO_working_3-way'!$I414)</f>
        <v>2.7713829904279903</v>
      </c>
      <c r="H415" s="17">
        <f>IF(OR($A415="",$B415="",$C415=""),"",'MPTO_working_3-way'!E414)</f>
        <v>3.1724700664492795</v>
      </c>
      <c r="I415" s="21">
        <f>IF(OR($A415="",$B415="",$C415=""),"",'MPTO_working_3-way'!F414)</f>
        <v>3.0968053552188248</v>
      </c>
      <c r="J415" s="22">
        <f>IF(OR($A415="",$B415="",$C415=""),"",'MPTO_working_3-way'!G414)</f>
        <v>2.7633868060350282</v>
      </c>
      <c r="K415" s="17">
        <f>IF(OR($A415="",$B415="",$C415=""),"",'OddsRatio_working_3-way'!H414)</f>
        <v>3.1692452530924613</v>
      </c>
      <c r="L415" s="21">
        <f>IF(OR($A415="",$B415="",$C415=""),"",'OddsRatio_working_3-way'!I414)</f>
        <v>3.0951734639624742</v>
      </c>
      <c r="M415" s="22">
        <f>IF(OR($A415="",$B415="",$C415=""),"",'OddsRatio_working_3-way'!J414)</f>
        <v>2.7671412549582488</v>
      </c>
      <c r="N415" s="29">
        <f t="shared" si="108"/>
        <v>31.587472359075946</v>
      </c>
      <c r="O415" s="30">
        <f t="shared" si="109"/>
        <v>32.32945996482605</v>
      </c>
      <c r="P415" s="30">
        <f t="shared" si="110"/>
        <v>36.08306767609799</v>
      </c>
      <c r="Q415" t="s">
        <v>288</v>
      </c>
      <c r="R415" t="s">
        <v>285</v>
      </c>
      <c r="S415" s="43">
        <v>44086</v>
      </c>
      <c r="T415" s="4">
        <v>100</v>
      </c>
      <c r="U415" s="4">
        <f t="shared" si="120"/>
        <v>67.21311475409837</v>
      </c>
      <c r="V415" s="4">
        <f t="shared" si="121"/>
        <v>66.442953020134226</v>
      </c>
      <c r="W415" s="4">
        <f t="shared" si="122"/>
        <v>62.546816479400754</v>
      </c>
      <c r="X415" s="4">
        <f t="shared" si="123"/>
        <v>71.010230500465028</v>
      </c>
      <c r="Y415" s="4">
        <f t="shared" si="124"/>
        <v>70.240068766500897</v>
      </c>
      <c r="Z415" s="4">
        <f t="shared" si="125"/>
        <v>66.343932225767418</v>
      </c>
      <c r="AA415" s="4">
        <f t="shared" si="126"/>
        <v>-3.7971157463666572</v>
      </c>
      <c r="AB415" s="4">
        <f t="shared" si="127"/>
        <v>-3.7971157463666714</v>
      </c>
      <c r="AC415" s="4">
        <f t="shared" si="128"/>
        <v>-3.7971157463666643</v>
      </c>
    </row>
    <row r="416" spans="1:29" ht="15" x14ac:dyDescent="0.25">
      <c r="A416">
        <v>1.79</v>
      </c>
      <c r="B416">
        <v>3.38</v>
      </c>
      <c r="C416">
        <v>5.31</v>
      </c>
      <c r="D416" s="20">
        <f t="shared" si="129"/>
        <v>4.2841123180251905E-2</v>
      </c>
      <c r="E416" s="17">
        <f>IF(OR($A416="",$B416="",$C416=""),"",A416*'MPTO_working_3-way'!$I415)</f>
        <v>1.866685610492651</v>
      </c>
      <c r="F416" s="21">
        <f>IF(OR($A416="",$B416="",$C416=""),"",B416*'MPTO_working_3-way'!$I415)</f>
        <v>3.5248029963492513</v>
      </c>
      <c r="G416" s="22">
        <f>IF(OR($A416="",$B416="",$C416=""),"",C416*'MPTO_working_3-way'!$I415)</f>
        <v>5.5374863640871368</v>
      </c>
      <c r="H416" s="17">
        <f>IF(OR($A416="",$B416="",$C416=""),"",'MPTO_working_3-way'!E415)</f>
        <v>1.8369560315765348</v>
      </c>
      <c r="I416" s="21">
        <f>IF(OR($A416="",$B416="",$C416=""),"",'MPTO_working_3-way'!F415)</f>
        <v>3.5514186891603852</v>
      </c>
      <c r="J416" s="22">
        <f>IF(OR($A416="",$B416="",$C416=""),"",'MPTO_working_3-way'!G415)</f>
        <v>5.7456886031707386</v>
      </c>
      <c r="K416" s="17">
        <f>IF(OR($A416="",$B416="",$C416=""),"",'OddsRatio_working_3-way'!H415)</f>
        <v>1.8482460907215417</v>
      </c>
      <c r="L416" s="21">
        <f>IF(OR($A416="",$B416="",$C416=""),"",'OddsRatio_working_3-way'!I415)</f>
        <v>3.5554755644522382</v>
      </c>
      <c r="M416" s="22">
        <f>IF(OR($A416="",$B416="",$C416=""),"",'OddsRatio_working_3-way'!J415)</f>
        <v>5.6277729759618254</v>
      </c>
      <c r="N416" s="29">
        <f t="shared" si="108"/>
        <v>53.570884908470603</v>
      </c>
      <c r="O416" s="30">
        <f t="shared" si="109"/>
        <v>28.37037987756284</v>
      </c>
      <c r="P416" s="30">
        <f t="shared" si="110"/>
        <v>18.058735213966553</v>
      </c>
      <c r="Q416" t="s">
        <v>300</v>
      </c>
      <c r="R416" t="s">
        <v>291</v>
      </c>
      <c r="S416" s="43">
        <v>44086</v>
      </c>
      <c r="T416" s="4">
        <v>100</v>
      </c>
      <c r="U416" s="4">
        <f t="shared" si="120"/>
        <v>44.134078212290497</v>
      </c>
      <c r="V416" s="4">
        <f t="shared" si="121"/>
        <v>70.414201183431956</v>
      </c>
      <c r="W416" s="4">
        <f t="shared" si="122"/>
        <v>81.16760828625236</v>
      </c>
      <c r="X416" s="4">
        <f t="shared" si="123"/>
        <v>48.418190530315698</v>
      </c>
      <c r="Y416" s="4">
        <f t="shared" si="124"/>
        <v>74.69831350145715</v>
      </c>
      <c r="Z416" s="4">
        <f t="shared" si="125"/>
        <v>85.451720604277554</v>
      </c>
      <c r="AA416" s="4">
        <f t="shared" si="126"/>
        <v>-4.2841123180252012</v>
      </c>
      <c r="AB416" s="4">
        <f t="shared" si="127"/>
        <v>-4.2841123180251941</v>
      </c>
      <c r="AC416" s="4">
        <f t="shared" si="128"/>
        <v>-4.2841123180251941</v>
      </c>
    </row>
    <row r="417" spans="1:29" ht="15" x14ac:dyDescent="0.25">
      <c r="A417">
        <v>2.2599999999999998</v>
      </c>
      <c r="B417">
        <v>3.12</v>
      </c>
      <c r="C417">
        <v>3.61</v>
      </c>
      <c r="D417" s="20">
        <f t="shared" si="129"/>
        <v>3.9999006868322695E-2</v>
      </c>
      <c r="E417" s="17">
        <f>IF(OR($A417="",$B417="",$C417=""),"",A417*'MPTO_working_3-way'!$I416)</f>
        <v>2.3503977555224091</v>
      </c>
      <c r="F417" s="21">
        <f>IF(OR($A417="",$B417="",$C417=""),"",B417*'MPTO_working_3-way'!$I416)</f>
        <v>3.2447969014291669</v>
      </c>
      <c r="G417" s="22">
        <f>IF(OR($A417="",$B417="",$C417=""),"",C417*'MPTO_working_3-way'!$I416)</f>
        <v>3.7543964147946447</v>
      </c>
      <c r="H417" s="17">
        <f>IF(OR($A417="",$B417="",$C417=""),"",'MPTO_working_3-way'!E416)</f>
        <v>2.33021541445</v>
      </c>
      <c r="I417" s="21">
        <f>IF(OR($A417="",$B417="",$C417=""),"",'MPTO_working_3-way'!F416)</f>
        <v>3.2554222011838192</v>
      </c>
      <c r="J417" s="22">
        <f>IF(OR($A417="",$B417="",$C417=""),"",'MPTO_working_3-way'!G416)</f>
        <v>3.7925432143695748</v>
      </c>
      <c r="K417" s="17">
        <f>IF(OR($A417="",$B417="",$C417=""),"",'OddsRatio_working_3-way'!H416)</f>
        <v>2.3388873553094482</v>
      </c>
      <c r="L417" s="21">
        <f>IF(OR($A417="",$B417="",$C417=""),"",'OddsRatio_working_3-way'!I416)</f>
        <v>3.252731105758754</v>
      </c>
      <c r="M417" s="22">
        <f>IF(OR($A417="",$B417="",$C417=""),"",'OddsRatio_working_3-way'!J416)</f>
        <v>3.7734095217124284</v>
      </c>
      <c r="N417" s="29">
        <f t="shared" si="108"/>
        <v>42.54599025422128</v>
      </c>
      <c r="O417" s="30">
        <f t="shared" si="109"/>
        <v>30.81856986363465</v>
      </c>
      <c r="P417" s="30">
        <f t="shared" si="110"/>
        <v>26.635439882144073</v>
      </c>
      <c r="Q417" t="s">
        <v>290</v>
      </c>
      <c r="R417" t="s">
        <v>277</v>
      </c>
      <c r="S417" s="43">
        <v>44086</v>
      </c>
      <c r="T417" s="4">
        <v>100</v>
      </c>
      <c r="U417" s="4">
        <f t="shared" si="120"/>
        <v>55.752212389380524</v>
      </c>
      <c r="V417" s="4">
        <f t="shared" si="121"/>
        <v>67.948717948717942</v>
      </c>
      <c r="W417" s="4">
        <f t="shared" si="122"/>
        <v>72.29916897506925</v>
      </c>
      <c r="X417" s="4">
        <f t="shared" si="123"/>
        <v>59.752113076212801</v>
      </c>
      <c r="Y417" s="4">
        <f t="shared" si="124"/>
        <v>71.948618635550218</v>
      </c>
      <c r="Z417" s="4">
        <f t="shared" si="125"/>
        <v>76.299069661901513</v>
      </c>
      <c r="AA417" s="4">
        <f t="shared" si="126"/>
        <v>-3.9999006868322766</v>
      </c>
      <c r="AB417" s="4">
        <f t="shared" si="127"/>
        <v>-3.9999006868322766</v>
      </c>
      <c r="AC417" s="4">
        <f t="shared" si="128"/>
        <v>-3.9999006868322624</v>
      </c>
    </row>
    <row r="418" spans="1:29" ht="15" x14ac:dyDescent="0.25">
      <c r="A418"/>
      <c r="B418"/>
      <c r="C418"/>
      <c r="D418" s="20" t="str">
        <f t="shared" si="129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29" t="e">
        <f t="shared" si="108"/>
        <v>#VALUE!</v>
      </c>
      <c r="O418" s="30" t="e">
        <f t="shared" si="109"/>
        <v>#VALUE!</v>
      </c>
      <c r="P418" s="30" t="e">
        <f t="shared" si="110"/>
        <v>#VALUE!</v>
      </c>
      <c r="Q418" t="s">
        <v>93</v>
      </c>
      <c r="R418" t="s">
        <v>361</v>
      </c>
      <c r="S418" s="43">
        <v>44086</v>
      </c>
      <c r="T418" s="4">
        <v>100</v>
      </c>
      <c r="U418" s="4" t="e">
        <f t="shared" si="120"/>
        <v>#DIV/0!</v>
      </c>
      <c r="V418" s="4" t="e">
        <f t="shared" si="121"/>
        <v>#DIV/0!</v>
      </c>
      <c r="W418" s="4" t="e">
        <f t="shared" si="122"/>
        <v>#DIV/0!</v>
      </c>
      <c r="X418" s="4" t="e">
        <f t="shared" si="123"/>
        <v>#DIV/0!</v>
      </c>
      <c r="Y418" s="4" t="e">
        <f t="shared" si="124"/>
        <v>#DIV/0!</v>
      </c>
      <c r="Z418" s="4" t="e">
        <f t="shared" si="125"/>
        <v>#DIV/0!</v>
      </c>
      <c r="AA418" s="4" t="e">
        <f t="shared" si="126"/>
        <v>#DIV/0!</v>
      </c>
      <c r="AB418" s="4" t="e">
        <f t="shared" si="127"/>
        <v>#DIV/0!</v>
      </c>
      <c r="AC418" s="4" t="e">
        <f t="shared" si="128"/>
        <v>#DIV/0!</v>
      </c>
    </row>
    <row r="419" spans="1:29" ht="15" x14ac:dyDescent="0.25">
      <c r="A419">
        <v>2.64</v>
      </c>
      <c r="B419">
        <v>3.57</v>
      </c>
      <c r="C419">
        <v>2.68</v>
      </c>
      <c r="D419" s="20">
        <f t="shared" si="129"/>
        <v>3.2034251964014882E-2</v>
      </c>
      <c r="E419" s="17">
        <f>IF(OR($A419="",$B419="",$C419=""),"",A419*'MPTO_working_3-way'!$I418)</f>
        <v>2.7245704251849996</v>
      </c>
      <c r="F419" s="21">
        <f>IF(OR($A419="",$B419="",$C419=""),"",B419*'MPTO_working_3-way'!$I418)</f>
        <v>3.6843622795115332</v>
      </c>
      <c r="G419" s="22">
        <f>IF(OR($A419="",$B419="",$C419=""),"",C419*'MPTO_working_3-way'!$I418)</f>
        <v>2.76585179526356</v>
      </c>
      <c r="H419" s="17">
        <f>IF(OR($A419="",$B419="",$C419=""),"",'MPTO_working_3-way'!E418)</f>
        <v>2.7165807977037368</v>
      </c>
      <c r="I419" s="21">
        <f>IF(OR($A419="",$B419="",$C419=""),"",'MPTO_working_3-way'!F418)</f>
        <v>3.7114846135942048</v>
      </c>
      <c r="J419" s="22">
        <f>IF(OR($A419="",$B419="",$C419=""),"",'MPTO_working_3-way'!G418)</f>
        <v>2.7589537096748824</v>
      </c>
      <c r="K419" s="17">
        <f>IF(OR($A419="",$B419="",$C419=""),"",'OddsRatio_working_3-way'!H418)</f>
        <v>2.720830898879866</v>
      </c>
      <c r="L419" s="21">
        <f>IF(OR($A419="",$B419="",$C419=""),"",'OddsRatio_working_3-way'!I418)</f>
        <v>3.6966679330007639</v>
      </c>
      <c r="M419" s="22">
        <f>IF(OR($A419="",$B419="",$C419=""),"",'OddsRatio_working_3-way'!J418)</f>
        <v>2.7628023842183986</v>
      </c>
      <c r="N419" s="29">
        <f t="shared" si="108"/>
        <v>36.703033650969012</v>
      </c>
      <c r="O419" s="30">
        <f t="shared" si="109"/>
        <v>27.141739170464486</v>
      </c>
      <c r="P419" s="30">
        <f t="shared" si="110"/>
        <v>36.155227178566498</v>
      </c>
      <c r="Q419" t="s">
        <v>362</v>
      </c>
      <c r="R419" t="s">
        <v>363</v>
      </c>
      <c r="S419" s="43">
        <v>44086</v>
      </c>
      <c r="T419" s="4">
        <v>100</v>
      </c>
      <c r="U419" s="4">
        <f t="shared" si="120"/>
        <v>62.121212121212118</v>
      </c>
      <c r="V419" s="4">
        <f t="shared" si="121"/>
        <v>71.988795518207283</v>
      </c>
      <c r="W419" s="4">
        <f t="shared" si="122"/>
        <v>62.686567164179095</v>
      </c>
      <c r="X419" s="4">
        <f t="shared" si="123"/>
        <v>65.324637317613607</v>
      </c>
      <c r="Y419" s="4">
        <f t="shared" si="124"/>
        <v>75.192220714608766</v>
      </c>
      <c r="Z419" s="4">
        <f t="shared" si="125"/>
        <v>65.889992360580592</v>
      </c>
      <c r="AA419" s="4">
        <f t="shared" si="126"/>
        <v>-3.2034251964014899</v>
      </c>
      <c r="AB419" s="4">
        <f t="shared" si="127"/>
        <v>-3.2034251964014828</v>
      </c>
      <c r="AC419" s="4">
        <f t="shared" si="128"/>
        <v>-3.203425196401497</v>
      </c>
    </row>
    <row r="420" spans="1:29" ht="15" x14ac:dyDescent="0.25">
      <c r="A420">
        <v>4.29</v>
      </c>
      <c r="B420">
        <v>4.2300000000000004</v>
      </c>
      <c r="C420">
        <v>1.76</v>
      </c>
      <c r="D420" s="20">
        <f t="shared" si="129"/>
        <v>3.7688670667394231E-2</v>
      </c>
      <c r="E420" s="17">
        <f>IF(OR($A420="",$B420="",$C420=""),"",A420*'MPTO_working_3-way'!$I419)</f>
        <v>4.4516843971631213</v>
      </c>
      <c r="F420" s="21">
        <f>IF(OR($A420="",$B420="",$C420=""),"",B420*'MPTO_working_3-way'!$I419)</f>
        <v>4.3894230769230784</v>
      </c>
      <c r="G420" s="22">
        <f>IF(OR($A420="",$B420="",$C420=""),"",C420*'MPTO_working_3-way'!$I419)</f>
        <v>1.8263320603746138</v>
      </c>
      <c r="H420" s="17">
        <f>IF(OR($A420="",$B420="",$C420=""),"",'MPTO_working_3-way'!E419)</f>
        <v>4.5343794703931151</v>
      </c>
      <c r="I420" s="21">
        <f>IF(OR($A420="",$B420="",$C420=""),"",'MPTO_working_3-way'!F419)</f>
        <v>4.4674023424277314</v>
      </c>
      <c r="J420" s="22">
        <f>IF(OR($A420="",$B420="",$C420=""),"",'MPTO_working_3-way'!G419)</f>
        <v>1.7997946968306946</v>
      </c>
      <c r="K420" s="17">
        <f>IF(OR($A420="",$B420="",$C420=""),"",'OddsRatio_working_3-way'!H419)</f>
        <v>4.5034339975331097</v>
      </c>
      <c r="L420" s="21">
        <f>IF(OR($A420="",$B420="",$C420=""),"",'OddsRatio_working_3-way'!I419)</f>
        <v>4.4395415842042372</v>
      </c>
      <c r="M420" s="22">
        <f>IF(OR($A420="",$B420="",$C420=""),"",'OddsRatio_working_3-way'!J419)</f>
        <v>1.8093039021657034</v>
      </c>
      <c r="N420" s="29">
        <f t="shared" si="108"/>
        <v>22.463407348401869</v>
      </c>
      <c r="O420" s="30">
        <f t="shared" si="109"/>
        <v>22.782037239868558</v>
      </c>
      <c r="P420" s="30">
        <f t="shared" si="110"/>
        <v>54.754555411729555</v>
      </c>
      <c r="Q420" t="s">
        <v>364</v>
      </c>
      <c r="R420" t="s">
        <v>365</v>
      </c>
      <c r="S420" s="43">
        <v>44086</v>
      </c>
      <c r="T420" s="4">
        <v>100</v>
      </c>
      <c r="U420" s="4">
        <f t="shared" si="120"/>
        <v>76.689976689976689</v>
      </c>
      <c r="V420" s="4">
        <f t="shared" si="121"/>
        <v>76.359338061465735</v>
      </c>
      <c r="W420" s="4">
        <f t="shared" si="122"/>
        <v>43.181818181818187</v>
      </c>
      <c r="X420" s="4">
        <f t="shared" si="123"/>
        <v>80.458843756716107</v>
      </c>
      <c r="Y420" s="4">
        <f t="shared" si="124"/>
        <v>80.128205128205138</v>
      </c>
      <c r="Z420" s="4">
        <f t="shared" si="125"/>
        <v>46.950685248557591</v>
      </c>
      <c r="AA420" s="4">
        <f t="shared" si="126"/>
        <v>-3.7688670667394177</v>
      </c>
      <c r="AB420" s="4">
        <f t="shared" si="127"/>
        <v>-3.7688670667394035</v>
      </c>
      <c r="AC420" s="4">
        <f t="shared" si="128"/>
        <v>-3.7688670667394035</v>
      </c>
    </row>
    <row r="421" spans="1:29" ht="15" x14ac:dyDescent="0.25">
      <c r="A421">
        <v>1.91</v>
      </c>
      <c r="B421">
        <v>3.74</v>
      </c>
      <c r="C421">
        <v>4.0999999999999996</v>
      </c>
      <c r="D421" s="20">
        <f t="shared" si="129"/>
        <v>3.4842327592859101E-2</v>
      </c>
      <c r="E421" s="17">
        <f>IF(OR($A421="",$B421="",$C421=""),"",A421*'MPTO_working_3-way'!$I420)</f>
        <v>1.9765488457023608</v>
      </c>
      <c r="F421" s="21">
        <f>IF(OR($A421="",$B421="",$C421=""),"",B421*'MPTO_working_3-way'!$I420)</f>
        <v>3.8703103051972931</v>
      </c>
      <c r="G421" s="22">
        <f>IF(OR($A421="",$B421="",$C421=""),"",C421*'MPTO_working_3-way'!$I420)</f>
        <v>4.2428535431307219</v>
      </c>
      <c r="H421" s="17">
        <f>IF(OR($A421="",$B421="",$C421=""),"",'MPTO_working_3-way'!E420)</f>
        <v>1.9533306329663236</v>
      </c>
      <c r="I421" s="21">
        <f>IF(OR($A421="",$B421="",$C421=""),"",'MPTO_working_3-way'!F420)</f>
        <v>3.9098303974539599</v>
      </c>
      <c r="J421" s="22">
        <f>IF(OR($A421="",$B421="",$C421=""),"",'MPTO_working_3-way'!G420)</f>
        <v>4.3049945761190491</v>
      </c>
      <c r="K421" s="17">
        <f>IF(OR($A421="",$B421="",$C421=""),"",'OddsRatio_working_3-way'!H420)</f>
        <v>1.9621875158119977</v>
      </c>
      <c r="L421" s="21">
        <f>IF(OR($A421="",$B421="",$C421=""),"",'OddsRatio_working_3-way'!I420)</f>
        <v>3.8971360366207426</v>
      </c>
      <c r="M421" s="22">
        <f>IF(OR($A421="",$B421="",$C421=""),"",'OddsRatio_working_3-way'!J420)</f>
        <v>4.2777816472716408</v>
      </c>
      <c r="N421" s="29">
        <f t="shared" si="108"/>
        <v>50.593234878779484</v>
      </c>
      <c r="O421" s="30">
        <f t="shared" si="109"/>
        <v>25.837721555740323</v>
      </c>
      <c r="P421" s="30">
        <f t="shared" si="110"/>
        <v>23.569043565480197</v>
      </c>
      <c r="Q421" t="s">
        <v>366</v>
      </c>
      <c r="R421" t="s">
        <v>367</v>
      </c>
      <c r="S421" s="43">
        <v>44086</v>
      </c>
      <c r="T421" s="4">
        <v>100</v>
      </c>
      <c r="U421" s="4">
        <f t="shared" si="120"/>
        <v>47.643979057591622</v>
      </c>
      <c r="V421" s="4">
        <f t="shared" si="121"/>
        <v>73.262032085561486</v>
      </c>
      <c r="W421" s="4">
        <f t="shared" si="122"/>
        <v>75.609756097560975</v>
      </c>
      <c r="X421" s="4">
        <f t="shared" si="123"/>
        <v>51.128211816877524</v>
      </c>
      <c r="Y421" s="4">
        <f t="shared" si="124"/>
        <v>76.746264844847403</v>
      </c>
      <c r="Z421" s="4">
        <f t="shared" si="125"/>
        <v>79.093988856846877</v>
      </c>
      <c r="AA421" s="4">
        <f t="shared" si="126"/>
        <v>-3.4842327592859021</v>
      </c>
      <c r="AB421" s="4">
        <f t="shared" si="127"/>
        <v>-3.4842327592859164</v>
      </c>
      <c r="AC421" s="4">
        <f t="shared" si="128"/>
        <v>-3.4842327592859021</v>
      </c>
    </row>
    <row r="422" spans="1:29" ht="15" x14ac:dyDescent="0.25">
      <c r="A422">
        <v>1.88</v>
      </c>
      <c r="B422">
        <v>3.64</v>
      </c>
      <c r="C422">
        <v>4.38</v>
      </c>
      <c r="D422" s="20">
        <f t="shared" si="129"/>
        <v>3.4950670625401026E-2</v>
      </c>
      <c r="E422" s="17">
        <f>IF(OR($A422="",$B422="",$C422=""),"",A422*'MPTO_working_3-way'!$I421)</f>
        <v>1.9457072607757537</v>
      </c>
      <c r="F422" s="21">
        <f>IF(OR($A422="",$B422="",$C422=""),"",B422*'MPTO_working_3-way'!$I421)</f>
        <v>3.7672204410764598</v>
      </c>
      <c r="G422" s="22">
        <f>IF(OR($A422="",$B422="",$C422=""),"",C422*'MPTO_working_3-way'!$I421)</f>
        <v>4.5330839373392564</v>
      </c>
      <c r="H422" s="17">
        <f>IF(OR($A422="",$B422="",$C422=""),"",'MPTO_working_3-way'!E421)</f>
        <v>1.9220986115690268</v>
      </c>
      <c r="I422" s="21">
        <f>IF(OR($A422="",$B422="",$C422=""),"",'MPTO_working_3-way'!F421)</f>
        <v>3.8011966376187369</v>
      </c>
      <c r="J422" s="22">
        <f>IF(OR($A422="",$B422="",$C422=""),"",'MPTO_working_3-way'!G421)</f>
        <v>4.6155206935462942</v>
      </c>
      <c r="K422" s="17">
        <f>IF(OR($A422="",$B422="",$C422=""),"",'OddsRatio_working_3-way'!H421)</f>
        <v>1.9310709574106317</v>
      </c>
      <c r="L422" s="21">
        <f>IF(OR($A422="",$B422="",$C422=""),"",'OddsRatio_working_3-way'!I421)</f>
        <v>3.7932128722318947</v>
      </c>
      <c r="M422" s="22">
        <f>IF(OR($A422="",$B422="",$C422=""),"",'OddsRatio_working_3-way'!J421)</f>
        <v>4.5761589045999269</v>
      </c>
      <c r="N422" s="29">
        <f t="shared" si="108"/>
        <v>51.395192902826494</v>
      </c>
      <c r="O422" s="30">
        <f t="shared" si="109"/>
        <v>26.544769960800497</v>
      </c>
      <c r="P422" s="30">
        <f t="shared" si="110"/>
        <v>22.060037136373015</v>
      </c>
      <c r="Q422" t="s">
        <v>226</v>
      </c>
      <c r="R422" t="s">
        <v>231</v>
      </c>
      <c r="S422" s="43">
        <v>44086</v>
      </c>
      <c r="T422" s="4">
        <v>100</v>
      </c>
      <c r="U422" s="4">
        <f t="shared" si="120"/>
        <v>46.808510638297875</v>
      </c>
      <c r="V422" s="4">
        <f t="shared" si="121"/>
        <v>72.527472527472526</v>
      </c>
      <c r="W422" s="4">
        <f t="shared" si="122"/>
        <v>77.168949771689498</v>
      </c>
      <c r="X422" s="4">
        <f t="shared" si="123"/>
        <v>50.303577700837977</v>
      </c>
      <c r="Y422" s="4">
        <f t="shared" si="124"/>
        <v>76.022539590012627</v>
      </c>
      <c r="Z422" s="4">
        <f t="shared" si="125"/>
        <v>80.664016834229585</v>
      </c>
      <c r="AA422" s="4">
        <f t="shared" si="126"/>
        <v>-3.4950670625401017</v>
      </c>
      <c r="AB422" s="4">
        <f t="shared" si="127"/>
        <v>-3.4950670625401017</v>
      </c>
      <c r="AC422" s="4">
        <f t="shared" si="128"/>
        <v>-3.4950670625400875</v>
      </c>
    </row>
    <row r="423" spans="1:29" ht="15" x14ac:dyDescent="0.25">
      <c r="A423">
        <v>1.6</v>
      </c>
      <c r="B423">
        <v>4.01</v>
      </c>
      <c r="C423">
        <v>6.1</v>
      </c>
      <c r="D423" s="20">
        <f t="shared" si="129"/>
        <v>3.831098483299944E-2</v>
      </c>
      <c r="E423" s="17">
        <f>IF(OR($A423="",$B423="",$C423=""),"",A423*'MPTO_working_3-way'!$I422)</f>
        <v>1.6612975757327992</v>
      </c>
      <c r="F423" s="21">
        <f>IF(OR($A423="",$B423="",$C423=""),"",B423*'MPTO_working_3-way'!$I422)</f>
        <v>4.1636270491803273</v>
      </c>
      <c r="G423" s="22">
        <f>IF(OR($A423="",$B423="",$C423=""),"",C423*'MPTO_working_3-way'!$I422)</f>
        <v>6.3336970074812964</v>
      </c>
      <c r="H423" s="17">
        <f>IF(OR($A423="",$B423="",$C423=""),"",'MPTO_working_3-way'!E422)</f>
        <v>1.633373954559872</v>
      </c>
      <c r="I423" s="21">
        <f>IF(OR($A423="",$B423="",$C423=""),"",'MPTO_working_3-way'!F422)</f>
        <v>4.2264313945703114</v>
      </c>
      <c r="J423" s="22">
        <f>IF(OR($A423="",$B423="",$C423=""),"",'MPTO_working_3-way'!G422)</f>
        <v>6.6153274061052691</v>
      </c>
      <c r="K423" s="17">
        <f>IF(OR($A423="",$B423="",$C423=""),"",'OddsRatio_working_3-way'!H422)</f>
        <v>1.6429485884404142</v>
      </c>
      <c r="L423" s="21">
        <f>IF(OR($A423="",$B423="",$C423=""),"",'OddsRatio_working_3-way'!I422)</f>
        <v>4.2254587520094127</v>
      </c>
      <c r="M423" s="22">
        <f>IF(OR($A423="",$B423="",$C423=""),"",'OddsRatio_working_3-way'!J422)</f>
        <v>6.4650630017435216</v>
      </c>
      <c r="N423" s="29">
        <f t="shared" ref="N423:N476" si="130">(1/E423)* 100</f>
        <v>60.193911952161812</v>
      </c>
      <c r="O423" s="30">
        <f t="shared" ref="O423:O476" si="131">(1/F423)* 100</f>
        <v>24.017520978418684</v>
      </c>
      <c r="P423" s="30">
        <f t="shared" ref="P423:P476" si="132">(1/G423)* 100</f>
        <v>15.788567069419496</v>
      </c>
      <c r="Q423" t="s">
        <v>233</v>
      </c>
      <c r="R423" t="s">
        <v>235</v>
      </c>
      <c r="S423" s="43">
        <v>44086</v>
      </c>
      <c r="T423" s="4">
        <v>100</v>
      </c>
      <c r="U423" s="4">
        <f t="shared" si="120"/>
        <v>37.5</v>
      </c>
      <c r="V423" s="4">
        <f t="shared" si="121"/>
        <v>75.062344139650875</v>
      </c>
      <c r="W423" s="4">
        <f t="shared" si="122"/>
        <v>83.606557377049185</v>
      </c>
      <c r="X423" s="4">
        <f t="shared" si="123"/>
        <v>41.331098483299947</v>
      </c>
      <c r="Y423" s="4">
        <f t="shared" si="124"/>
        <v>78.893442622950815</v>
      </c>
      <c r="Z423" s="4">
        <f t="shared" si="125"/>
        <v>87.437655860349125</v>
      </c>
      <c r="AA423" s="4">
        <f t="shared" si="126"/>
        <v>-3.8310984832999466</v>
      </c>
      <c r="AB423" s="4">
        <f t="shared" si="127"/>
        <v>-3.8310984832999395</v>
      </c>
      <c r="AC423" s="4">
        <f t="shared" si="128"/>
        <v>-3.8310984832999395</v>
      </c>
    </row>
    <row r="424" spans="1:29" ht="15" x14ac:dyDescent="0.25">
      <c r="A424">
        <v>2.35</v>
      </c>
      <c r="B424">
        <v>3.45</v>
      </c>
      <c r="C424">
        <v>3.14</v>
      </c>
      <c r="D424" s="20">
        <f t="shared" si="129"/>
        <v>3.3858324937003026E-2</v>
      </c>
      <c r="E424" s="17">
        <f>IF(OR($A424="",$B424="",$C424=""),"",A424*'MPTO_working_3-way'!$I423)</f>
        <v>2.4295670636019571</v>
      </c>
      <c r="F424" s="21">
        <f>IF(OR($A424="",$B424="",$C424=""),"",B424*'MPTO_working_3-way'!$I423)</f>
        <v>3.5668112210326606</v>
      </c>
      <c r="G424" s="22">
        <f>IF(OR($A424="",$B424="",$C424=""),"",C424*'MPTO_working_3-way'!$I423)</f>
        <v>3.2463151403021895</v>
      </c>
      <c r="H424" s="17">
        <f>IF(OR($A424="",$B424="",$C424=""),"",'MPTO_working_3-way'!E423)</f>
        <v>2.4140256439838734</v>
      </c>
      <c r="I424" s="21">
        <f>IF(OR($A424="",$B424="",$C424=""),"",'MPTO_working_3-way'!F423)</f>
        <v>3.5897753471789731</v>
      </c>
      <c r="J424" s="22">
        <f>IF(OR($A424="",$B424="",$C424=""),"",'MPTO_working_3-way'!G423)</f>
        <v>3.2553648571751301</v>
      </c>
      <c r="K424" s="17">
        <f>IF(OR($A424="",$B424="",$C424=""),"",'OddsRatio_working_3-way'!H423)</f>
        <v>2.4208332507277834</v>
      </c>
      <c r="L424" s="21">
        <f>IF(OR($A424="",$B424="",$C424=""),"",'OddsRatio_working_3-way'!I423)</f>
        <v>3.5785492328022732</v>
      </c>
      <c r="M424" s="22">
        <f>IF(OR($A424="",$B424="",$C424=""),"",'OddsRatio_working_3-way'!J423)</f>
        <v>3.2522838196721904</v>
      </c>
      <c r="N424" s="29">
        <f t="shared" si="130"/>
        <v>41.159596496893933</v>
      </c>
      <c r="O424" s="30">
        <f t="shared" si="131"/>
        <v>28.036246889188622</v>
      </c>
      <c r="P424" s="30">
        <f t="shared" si="132"/>
        <v>30.804156613917439</v>
      </c>
      <c r="Q424" t="s">
        <v>237</v>
      </c>
      <c r="R424" t="s">
        <v>229</v>
      </c>
      <c r="S424" s="43">
        <v>44086</v>
      </c>
      <c r="T424" s="4">
        <v>100</v>
      </c>
      <c r="U424" s="4">
        <f t="shared" si="120"/>
        <v>57.446808510638299</v>
      </c>
      <c r="V424" s="4">
        <f t="shared" si="121"/>
        <v>71.014492753623188</v>
      </c>
      <c r="W424" s="4">
        <f t="shared" si="122"/>
        <v>68.152866242038215</v>
      </c>
      <c r="X424" s="4">
        <f t="shared" si="123"/>
        <v>60.832641004338598</v>
      </c>
      <c r="Y424" s="4">
        <f t="shared" si="124"/>
        <v>74.40032524732348</v>
      </c>
      <c r="Z424" s="4">
        <f t="shared" si="125"/>
        <v>71.538698735738521</v>
      </c>
      <c r="AA424" s="4">
        <f t="shared" si="126"/>
        <v>-3.385832493700299</v>
      </c>
      <c r="AB424" s="4">
        <f t="shared" si="127"/>
        <v>-3.3858324937002919</v>
      </c>
      <c r="AC424" s="4">
        <f t="shared" si="128"/>
        <v>-3.3858324937003061</v>
      </c>
    </row>
    <row r="425" spans="1:29" ht="15" x14ac:dyDescent="0.25">
      <c r="A425">
        <v>1.17</v>
      </c>
      <c r="B425">
        <v>7.71</v>
      </c>
      <c r="C425">
        <v>20.9</v>
      </c>
      <c r="D425" s="20">
        <f t="shared" si="129"/>
        <v>3.2249430774927479E-2</v>
      </c>
      <c r="E425" s="17">
        <f>IF(OR($A425="",$B425="",$C425=""),"",A425*'MPTO_working_3-way'!$I424)</f>
        <v>1.2077318340066652</v>
      </c>
      <c r="F425" s="21">
        <f>IF(OR($A425="",$B425="",$C425=""),"",B425*'MPTO_working_3-way'!$I424)</f>
        <v>7.9586431112746912</v>
      </c>
      <c r="G425" s="22">
        <f>IF(OR($A425="",$B425="",$C425=""),"",C425*'MPTO_working_3-way'!$I424)</f>
        <v>21.574013103195984</v>
      </c>
      <c r="H425" s="17">
        <f>IF(OR($A425="",$B425="",$C425=""),"",'MPTO_working_3-way'!E424)</f>
        <v>1.1849028525825562</v>
      </c>
      <c r="I425" s="21">
        <f>IF(OR($A425="",$B425="",$C425=""),"",'MPTO_working_3-way'!F424)</f>
        <v>8.406761076610465</v>
      </c>
      <c r="J425" s="22">
        <f>IF(OR($A425="",$B425="",$C425=""),"",'MPTO_working_3-way'!G424)</f>
        <v>26.956299747927172</v>
      </c>
      <c r="K425" s="17">
        <f>IF(OR($A425="",$B425="",$C425=""),"",'OddsRatio_working_3-way'!H424)</f>
        <v>1.1906945316676885</v>
      </c>
      <c r="L425" s="21">
        <f>IF(OR($A425="",$B425="",$C425=""),"",'OddsRatio_working_3-way'!I424)</f>
        <v>8.526825338177586</v>
      </c>
      <c r="M425" s="22">
        <f>IF(OR($A425="",$B425="",$C425=""),"",'OddsRatio_working_3-way'!J424)</f>
        <v>23.322477530511772</v>
      </c>
      <c r="N425" s="29">
        <f t="shared" si="130"/>
        <v>82.79983783175507</v>
      </c>
      <c r="O425" s="30">
        <f t="shared" si="131"/>
        <v>12.564955935558162</v>
      </c>
      <c r="P425" s="30">
        <f t="shared" si="132"/>
        <v>4.635206232686766</v>
      </c>
      <c r="Q425" t="s">
        <v>227</v>
      </c>
      <c r="R425" t="s">
        <v>228</v>
      </c>
      <c r="S425" s="43">
        <v>44086</v>
      </c>
      <c r="T425" s="4">
        <v>100</v>
      </c>
      <c r="U425" s="4">
        <f t="shared" si="120"/>
        <v>14.529914529914532</v>
      </c>
      <c r="V425" s="4">
        <f t="shared" si="121"/>
        <v>87.029831387808045</v>
      </c>
      <c r="W425" s="4">
        <f t="shared" si="122"/>
        <v>95.215311004784695</v>
      </c>
      <c r="X425" s="4">
        <f t="shared" si="123"/>
        <v>17.754857607407271</v>
      </c>
      <c r="Y425" s="4">
        <f t="shared" si="124"/>
        <v>90.254774465300784</v>
      </c>
      <c r="Z425" s="4">
        <f t="shared" si="125"/>
        <v>98.440254082277434</v>
      </c>
      <c r="AA425" s="4">
        <f t="shared" si="126"/>
        <v>-3.224943077492739</v>
      </c>
      <c r="AB425" s="4">
        <f t="shared" si="127"/>
        <v>-3.224943077492739</v>
      </c>
      <c r="AC425" s="4">
        <f t="shared" si="128"/>
        <v>-3.224943077492739</v>
      </c>
    </row>
    <row r="426" spans="1:29" ht="15" x14ac:dyDescent="0.25">
      <c r="A426">
        <v>16.559999999999999</v>
      </c>
      <c r="B426">
        <v>7.36</v>
      </c>
      <c r="C426">
        <v>1.19</v>
      </c>
      <c r="D426" s="20">
        <f t="shared" si="129"/>
        <v>3.6592173101124503E-2</v>
      </c>
      <c r="E426" s="17">
        <f>IF(OR($A426="",$B426="",$C426=""),"",A426*'MPTO_working_3-way'!$I425)</f>
        <v>17.165966386554622</v>
      </c>
      <c r="F426" s="21">
        <f>IF(OR($A426="",$B426="",$C426=""),"",B426*'MPTO_working_3-way'!$I425)</f>
        <v>7.6293183940242768</v>
      </c>
      <c r="G426" s="22">
        <f>IF(OR($A426="",$B426="",$C426=""),"",C426*'MPTO_working_3-way'!$I425)</f>
        <v>1.2335446859903381</v>
      </c>
      <c r="H426" s="17">
        <f>IF(OR($A426="",$B426="",$C426=""),"",'MPTO_working_3-way'!E425)</f>
        <v>20.751588332338791</v>
      </c>
      <c r="I426" s="21">
        <f>IF(OR($A426="",$B426="",$C426=""),"",'MPTO_working_3-way'!F425)</f>
        <v>8.085893262576251</v>
      </c>
      <c r="J426" s="22">
        <f>IF(OR($A426="",$B426="",$C426=""),"",'MPTO_working_3-way'!G425)</f>
        <v>1.2075271298987518</v>
      </c>
      <c r="K426" s="17">
        <f>IF(OR($A426="",$B426="",$C426=""),"",'OddsRatio_working_3-way'!H425)</f>
        <v>18.537098145768503</v>
      </c>
      <c r="L426" s="21">
        <f>IF(OR($A426="",$B426="",$C426=""),"",'OddsRatio_working_3-way'!I425)</f>
        <v>8.1681198076534507</v>
      </c>
      <c r="M426" s="22">
        <f>IF(OR($A426="",$B426="",$C426=""),"",'OddsRatio_working_3-way'!J425)</f>
        <v>1.2141419439393324</v>
      </c>
      <c r="N426" s="29">
        <f t="shared" si="130"/>
        <v>5.8254803573613998</v>
      </c>
      <c r="O426" s="30">
        <f t="shared" si="131"/>
        <v>13.10733080406315</v>
      </c>
      <c r="P426" s="30">
        <f t="shared" si="132"/>
        <v>81.067188838575461</v>
      </c>
      <c r="Q426" t="s">
        <v>236</v>
      </c>
      <c r="R426" t="s">
        <v>234</v>
      </c>
      <c r="S426" s="43">
        <v>44086</v>
      </c>
      <c r="T426" s="4">
        <v>100</v>
      </c>
      <c r="U426" s="4">
        <f t="shared" si="120"/>
        <v>93.961352657004824</v>
      </c>
      <c r="V426" s="4">
        <f t="shared" si="121"/>
        <v>86.41304347826086</v>
      </c>
      <c r="W426" s="4">
        <f t="shared" si="122"/>
        <v>15.966386554621849</v>
      </c>
      <c r="X426" s="4">
        <f t="shared" si="123"/>
        <v>97.620569967117277</v>
      </c>
      <c r="Y426" s="4">
        <f t="shared" si="124"/>
        <v>90.072260788373328</v>
      </c>
      <c r="Z426" s="4">
        <f t="shared" si="125"/>
        <v>19.625603864734298</v>
      </c>
      <c r="AA426" s="4">
        <f t="shared" si="126"/>
        <v>-3.659217310112453</v>
      </c>
      <c r="AB426" s="4">
        <f t="shared" si="127"/>
        <v>-3.6592173101124672</v>
      </c>
      <c r="AC426" s="4">
        <f t="shared" si="128"/>
        <v>-3.6592173101124494</v>
      </c>
    </row>
    <row r="427" spans="1:29" ht="15" x14ac:dyDescent="0.25">
      <c r="A427">
        <v>4.26</v>
      </c>
      <c r="B427">
        <v>3.66</v>
      </c>
      <c r="C427">
        <v>1.89</v>
      </c>
      <c r="D427" s="20">
        <f t="shared" si="129"/>
        <v>3.7066356853934668E-2</v>
      </c>
      <c r="E427" s="17">
        <f>IF(OR($A427="",$B427="",$C427=""),"",A427*'MPTO_working_3-way'!$I426)</f>
        <v>4.4179026801977619</v>
      </c>
      <c r="F427" s="21">
        <f>IF(OR($A427="",$B427="",$C427=""),"",B427*'MPTO_working_3-way'!$I426)</f>
        <v>3.7956628660854008</v>
      </c>
      <c r="G427" s="22">
        <f>IF(OR($A427="",$B427="",$C427=""),"",C427*'MPTO_working_3-way'!$I426)</f>
        <v>1.9600554144539364</v>
      </c>
      <c r="H427" s="17">
        <f>IF(OR($A427="",$B427="",$C427=""),"",'MPTO_working_3-way'!E426)</f>
        <v>4.4966792343652999</v>
      </c>
      <c r="I427" s="21">
        <f>IF(OR($A427="",$B427="",$C427=""),"",'MPTO_working_3-way'!F426)</f>
        <v>3.8333476426338056</v>
      </c>
      <c r="J427" s="22">
        <f>IF(OR($A427="",$B427="",$C427=""),"",'MPTO_working_3-way'!G426)</f>
        <v>1.9351901834495833</v>
      </c>
      <c r="K427" s="17">
        <f>IF(OR($A427="",$B427="",$C427=""),"",'OddsRatio_working_3-way'!H426)</f>
        <v>4.4601187099790938</v>
      </c>
      <c r="L427" s="21">
        <f>IF(OR($A427="",$B427="",$C427=""),"",'OddsRatio_working_3-way'!I426)</f>
        <v>3.8232870455657637</v>
      </c>
      <c r="M427" s="22">
        <f>IF(OR($A427="",$B427="",$C427=""),"",'OddsRatio_working_3-way'!J426)</f>
        <v>1.9446336355464395</v>
      </c>
      <c r="N427" s="29">
        <f t="shared" si="130"/>
        <v>22.635174932265286</v>
      </c>
      <c r="O427" s="30">
        <f t="shared" si="131"/>
        <v>26.345859347390743</v>
      </c>
      <c r="P427" s="30">
        <f t="shared" si="132"/>
        <v>51.018965720343978</v>
      </c>
      <c r="Q427" t="s">
        <v>232</v>
      </c>
      <c r="R427" t="s">
        <v>230</v>
      </c>
      <c r="S427" s="43">
        <v>44086</v>
      </c>
      <c r="T427" s="4">
        <v>100</v>
      </c>
      <c r="U427" s="4">
        <f t="shared" si="120"/>
        <v>76.525821596244128</v>
      </c>
      <c r="V427" s="4">
        <f t="shared" si="121"/>
        <v>72.67759562841529</v>
      </c>
      <c r="W427" s="4">
        <f t="shared" si="122"/>
        <v>47.089947089947096</v>
      </c>
      <c r="X427" s="4">
        <f t="shared" si="123"/>
        <v>80.232457281637608</v>
      </c>
      <c r="Y427" s="4">
        <f t="shared" si="124"/>
        <v>76.384231313808783</v>
      </c>
      <c r="Z427" s="4">
        <f t="shared" si="125"/>
        <v>50.796582775340561</v>
      </c>
      <c r="AA427" s="4">
        <f t="shared" si="126"/>
        <v>-3.7066356853934792</v>
      </c>
      <c r="AB427" s="4">
        <f t="shared" si="127"/>
        <v>-3.7066356853934934</v>
      </c>
      <c r="AC427" s="4">
        <f t="shared" si="128"/>
        <v>-3.706635685393465</v>
      </c>
    </row>
    <row r="428" spans="1:29" ht="15" x14ac:dyDescent="0.25">
      <c r="A428">
        <v>2.6</v>
      </c>
      <c r="B428">
        <v>3.22</v>
      </c>
      <c r="C428">
        <v>3.01</v>
      </c>
      <c r="D428" s="20">
        <f t="shared" si="129"/>
        <v>2.740030444782704E-2</v>
      </c>
      <c r="E428" s="17">
        <f>IF(OR($A428="",$B428="",$C428=""),"",A428*'MPTO_working_3-way'!$I427)</f>
        <v>2.6712407915643506</v>
      </c>
      <c r="F428" s="21">
        <f>IF(OR($A428="",$B428="",$C428=""),"",B428*'MPTO_working_3-way'!$I427)</f>
        <v>3.3082289803220033</v>
      </c>
      <c r="G428" s="22">
        <f>IF(OR($A428="",$B428="",$C428=""),"",C428*'MPTO_working_3-way'!$I427)</f>
        <v>3.092474916387959</v>
      </c>
      <c r="H428" s="17">
        <f>IF(OR($A428="",$B428="",$C428=""),"",'MPTO_working_3-way'!E427)</f>
        <v>2.6632438670730627</v>
      </c>
      <c r="I428" s="21">
        <f>IF(OR($A428="",$B428="",$C428=""),"",'MPTO_working_3-way'!F427)</f>
        <v>3.3175685638454726</v>
      </c>
      <c r="J428" s="22">
        <f>IF(OR($A428="",$B428="",$C428=""),"",'MPTO_working_3-way'!G427)</f>
        <v>3.0950890707751557</v>
      </c>
      <c r="K428" s="17">
        <f>IF(OR($A428="",$B428="",$C428=""),"",'OddsRatio_working_3-way'!H427)</f>
        <v>2.6669657418572803</v>
      </c>
      <c r="L428" s="21">
        <f>IF(OR($A428="",$B428="",$C428=""),"",'OddsRatio_working_3-way'!I427)</f>
        <v>3.3129149668269777</v>
      </c>
      <c r="M428" s="22">
        <f>IF(OR($A428="",$B428="",$C428=""),"",'OddsRatio_working_3-way'!J427)</f>
        <v>3.0941257132082094</v>
      </c>
      <c r="N428" s="29">
        <f t="shared" si="130"/>
        <v>37.435786513816041</v>
      </c>
      <c r="O428" s="30">
        <f t="shared" si="131"/>
        <v>30.227653706807985</v>
      </c>
      <c r="P428" s="30">
        <f t="shared" si="132"/>
        <v>32.336559779375989</v>
      </c>
      <c r="Q428" t="s">
        <v>150</v>
      </c>
      <c r="R428" t="s">
        <v>56</v>
      </c>
      <c r="S428" s="43">
        <v>44086</v>
      </c>
      <c r="T428" s="4">
        <v>100</v>
      </c>
      <c r="U428" s="4">
        <f t="shared" si="120"/>
        <v>61.538461538461533</v>
      </c>
      <c r="V428" s="4">
        <f t="shared" si="121"/>
        <v>68.944099378881987</v>
      </c>
      <c r="W428" s="4">
        <f t="shared" si="122"/>
        <v>66.777408637873762</v>
      </c>
      <c r="X428" s="4">
        <f t="shared" si="123"/>
        <v>64.278491983244251</v>
      </c>
      <c r="Y428" s="4">
        <f t="shared" si="124"/>
        <v>71.684129823664705</v>
      </c>
      <c r="Z428" s="4">
        <f t="shared" si="125"/>
        <v>69.517439082656466</v>
      </c>
      <c r="AA428" s="4">
        <f t="shared" si="126"/>
        <v>-2.7400304447827182</v>
      </c>
      <c r="AB428" s="4">
        <f t="shared" si="127"/>
        <v>-2.7400304447827182</v>
      </c>
      <c r="AC428" s="4">
        <f t="shared" si="128"/>
        <v>-2.740030444782704</v>
      </c>
    </row>
    <row r="429" spans="1:29" ht="15" x14ac:dyDescent="0.25">
      <c r="A429">
        <v>2.92</v>
      </c>
      <c r="B429">
        <v>3.02</v>
      </c>
      <c r="C429">
        <v>2.82</v>
      </c>
      <c r="D429" s="20">
        <f t="shared" si="129"/>
        <v>2.8201510317241274E-2</v>
      </c>
      <c r="E429" s="17">
        <f>IF(OR($A429="",$B429="",$C429=""),"",A429*'MPTO_working_3-way'!$I428)</f>
        <v>3.0023484101263445</v>
      </c>
      <c r="F429" s="21">
        <f>IF(OR($A429="",$B429="",$C429=""),"",B429*'MPTO_working_3-way'!$I428)</f>
        <v>3.1051685611580688</v>
      </c>
      <c r="G429" s="22">
        <f>IF(OR($A429="",$B429="",$C429=""),"",C429*'MPTO_working_3-way'!$I428)</f>
        <v>2.8995282590946201</v>
      </c>
      <c r="H429" s="17">
        <f>IF(OR($A429="",$B429="",$C429=""),"",'MPTO_working_3-way'!E428)</f>
        <v>3.0024146921460688</v>
      </c>
      <c r="I429" s="21">
        <f>IF(OR($A429="",$B429="",$C429=""),"",'MPTO_working_3-way'!F428)</f>
        <v>3.1082414850031803</v>
      </c>
      <c r="J429" s="22">
        <f>IF(OR($A429="",$B429="",$C429=""),"",'MPTO_working_3-way'!G428)</f>
        <v>2.8967922823924677</v>
      </c>
      <c r="K429" s="17">
        <f>IF(OR($A429="",$B429="",$C429=""),"",'OddsRatio_working_3-way'!H428)</f>
        <v>3.0024161215295915</v>
      </c>
      <c r="L429" s="21">
        <f>IF(OR($A429="",$B429="",$C429=""),"",'OddsRatio_working_3-way'!I428)</f>
        <v>3.1067086278592568</v>
      </c>
      <c r="M429" s="22">
        <f>IF(OR($A429="",$B429="",$C429=""),"",'OddsRatio_working_3-way'!J428)</f>
        <v>2.8981236151999248</v>
      </c>
      <c r="N429" s="29">
        <f t="shared" si="130"/>
        <v>33.307260297545483</v>
      </c>
      <c r="O429" s="30">
        <f t="shared" si="131"/>
        <v>32.204370883719477</v>
      </c>
      <c r="P429" s="30">
        <f t="shared" si="132"/>
        <v>34.48836881873504</v>
      </c>
      <c r="Q429" t="s">
        <v>177</v>
      </c>
      <c r="R429" t="s">
        <v>154</v>
      </c>
      <c r="S429" s="43">
        <v>44086</v>
      </c>
      <c r="T429" s="4">
        <v>100</v>
      </c>
      <c r="U429" s="4">
        <f t="shared" si="120"/>
        <v>65.753424657534239</v>
      </c>
      <c r="V429" s="4">
        <f t="shared" si="121"/>
        <v>66.88741721854305</v>
      </c>
      <c r="W429" s="4">
        <f t="shared" si="122"/>
        <v>64.539007092198588</v>
      </c>
      <c r="X429" s="4">
        <f t="shared" si="123"/>
        <v>68.573575689258377</v>
      </c>
      <c r="Y429" s="4">
        <f t="shared" si="124"/>
        <v>69.707568250267173</v>
      </c>
      <c r="Z429" s="4">
        <f t="shared" si="125"/>
        <v>67.359158123922697</v>
      </c>
      <c r="AA429" s="4">
        <f t="shared" si="126"/>
        <v>-2.8201510317241372</v>
      </c>
      <c r="AB429" s="4">
        <f t="shared" si="127"/>
        <v>-2.820151031724123</v>
      </c>
      <c r="AC429" s="4">
        <f t="shared" si="128"/>
        <v>-2.8201510317241087</v>
      </c>
    </row>
    <row r="430" spans="1:29" ht="15" x14ac:dyDescent="0.25">
      <c r="A430">
        <v>2.87</v>
      </c>
      <c r="B430">
        <v>3.04</v>
      </c>
      <c r="C430">
        <v>2.86</v>
      </c>
      <c r="D430" s="20">
        <f t="shared" si="129"/>
        <v>2.70297738205314E-2</v>
      </c>
      <c r="E430" s="17">
        <f>IF(OR($A430="",$B430="",$C430=""),"",A430*'MPTO_working_3-way'!$I429)</f>
        <v>2.947575450864925</v>
      </c>
      <c r="F430" s="21">
        <f>IF(OR($A430="",$B430="",$C430=""),"",B430*'MPTO_working_3-way'!$I429)</f>
        <v>3.1221705124144155</v>
      </c>
      <c r="G430" s="22">
        <f>IF(OR($A430="",$B430="",$C430=""),"",C430*'MPTO_working_3-way'!$I429)</f>
        <v>2.9373051531267196</v>
      </c>
      <c r="H430" s="17">
        <f>IF(OR($A430="",$B430="",$C430=""),"",'MPTO_working_3-way'!E429)</f>
        <v>2.9461838467474646</v>
      </c>
      <c r="I430" s="21">
        <f>IF(OR($A430="",$B430="",$C430=""),"",'MPTO_working_3-way'!F429)</f>
        <v>3.1256110196989355</v>
      </c>
      <c r="J430" s="22">
        <f>IF(OR($A430="",$B430="",$C430=""),"",'MPTO_working_3-way'!G429)</f>
        <v>2.9356468771205946</v>
      </c>
      <c r="K430" s="17">
        <f>IF(OR($A430="",$B430="",$C430=""),"",'OddsRatio_working_3-way'!H429)</f>
        <v>2.9468883710709819</v>
      </c>
      <c r="L430" s="21">
        <f>IF(OR($A430="",$B430="",$C430=""),"",'OddsRatio_working_3-way'!I429)</f>
        <v>3.1238782229865252</v>
      </c>
      <c r="M430" s="22">
        <f>IF(OR($A430="",$B430="",$C430=""),"",'OddsRatio_working_3-way'!J429)</f>
        <v>2.9364772033112443</v>
      </c>
      <c r="N430" s="29">
        <f t="shared" si="130"/>
        <v>33.926188376503269</v>
      </c>
      <c r="O430" s="30">
        <f t="shared" si="131"/>
        <v>32.029000210711963</v>
      </c>
      <c r="P430" s="30">
        <f t="shared" si="132"/>
        <v>34.044811412784746</v>
      </c>
      <c r="Q430" t="s">
        <v>63</v>
      </c>
      <c r="R430" t="s">
        <v>111</v>
      </c>
      <c r="S430" s="43">
        <v>44086</v>
      </c>
      <c r="T430" s="4">
        <v>100</v>
      </c>
      <c r="U430" s="4">
        <f t="shared" si="120"/>
        <v>65.156794425087099</v>
      </c>
      <c r="V430" s="4">
        <f t="shared" si="121"/>
        <v>67.10526315789474</v>
      </c>
      <c r="W430" s="4">
        <f t="shared" si="122"/>
        <v>65.03496503496504</v>
      </c>
      <c r="X430" s="4">
        <f t="shared" si="123"/>
        <v>67.859771807140234</v>
      </c>
      <c r="Y430" s="4">
        <f t="shared" si="124"/>
        <v>69.808240539947846</v>
      </c>
      <c r="Z430" s="4">
        <f t="shared" si="125"/>
        <v>67.737942417018161</v>
      </c>
      <c r="AA430" s="4">
        <f t="shared" si="126"/>
        <v>-2.7029773820531346</v>
      </c>
      <c r="AB430" s="4">
        <f t="shared" si="127"/>
        <v>-2.7029773820531062</v>
      </c>
      <c r="AC430" s="4">
        <f t="shared" si="128"/>
        <v>-2.7029773820531204</v>
      </c>
    </row>
    <row r="431" spans="1:29" ht="15" x14ac:dyDescent="0.25">
      <c r="A431">
        <v>2.2599999999999998</v>
      </c>
      <c r="B431">
        <v>2.97</v>
      </c>
      <c r="C431">
        <v>3.84</v>
      </c>
      <c r="D431" s="20">
        <f t="shared" si="129"/>
        <v>3.9594879473198175E-2</v>
      </c>
      <c r="E431" s="17">
        <f>IF(OR($A431="",$B431="",$C431=""),"",A431*'MPTO_working_3-way'!$I430)</f>
        <v>2.3494844276094278</v>
      </c>
      <c r="F431" s="21">
        <f>IF(OR($A431="",$B431="",$C431=""),"",B431*'MPTO_working_3-way'!$I430)</f>
        <v>3.0875967920353986</v>
      </c>
      <c r="G431" s="22">
        <f>IF(OR($A431="",$B431="",$C431=""),"",C431*'MPTO_working_3-way'!$I430)</f>
        <v>3.9920443371770808</v>
      </c>
      <c r="H431" s="17">
        <f>IF(OR($A431="",$B431="",$C431=""),"",'MPTO_working_3-way'!E430)</f>
        <v>2.3294841863468196</v>
      </c>
      <c r="I431" s="21">
        <f>IF(OR($A431="",$B431="",$C431=""),"",'MPTO_working_3-way'!F430)</f>
        <v>3.0911705813329857</v>
      </c>
      <c r="J431" s="22">
        <f>IF(OR($A431="",$B431="",$C431=""),"",'MPTO_working_3-way'!G430)</f>
        <v>4.0450067921988904</v>
      </c>
      <c r="K431" s="17">
        <f>IF(OR($A431="",$B431="",$C431=""),"",'OddsRatio_working_3-way'!H430)</f>
        <v>2.3383127219194328</v>
      </c>
      <c r="L431" s="21">
        <f>IF(OR($A431="",$B431="",$C431=""),"",'OddsRatio_working_3-way'!I430)</f>
        <v>3.092441319191495</v>
      </c>
      <c r="M431" s="22">
        <f>IF(OR($A431="",$B431="",$C431=""),"",'OddsRatio_working_3-way'!J430)</f>
        <v>4.016514389088246</v>
      </c>
      <c r="N431" s="29">
        <f t="shared" si="130"/>
        <v>42.562529389372799</v>
      </c>
      <c r="O431" s="30">
        <f t="shared" si="131"/>
        <v>32.387648626256741</v>
      </c>
      <c r="P431" s="30">
        <f t="shared" si="132"/>
        <v>25.049821984370453</v>
      </c>
      <c r="Q431" t="s">
        <v>122</v>
      </c>
      <c r="R431" t="s">
        <v>368</v>
      </c>
      <c r="S431" s="43">
        <v>44086</v>
      </c>
      <c r="T431" s="4">
        <v>100</v>
      </c>
      <c r="U431" s="4">
        <f t="shared" si="120"/>
        <v>55.752212389380524</v>
      </c>
      <c r="V431" s="4">
        <f t="shared" si="121"/>
        <v>66.329966329966325</v>
      </c>
      <c r="W431" s="4">
        <f t="shared" si="122"/>
        <v>73.958333333333343</v>
      </c>
      <c r="X431" s="4">
        <f t="shared" si="123"/>
        <v>59.711700336700332</v>
      </c>
      <c r="Y431" s="4">
        <f t="shared" si="124"/>
        <v>70.28945427728614</v>
      </c>
      <c r="Z431" s="4">
        <f t="shared" si="125"/>
        <v>77.917821280653143</v>
      </c>
      <c r="AA431" s="4">
        <f t="shared" si="126"/>
        <v>-3.9594879473198077</v>
      </c>
      <c r="AB431" s="4">
        <f t="shared" si="127"/>
        <v>-3.9594879473198148</v>
      </c>
      <c r="AC431" s="4">
        <f t="shared" si="128"/>
        <v>-3.9594879473198006</v>
      </c>
    </row>
    <row r="432" spans="1:29" ht="15" x14ac:dyDescent="0.25">
      <c r="A432">
        <v>1.93</v>
      </c>
      <c r="B432">
        <v>3.29</v>
      </c>
      <c r="C432">
        <v>4.66</v>
      </c>
      <c r="D432" s="20">
        <f t="shared" si="129"/>
        <v>3.667835748517323E-2</v>
      </c>
      <c r="E432" s="17">
        <f>IF(OR($A432="",$B432="",$C432=""),"",A432*'MPTO_working_3-way'!$I431)</f>
        <v>2.0007892299463843</v>
      </c>
      <c r="F432" s="21">
        <f>IF(OR($A432="",$B432="",$C432=""),"",B432*'MPTO_working_3-way'!$I431)</f>
        <v>3.4106717961262198</v>
      </c>
      <c r="G432" s="22">
        <f>IF(OR($A432="",$B432="",$C432=""),"",C432*'MPTO_working_3-way'!$I431)</f>
        <v>4.8309211458809074</v>
      </c>
      <c r="H432" s="17">
        <f>IF(OR($A432="",$B432="",$C432=""),"",'MPTO_working_3-way'!E431)</f>
        <v>1.976641646682878</v>
      </c>
      <c r="I432" s="21">
        <f>IF(OR($A432="",$B432="",$C432=""),"",'MPTO_working_3-way'!F431)</f>
        <v>3.4278829300255302</v>
      </c>
      <c r="J432" s="22">
        <f>IF(OR($A432="",$B432="",$C432=""),"",'MPTO_working_3-way'!G431)</f>
        <v>4.9415377657803168</v>
      </c>
      <c r="K432" s="17">
        <f>IF(OR($A432="",$B432="",$C432=""),"",'OddsRatio_working_3-way'!H431)</f>
        <v>1.9862401828191274</v>
      </c>
      <c r="L432" s="21">
        <f>IF(OR($A432="",$B432="",$C432=""),"",'OddsRatio_working_3-way'!I431)</f>
        <v>3.4284838910277449</v>
      </c>
      <c r="M432" s="22">
        <f>IF(OR($A432="",$B432="",$C432=""),"",'OddsRatio_working_3-way'!J431)</f>
        <v>4.8813323323849547</v>
      </c>
      <c r="N432" s="29">
        <f t="shared" si="130"/>
        <v>49.980277034317965</v>
      </c>
      <c r="O432" s="30">
        <f t="shared" si="131"/>
        <v>29.319736983657652</v>
      </c>
      <c r="P432" s="30">
        <f t="shared" si="132"/>
        <v>20.699985982024394</v>
      </c>
      <c r="Q432" t="s">
        <v>151</v>
      </c>
      <c r="R432" t="s">
        <v>119</v>
      </c>
      <c r="S432" s="43">
        <v>44086</v>
      </c>
      <c r="T432" s="4">
        <v>100</v>
      </c>
      <c r="U432" s="4">
        <f t="shared" si="120"/>
        <v>48.186528497409334</v>
      </c>
      <c r="V432" s="4">
        <f t="shared" si="121"/>
        <v>69.6048632218845</v>
      </c>
      <c r="W432" s="4">
        <f t="shared" si="122"/>
        <v>78.540772532188839</v>
      </c>
      <c r="X432" s="4">
        <f t="shared" si="123"/>
        <v>51.854364245926668</v>
      </c>
      <c r="Y432" s="4">
        <f t="shared" si="124"/>
        <v>73.272698970401834</v>
      </c>
      <c r="Z432" s="4">
        <f t="shared" si="125"/>
        <v>82.208608280706173</v>
      </c>
      <c r="AA432" s="4">
        <f t="shared" si="126"/>
        <v>-3.6678357485173336</v>
      </c>
      <c r="AB432" s="4">
        <f t="shared" si="127"/>
        <v>-3.6678357485173336</v>
      </c>
      <c r="AC432" s="4">
        <f t="shared" si="128"/>
        <v>-3.6678357485173336</v>
      </c>
    </row>
    <row r="433" spans="1:29" ht="15" x14ac:dyDescent="0.25">
      <c r="A433">
        <v>2.06</v>
      </c>
      <c r="B433">
        <v>3.13</v>
      </c>
      <c r="C433">
        <v>4.3</v>
      </c>
      <c r="D433" s="20">
        <f t="shared" si="129"/>
        <v>3.7483850630140925E-2</v>
      </c>
      <c r="E433" s="17">
        <f>IF(OR($A433="",$B433="",$C433=""),"",A433*'MPTO_working_3-way'!$I432)</f>
        <v>2.1372167322980902</v>
      </c>
      <c r="F433" s="21">
        <f>IF(OR($A433="",$B433="",$C433=""),"",B433*'MPTO_working_3-way'!$I432)</f>
        <v>3.2473244524723408</v>
      </c>
      <c r="G433" s="22">
        <f>IF(OR($A433="",$B433="",$C433=""),"",C433*'MPTO_working_3-way'!$I432)</f>
        <v>4.4611805577096062</v>
      </c>
      <c r="H433" s="17">
        <f>IF(OR($A433="",$B433="",$C433=""),"",'MPTO_working_3-way'!E432)</f>
        <v>2.1144229434634525</v>
      </c>
      <c r="I433" s="21">
        <f>IF(OR($A433="",$B433="",$C433=""),"",'MPTO_working_3-way'!F432)</f>
        <v>3.2573905197389905</v>
      </c>
      <c r="J433" s="22">
        <f>IF(OR($A433="",$B433="",$C433=""),"",'MPTO_working_3-way'!G432)</f>
        <v>4.5441424726865058</v>
      </c>
      <c r="K433" s="17">
        <f>IF(OR($A433="",$B433="",$C433=""),"",'OddsRatio_working_3-way'!H432)</f>
        <v>2.1239100284858337</v>
      </c>
      <c r="L433" s="21">
        <f>IF(OR($A433="",$B433="",$C433=""),"",'OddsRatio_working_3-way'!I432)</f>
        <v>3.2584229817687036</v>
      </c>
      <c r="M433" s="22">
        <f>IF(OR($A433="",$B433="",$C433=""),"",'OddsRatio_working_3-way'!J432)</f>
        <v>4.4989651830219355</v>
      </c>
      <c r="N433" s="29">
        <f t="shared" si="130"/>
        <v>46.78982645455558</v>
      </c>
      <c r="O433" s="30">
        <f t="shared" si="131"/>
        <v>30.794582267215493</v>
      </c>
      <c r="P433" s="30">
        <f t="shared" si="132"/>
        <v>22.415591278228948</v>
      </c>
      <c r="Q433" t="s">
        <v>157</v>
      </c>
      <c r="R433" t="s">
        <v>369</v>
      </c>
      <c r="S433" s="43">
        <v>44086</v>
      </c>
      <c r="T433" s="4">
        <v>100</v>
      </c>
      <c r="U433" s="4">
        <f t="shared" ref="U433:U476" si="133">(1/A433)*((T433*A433)-T433)</f>
        <v>51.456310679611654</v>
      </c>
      <c r="V433" s="4">
        <f t="shared" ref="V433:V476" si="134">(1/B433)*((T433*B433)-T433)</f>
        <v>68.051118210862612</v>
      </c>
      <c r="W433" s="4">
        <f t="shared" ref="W433:W476" si="135">(1/C433)*((T433*C433)-T433)</f>
        <v>76.744186046511629</v>
      </c>
      <c r="X433" s="4">
        <f t="shared" ref="X433:X476" si="136">((1/B433)+(1/C433))*T433</f>
        <v>55.204695742625752</v>
      </c>
      <c r="Y433" s="4">
        <f t="shared" ref="Y433:Y476" si="137">((1/A433)+(1/C433))*T433</f>
        <v>71.799503273876724</v>
      </c>
      <c r="Z433" s="4">
        <f t="shared" ref="Z433:Z476" si="138">((1/A433)+(1/B433))*T433</f>
        <v>80.492571109525727</v>
      </c>
      <c r="AA433" s="4">
        <f t="shared" ref="AA433:AA476" si="139">U433-X433</f>
        <v>-3.7483850630140978</v>
      </c>
      <c r="AB433" s="4">
        <f t="shared" ref="AB433:AB476" si="140">V433-Y433</f>
        <v>-3.748385063014112</v>
      </c>
      <c r="AC433" s="4">
        <f t="shared" ref="AC433:AC476" si="141">W433-Z433</f>
        <v>-3.7483850630140978</v>
      </c>
    </row>
    <row r="434" spans="1:29" ht="15" x14ac:dyDescent="0.25">
      <c r="A434">
        <v>1.68</v>
      </c>
      <c r="B434">
        <v>3.48</v>
      </c>
      <c r="C434">
        <v>6.41</v>
      </c>
      <c r="D434" s="20">
        <f t="shared" si="129"/>
        <v>3.8600657326785637E-2</v>
      </c>
      <c r="E434" s="17">
        <f>IF(OR($A434="",$B434="",$C434=""),"",A434*'MPTO_working_3-way'!$I433)</f>
        <v>1.7448491043089998</v>
      </c>
      <c r="F434" s="21">
        <f>IF(OR($A434="",$B434="",$C434=""),"",B434*'MPTO_working_3-way'!$I433)</f>
        <v>3.6143302874972139</v>
      </c>
      <c r="G434" s="22">
        <f>IF(OR($A434="",$B434="",$C434=""),"",C434*'MPTO_working_3-way'!$I433)</f>
        <v>6.6574302134646963</v>
      </c>
      <c r="H434" s="17">
        <f>IF(OR($A434="",$B434="",$C434=""),"",'MPTO_working_3-way'!E433)</f>
        <v>1.717117851555455</v>
      </c>
      <c r="I434" s="21">
        <f>IF(OR($A434="",$B434="",$C434=""),"",'MPTO_working_3-way'!F433)</f>
        <v>3.6431274527035535</v>
      </c>
      <c r="J434" s="22">
        <f>IF(OR($A434="",$B434="",$C434=""),"",'MPTO_working_3-way'!G433)</f>
        <v>6.9861988945991644</v>
      </c>
      <c r="K434" s="17">
        <f>IF(OR($A434="",$B434="",$C434=""),"",'OddsRatio_working_3-way'!H433)</f>
        <v>1.7274002005100824</v>
      </c>
      <c r="L434" s="21">
        <f>IF(OR($A434="",$B434="",$C434=""),"",'OddsRatio_working_3-way'!I433)</f>
        <v>3.6528713195073594</v>
      </c>
      <c r="M434" s="22">
        <f>IF(OR($A434="",$B434="",$C434=""),"",'OddsRatio_working_3-way'!J433)</f>
        <v>6.7871104187640388</v>
      </c>
      <c r="N434" s="29">
        <f t="shared" si="130"/>
        <v>57.311546169261604</v>
      </c>
      <c r="O434" s="30">
        <f t="shared" si="131"/>
        <v>27.667642978264222</v>
      </c>
      <c r="P434" s="30">
        <f t="shared" si="132"/>
        <v>15.020810852474179</v>
      </c>
      <c r="Q434" t="s">
        <v>115</v>
      </c>
      <c r="R434" t="s">
        <v>156</v>
      </c>
      <c r="S434" s="43">
        <v>44086</v>
      </c>
      <c r="T434" s="4">
        <v>100</v>
      </c>
      <c r="U434" s="4">
        <f t="shared" si="133"/>
        <v>40.476190476190474</v>
      </c>
      <c r="V434" s="4">
        <f t="shared" si="134"/>
        <v>71.264367816091948</v>
      </c>
      <c r="W434" s="4">
        <f t="shared" si="135"/>
        <v>84.399375975039007</v>
      </c>
      <c r="X434" s="4">
        <f t="shared" si="136"/>
        <v>44.336256208869038</v>
      </c>
      <c r="Y434" s="4">
        <f t="shared" si="137"/>
        <v>75.124433548770526</v>
      </c>
      <c r="Z434" s="4">
        <f t="shared" si="138"/>
        <v>88.259441707717571</v>
      </c>
      <c r="AA434" s="4">
        <f t="shared" si="139"/>
        <v>-3.8600657326785637</v>
      </c>
      <c r="AB434" s="4">
        <f t="shared" si="140"/>
        <v>-3.8600657326785779</v>
      </c>
      <c r="AC434" s="4">
        <f t="shared" si="141"/>
        <v>-3.8600657326785637</v>
      </c>
    </row>
    <row r="435" spans="1:29" ht="15" x14ac:dyDescent="0.25">
      <c r="A435">
        <v>2.88</v>
      </c>
      <c r="B435">
        <v>3.45</v>
      </c>
      <c r="C435">
        <v>2.4900000000000002</v>
      </c>
      <c r="D435" s="20">
        <f t="shared" si="129"/>
        <v>3.8683720388801524E-2</v>
      </c>
      <c r="E435" s="17">
        <f>IF(OR($A435="",$B435="",$C435=""),"",A435*'MPTO_working_3-way'!$I434)</f>
        <v>2.9914091147197484</v>
      </c>
      <c r="F435" s="21">
        <f>IF(OR($A435="",$B435="",$C435=""),"",B435*'MPTO_working_3-way'!$I434)</f>
        <v>3.5834588353413652</v>
      </c>
      <c r="G435" s="22">
        <f>IF(OR($A435="",$B435="",$C435=""),"",C435*'MPTO_working_3-way'!$I434)</f>
        <v>2.5863224637681159</v>
      </c>
      <c r="H435" s="17">
        <f>IF(OR($A435="",$B435="",$C435=""),"",'MPTO_working_3-way'!E434)</f>
        <v>2.991077775682224</v>
      </c>
      <c r="I435" s="21">
        <f>IF(OR($A435="",$B435="",$C435=""),"",'MPTO_working_3-way'!F434)</f>
        <v>3.6106231885327005</v>
      </c>
      <c r="J435" s="22">
        <f>IF(OR($A435="",$B435="",$C435=""),"",'MPTO_working_3-way'!G434)</f>
        <v>2.5725997142554107</v>
      </c>
      <c r="K435" s="17">
        <f>IF(OR($A435="",$B435="",$C435=""),"",'OddsRatio_working_3-way'!H434)</f>
        <v>2.9922925883731324</v>
      </c>
      <c r="L435" s="21">
        <f>IF(OR($A435="",$B435="",$C435=""),"",'OddsRatio_working_3-way'!I434)</f>
        <v>3.5963387454862619</v>
      </c>
      <c r="M435" s="22">
        <f>IF(OR($A435="",$B435="",$C435=""),"",'OddsRatio_working_3-way'!J434)</f>
        <v>2.5789978492957273</v>
      </c>
      <c r="N435" s="29">
        <f t="shared" si="130"/>
        <v>33.429061744825418</v>
      </c>
      <c r="O435" s="30">
        <f t="shared" si="131"/>
        <v>27.905999369593388</v>
      </c>
      <c r="P435" s="30">
        <f t="shared" si="132"/>
        <v>38.664938885581201</v>
      </c>
      <c r="Q435" t="s">
        <v>370</v>
      </c>
      <c r="R435" t="s">
        <v>125</v>
      </c>
      <c r="S435" s="43">
        <v>44086</v>
      </c>
      <c r="T435" s="4">
        <v>100</v>
      </c>
      <c r="U435" s="4">
        <f t="shared" si="133"/>
        <v>65.277777777777771</v>
      </c>
      <c r="V435" s="4">
        <f t="shared" si="134"/>
        <v>71.014492753623188</v>
      </c>
      <c r="W435" s="4">
        <f t="shared" si="135"/>
        <v>59.839357429718881</v>
      </c>
      <c r="X435" s="4">
        <f t="shared" si="136"/>
        <v>69.146149816657925</v>
      </c>
      <c r="Y435" s="4">
        <f t="shared" si="137"/>
        <v>74.882864792503341</v>
      </c>
      <c r="Z435" s="4">
        <f t="shared" si="138"/>
        <v>63.707729468599041</v>
      </c>
      <c r="AA435" s="4">
        <f t="shared" si="139"/>
        <v>-3.8683720388801532</v>
      </c>
      <c r="AB435" s="4">
        <f t="shared" si="140"/>
        <v>-3.8683720388801532</v>
      </c>
      <c r="AC435" s="4">
        <f t="shared" si="141"/>
        <v>-3.8683720388801603</v>
      </c>
    </row>
    <row r="436" spans="1:29" ht="15" x14ac:dyDescent="0.25">
      <c r="A436">
        <v>2.33</v>
      </c>
      <c r="B436">
        <v>3.66</v>
      </c>
      <c r="C436">
        <v>3.01</v>
      </c>
      <c r="D436" s="20">
        <f t="shared" si="129"/>
        <v>3.4634506693332678E-2</v>
      </c>
      <c r="E436" s="17">
        <f>IF(OR($A436="",$B436="",$C436=""),"",A436*'MPTO_working_3-way'!$I435)</f>
        <v>2.4106984005954653</v>
      </c>
      <c r="F436" s="21">
        <f>IF(OR($A436="",$B436="",$C436=""),"",B436*'MPTO_working_3-way'!$I435)</f>
        <v>3.7867622944975978</v>
      </c>
      <c r="G436" s="22">
        <f>IF(OR($A436="",$B436="",$C436=""),"",C436*'MPTO_working_3-way'!$I435)</f>
        <v>3.114249865146931</v>
      </c>
      <c r="H436" s="17">
        <f>IF(OR($A436="",$B436="",$C436=""),"",'MPTO_working_3-way'!E435)</f>
        <v>2.394408306913471</v>
      </c>
      <c r="I436" s="21">
        <f>IF(OR($A436="",$B436="",$C436=""),"",'MPTO_working_3-way'!F435)</f>
        <v>3.8214728906601496</v>
      </c>
      <c r="J436" s="22">
        <f>IF(OR($A436="",$B436="",$C436=""),"",'MPTO_working_3-way'!G435)</f>
        <v>3.1183629731431175</v>
      </c>
      <c r="K436" s="17">
        <f>IF(OR($A436="",$B436="",$C436=""),"",'OddsRatio_working_3-way'!H435)</f>
        <v>2.4016484160834044</v>
      </c>
      <c r="L436" s="21">
        <f>IF(OR($A436="",$B436="",$C436=""),"",'OddsRatio_working_3-way'!I435)</f>
        <v>3.8032968321668092</v>
      </c>
      <c r="M436" s="22">
        <f>IF(OR($A436="",$B436="",$C436=""),"",'OddsRatio_working_3-way'!J435)</f>
        <v>3.1182806889681522</v>
      </c>
      <c r="N436" s="29">
        <f t="shared" si="130"/>
        <v>41.481754820635821</v>
      </c>
      <c r="O436" s="30">
        <f t="shared" si="131"/>
        <v>26.407783806579634</v>
      </c>
      <c r="P436" s="30">
        <f t="shared" si="132"/>
        <v>32.110461372784542</v>
      </c>
      <c r="Q436" t="s">
        <v>124</v>
      </c>
      <c r="R436" t="s">
        <v>128</v>
      </c>
      <c r="S436" s="43">
        <v>44086</v>
      </c>
      <c r="T436" s="4">
        <v>100</v>
      </c>
      <c r="U436" s="4">
        <f t="shared" si="133"/>
        <v>57.081545064377686</v>
      </c>
      <c r="V436" s="4">
        <f t="shared" si="134"/>
        <v>72.67759562841529</v>
      </c>
      <c r="W436" s="4">
        <f t="shared" si="135"/>
        <v>66.777408637873762</v>
      </c>
      <c r="X436" s="4">
        <f t="shared" si="136"/>
        <v>60.544995733710948</v>
      </c>
      <c r="Y436" s="4">
        <f t="shared" si="137"/>
        <v>76.141046297748559</v>
      </c>
      <c r="Z436" s="4">
        <f t="shared" si="138"/>
        <v>70.240859307207018</v>
      </c>
      <c r="AA436" s="4">
        <f t="shared" si="139"/>
        <v>-3.4634506693332625</v>
      </c>
      <c r="AB436" s="4">
        <f t="shared" si="140"/>
        <v>-3.4634506693332696</v>
      </c>
      <c r="AC436" s="4">
        <f t="shared" si="141"/>
        <v>-3.4634506693332554</v>
      </c>
    </row>
    <row r="437" spans="1:29" ht="15" x14ac:dyDescent="0.25">
      <c r="A437">
        <v>1.52</v>
      </c>
      <c r="B437">
        <v>4.54</v>
      </c>
      <c r="C437">
        <v>6.28</v>
      </c>
      <c r="D437" s="20">
        <f t="shared" si="129"/>
        <v>3.7394722812530867E-2</v>
      </c>
      <c r="E437" s="17">
        <f>IF(OR($A437="",$B437="",$C437=""),"",A437*'MPTO_working_3-way'!$I436)</f>
        <v>1.5768399786750469</v>
      </c>
      <c r="F437" s="21">
        <f>IF(OR($A437="",$B437="",$C437=""),"",B437*'MPTO_working_3-way'!$I436)</f>
        <v>4.7097720415688897</v>
      </c>
      <c r="G437" s="22">
        <f>IF(OR($A437="",$B437="",$C437=""),"",C437*'MPTO_working_3-way'!$I436)</f>
        <v>6.514838859262694</v>
      </c>
      <c r="H437" s="17">
        <f>IF(OR($A437="",$B437="",$C437=""),"",'MPTO_working_3-way'!E436)</f>
        <v>1.5493551036845008</v>
      </c>
      <c r="I437" s="21">
        <f>IF(OR($A437="",$B437="",$C437=""),"",'MPTO_working_3-way'!F436)</f>
        <v>4.8123332113325681</v>
      </c>
      <c r="J437" s="22">
        <f>IF(OR($A437="",$B437="",$C437=""),"",'MPTO_working_3-way'!G436)</f>
        <v>6.8133461455257098</v>
      </c>
      <c r="K437" s="17">
        <f>IF(OR($A437="",$B437="",$C437=""),"",'OddsRatio_working_3-way'!H436)</f>
        <v>1.558274720528622</v>
      </c>
      <c r="L437" s="21">
        <f>IF(OR($A437="",$B437="",$C437=""),"",'OddsRatio_working_3-way'!I436)</f>
        <v>4.8005625205217743</v>
      </c>
      <c r="M437" s="22">
        <f>IF(OR($A437="",$B437="",$C437=""),"",'OddsRatio_working_3-way'!J436)</f>
        <v>6.668635623829088</v>
      </c>
      <c r="N437" s="29">
        <f t="shared" si="130"/>
        <v>63.417976048543522</v>
      </c>
      <c r="O437" s="30">
        <f t="shared" si="131"/>
        <v>21.232450130789903</v>
      </c>
      <c r="P437" s="30">
        <f t="shared" si="132"/>
        <v>15.349573820666585</v>
      </c>
      <c r="Q437" t="s">
        <v>129</v>
      </c>
      <c r="R437" t="s">
        <v>168</v>
      </c>
      <c r="S437" s="43">
        <v>44086</v>
      </c>
      <c r="T437" s="4">
        <v>100</v>
      </c>
      <c r="U437" s="4">
        <f t="shared" si="133"/>
        <v>34.21052631578948</v>
      </c>
      <c r="V437" s="4">
        <f t="shared" si="134"/>
        <v>77.973568281938327</v>
      </c>
      <c r="W437" s="4">
        <f t="shared" si="135"/>
        <v>84.076433121019107</v>
      </c>
      <c r="X437" s="4">
        <f t="shared" si="136"/>
        <v>37.949998597042566</v>
      </c>
      <c r="Y437" s="4">
        <f t="shared" si="137"/>
        <v>81.713040563191413</v>
      </c>
      <c r="Z437" s="4">
        <f t="shared" si="138"/>
        <v>87.815905402272193</v>
      </c>
      <c r="AA437" s="4">
        <f t="shared" si="139"/>
        <v>-3.7394722812530858</v>
      </c>
      <c r="AB437" s="4">
        <f t="shared" si="140"/>
        <v>-3.7394722812530858</v>
      </c>
      <c r="AC437" s="4">
        <f t="shared" si="141"/>
        <v>-3.7394722812530858</v>
      </c>
    </row>
    <row r="438" spans="1:29" ht="15" x14ac:dyDescent="0.25">
      <c r="A438">
        <v>2.27</v>
      </c>
      <c r="B438">
        <v>3.41</v>
      </c>
      <c r="C438">
        <v>3.28</v>
      </c>
      <c r="D438" s="20">
        <f t="shared" si="129"/>
        <v>3.866181510653055E-2</v>
      </c>
      <c r="E438" s="17">
        <f>IF(OR($A438="",$B438="",$C438=""),"",A438*'MPTO_working_3-way'!$I437)</f>
        <v>2.3577623202918243</v>
      </c>
      <c r="F438" s="21">
        <f>IF(OR($A438="",$B438="",$C438=""),"",B438*'MPTO_working_3-way'!$I437)</f>
        <v>3.5418367895132694</v>
      </c>
      <c r="G438" s="22">
        <f>IF(OR($A438="",$B438="",$C438=""),"",C438*'MPTO_working_3-way'!$I437)</f>
        <v>3.4068107535494199</v>
      </c>
      <c r="H438" s="17">
        <f>IF(OR($A438="",$B438="",$C438=""),"",'MPTO_working_3-way'!E437)</f>
        <v>2.3384080384134047</v>
      </c>
      <c r="I438" s="21">
        <f>IF(OR($A438="",$B438="",$C438=""),"",'MPTO_working_3-way'!F437)</f>
        <v>3.5667426325658633</v>
      </c>
      <c r="J438" s="22">
        <f>IF(OR($A438="",$B438="",$C438=""),"",'MPTO_working_3-way'!G437)</f>
        <v>3.4247657066640951</v>
      </c>
      <c r="K438" s="17">
        <f>IF(OR($A438="",$B438="",$C438=""),"",'OddsRatio_working_3-way'!H437)</f>
        <v>2.3466494864604179</v>
      </c>
      <c r="L438" s="21">
        <f>IF(OR($A438="",$B438="",$C438=""),"",'OddsRatio_working_3-way'!I437)</f>
        <v>3.5554529624957545</v>
      </c>
      <c r="M438" s="22">
        <f>IF(OR($A438="",$B438="",$C438=""),"",'OddsRatio_working_3-way'!J437)</f>
        <v>3.4176069520706722</v>
      </c>
      <c r="N438" s="29">
        <f t="shared" si="130"/>
        <v>42.413096154502469</v>
      </c>
      <c r="O438" s="30">
        <f t="shared" si="131"/>
        <v>28.233937909302231</v>
      </c>
      <c r="P438" s="30">
        <f t="shared" si="132"/>
        <v>29.352965936195314</v>
      </c>
      <c r="Q438" t="s">
        <v>130</v>
      </c>
      <c r="R438" t="s">
        <v>67</v>
      </c>
      <c r="S438" s="43">
        <v>44086</v>
      </c>
      <c r="T438" s="4">
        <v>100</v>
      </c>
      <c r="U438" s="4">
        <f t="shared" si="133"/>
        <v>55.947136563876647</v>
      </c>
      <c r="V438" s="4">
        <f t="shared" si="134"/>
        <v>70.674486803519059</v>
      </c>
      <c r="W438" s="4">
        <f t="shared" si="135"/>
        <v>69.512195121951223</v>
      </c>
      <c r="X438" s="4">
        <f t="shared" si="136"/>
        <v>59.813318074529718</v>
      </c>
      <c r="Y438" s="4">
        <f t="shared" si="137"/>
        <v>74.540668314172123</v>
      </c>
      <c r="Z438" s="4">
        <f t="shared" si="138"/>
        <v>73.378376632604287</v>
      </c>
      <c r="AA438" s="4">
        <f t="shared" si="139"/>
        <v>-3.866181510653071</v>
      </c>
      <c r="AB438" s="4">
        <f t="shared" si="140"/>
        <v>-3.8661815106530639</v>
      </c>
      <c r="AC438" s="4">
        <f t="shared" si="141"/>
        <v>-3.8661815106530639</v>
      </c>
    </row>
    <row r="439" spans="1:29" ht="15" x14ac:dyDescent="0.25">
      <c r="A439">
        <v>1.5</v>
      </c>
      <c r="B439">
        <v>4.6100000000000003</v>
      </c>
      <c r="C439">
        <v>6.54</v>
      </c>
      <c r="D439" s="20">
        <f t="shared" si="129"/>
        <v>3.6491605139737482E-2</v>
      </c>
      <c r="E439" s="17">
        <f>IF(OR($A439="",$B439="",$C439=""),"",A439*'MPTO_working_3-way'!$I438)</f>
        <v>1.5547374077096063</v>
      </c>
      <c r="F439" s="21">
        <f>IF(OR($A439="",$B439="",$C439=""),"",B439*'MPTO_working_3-way'!$I438)</f>
        <v>4.7782262996941904</v>
      </c>
      <c r="G439" s="22">
        <f>IF(OR($A439="",$B439="",$C439=""),"",C439*'MPTO_working_3-way'!$I438)</f>
        <v>6.7786550976138829</v>
      </c>
      <c r="H439" s="17">
        <f>IF(OR($A439="",$B439="",$C439=""),"",'MPTO_working_3-way'!E438)</f>
        <v>1.5278773484508081</v>
      </c>
      <c r="I439" s="21">
        <f>IF(OR($A439="",$B439="",$C439=""),"",'MPTO_working_3-way'!F438)</f>
        <v>4.8838648365533111</v>
      </c>
      <c r="J439" s="22">
        <f>IF(OR($A439="",$B439="",$C439=""),"",'MPTO_working_3-way'!G438)</f>
        <v>7.1052333893698263</v>
      </c>
      <c r="K439" s="17">
        <f>IF(OR($A439="",$B439="",$C439=""),"",'OddsRatio_working_3-way'!H438)</f>
        <v>1.5365213024118383</v>
      </c>
      <c r="L439" s="21">
        <f>IF(OR($A439="",$B439="",$C439=""),"",'OddsRatio_working_3-way'!I438)</f>
        <v>4.8736838034134733</v>
      </c>
      <c r="M439" s="22">
        <f>IF(OR($A439="",$B439="",$C439=""),"",'OddsRatio_working_3-way'!J438)</f>
        <v>6.9446560307231691</v>
      </c>
      <c r="N439" s="29">
        <f t="shared" si="130"/>
        <v>64.319543290154101</v>
      </c>
      <c r="O439" s="30">
        <f t="shared" si="131"/>
        <v>20.928267881828884</v>
      </c>
      <c r="P439" s="30">
        <f t="shared" si="132"/>
        <v>14.752188828016999</v>
      </c>
      <c r="Q439" t="s">
        <v>260</v>
      </c>
      <c r="R439" t="s">
        <v>254</v>
      </c>
      <c r="S439" s="43">
        <v>44087</v>
      </c>
      <c r="T439" s="4">
        <v>100</v>
      </c>
      <c r="U439" s="4">
        <f t="shared" si="133"/>
        <v>33.333333333333329</v>
      </c>
      <c r="V439" s="4">
        <f t="shared" si="134"/>
        <v>78.308026030368765</v>
      </c>
      <c r="W439" s="4">
        <f t="shared" si="135"/>
        <v>84.709480122324152</v>
      </c>
      <c r="X439" s="4">
        <f t="shared" si="136"/>
        <v>36.982493847307076</v>
      </c>
      <c r="Y439" s="4">
        <f t="shared" si="137"/>
        <v>81.957186544342491</v>
      </c>
      <c r="Z439" s="4">
        <f t="shared" si="138"/>
        <v>88.358640636297906</v>
      </c>
      <c r="AA439" s="4">
        <f t="shared" si="139"/>
        <v>-3.6491605139737473</v>
      </c>
      <c r="AB439" s="4">
        <f t="shared" si="140"/>
        <v>-3.649160513973726</v>
      </c>
      <c r="AC439" s="4">
        <f t="shared" si="141"/>
        <v>-3.6491605139737544</v>
      </c>
    </row>
    <row r="440" spans="1:29" ht="15" x14ac:dyDescent="0.25">
      <c r="A440">
        <v>4</v>
      </c>
      <c r="B440">
        <v>3.9</v>
      </c>
      <c r="C440">
        <v>1.89</v>
      </c>
      <c r="D440" s="20">
        <f t="shared" si="129"/>
        <v>3.5510785510785681E-2</v>
      </c>
      <c r="E440" s="17">
        <f>IF(OR($A440="",$B440="",$C440=""),"",A440*'MPTO_working_3-way'!$I439)</f>
        <v>4.1420431420431427</v>
      </c>
      <c r="F440" s="21">
        <f>IF(OR($A440="",$B440="",$C440=""),"",B440*'MPTO_working_3-way'!$I439)</f>
        <v>4.0384920634920638</v>
      </c>
      <c r="G440" s="22">
        <f>IF(OR($A440="",$B440="",$C440=""),"",C440*'MPTO_working_3-way'!$I439)</f>
        <v>1.9571153846153848</v>
      </c>
      <c r="H440" s="17">
        <f>IF(OR($A440="",$B440="",$C440=""),"",'MPTO_working_3-way'!E439)</f>
        <v>4.1988037596126473</v>
      </c>
      <c r="I440" s="21">
        <f>IF(OR($A440="",$B440="",$C440=""),"",'MPTO_working_3-way'!F439)</f>
        <v>4.0887532935792548</v>
      </c>
      <c r="J440" s="22">
        <f>IF(OR($A440="",$B440="",$C440=""),"",'MPTO_working_3-way'!G439)</f>
        <v>1.9332502786702515</v>
      </c>
      <c r="K440" s="17">
        <f>IF(OR($A440="",$B440="",$C440=""),"",'OddsRatio_working_3-way'!H439)</f>
        <v>4.1761661910393713</v>
      </c>
      <c r="L440" s="21">
        <f>IF(OR($A440="",$B440="",$C440=""),"",'OddsRatio_working_3-way'!I439)</f>
        <v>4.0702939846713901</v>
      </c>
      <c r="M440" s="22">
        <f>IF(OR($A440="",$B440="",$C440=""),"",'OddsRatio_working_3-way'!J439)</f>
        <v>1.9422626366750131</v>
      </c>
      <c r="N440" s="29">
        <f t="shared" si="130"/>
        <v>24.142674658543772</v>
      </c>
      <c r="O440" s="30">
        <f t="shared" si="131"/>
        <v>24.761717598506433</v>
      </c>
      <c r="P440" s="30">
        <f t="shared" si="132"/>
        <v>51.095607742949788</v>
      </c>
      <c r="Q440" t="s">
        <v>261</v>
      </c>
      <c r="R440" t="s">
        <v>255</v>
      </c>
      <c r="S440" s="43">
        <v>44087</v>
      </c>
      <c r="T440" s="4">
        <v>100</v>
      </c>
      <c r="U440" s="4">
        <f t="shared" si="133"/>
        <v>75</v>
      </c>
      <c r="V440" s="4">
        <f t="shared" si="134"/>
        <v>74.358974358974365</v>
      </c>
      <c r="W440" s="4">
        <f t="shared" si="135"/>
        <v>47.089947089947096</v>
      </c>
      <c r="X440" s="4">
        <f t="shared" si="136"/>
        <v>78.551078551078575</v>
      </c>
      <c r="Y440" s="4">
        <f t="shared" si="137"/>
        <v>77.910052910052912</v>
      </c>
      <c r="Z440" s="4">
        <f t="shared" si="138"/>
        <v>50.641025641025635</v>
      </c>
      <c r="AA440" s="4">
        <f t="shared" si="139"/>
        <v>-3.5510785510785752</v>
      </c>
      <c r="AB440" s="4">
        <f t="shared" si="140"/>
        <v>-3.5510785510785468</v>
      </c>
      <c r="AC440" s="4">
        <f t="shared" si="141"/>
        <v>-3.5510785510785396</v>
      </c>
    </row>
    <row r="441" spans="1:29" ht="15" x14ac:dyDescent="0.25">
      <c r="A441">
        <v>3.71</v>
      </c>
      <c r="B441">
        <v>3.45</v>
      </c>
      <c r="C441">
        <v>2.11</v>
      </c>
      <c r="D441" s="20">
        <f t="shared" si="129"/>
        <v>3.3330500728608881E-2</v>
      </c>
      <c r="E441" s="17">
        <f>IF(OR($A441="",$B441="",$C441=""),"",A441*'MPTO_working_3-way'!$I440)</f>
        <v>3.8336561577031389</v>
      </c>
      <c r="F441" s="21">
        <f>IF(OR($A441="",$B441="",$C441=""),"",B441*'MPTO_working_3-way'!$I440)</f>
        <v>3.5649902275137006</v>
      </c>
      <c r="G441" s="22">
        <f>IF(OR($A441="",$B441="",$C441=""),"",C441*'MPTO_working_3-way'!$I440)</f>
        <v>2.1803273565373646</v>
      </c>
      <c r="H441" s="17">
        <f>IF(OR($A441="",$B441="",$C441=""),"",'MPTO_working_3-way'!E440)</f>
        <v>3.8694956549813271</v>
      </c>
      <c r="I441" s="21">
        <f>IF(OR($A441="",$B441="",$C441=""),"",'MPTO_working_3-way'!F440)</f>
        <v>3.5875095116507625</v>
      </c>
      <c r="J441" s="22">
        <f>IF(OR($A441="",$B441="",$C441=""),"",'MPTO_working_3-way'!G440)</f>
        <v>2.1606509567288903</v>
      </c>
      <c r="K441" s="17">
        <f>IF(OR($A441="",$B441="",$C441=""),"",'OddsRatio_working_3-way'!H440)</f>
        <v>3.8532521808932367</v>
      </c>
      <c r="L441" s="21">
        <f>IF(OR($A441="",$B441="",$C441=""),"",'OddsRatio_working_3-way'!I440)</f>
        <v>3.5795084292208221</v>
      </c>
      <c r="M441" s="22">
        <f>IF(OR($A441="",$B441="",$C441=""),"",'OddsRatio_working_3-way'!J440)</f>
        <v>2.1686752475245359</v>
      </c>
      <c r="N441" s="29">
        <f t="shared" si="130"/>
        <v>26.084759792310919</v>
      </c>
      <c r="O441" s="30">
        <f t="shared" si="131"/>
        <v>28.050567776658987</v>
      </c>
      <c r="P441" s="30">
        <f t="shared" si="132"/>
        <v>45.864672431030094</v>
      </c>
      <c r="Q441" t="s">
        <v>257</v>
      </c>
      <c r="R441" t="s">
        <v>250</v>
      </c>
      <c r="S441" s="43">
        <v>44087</v>
      </c>
      <c r="T441" s="4">
        <v>100</v>
      </c>
      <c r="U441" s="4">
        <f t="shared" si="133"/>
        <v>73.045822102425873</v>
      </c>
      <c r="V441" s="4">
        <f t="shared" si="134"/>
        <v>71.014492753623188</v>
      </c>
      <c r="W441" s="4">
        <f t="shared" si="135"/>
        <v>52.606635071090047</v>
      </c>
      <c r="X441" s="4">
        <f t="shared" si="136"/>
        <v>76.378872175286759</v>
      </c>
      <c r="Y441" s="4">
        <f t="shared" si="137"/>
        <v>74.347542826484087</v>
      </c>
      <c r="Z441" s="4">
        <f t="shared" si="138"/>
        <v>55.939685143950932</v>
      </c>
      <c r="AA441" s="4">
        <f t="shared" si="139"/>
        <v>-3.3330500728608854</v>
      </c>
      <c r="AB441" s="4">
        <f t="shared" si="140"/>
        <v>-3.3330500728608996</v>
      </c>
      <c r="AC441" s="4">
        <f t="shared" si="141"/>
        <v>-3.3330500728608854</v>
      </c>
    </row>
    <row r="442" spans="1:29" ht="15" x14ac:dyDescent="0.25">
      <c r="A442">
        <v>1.85</v>
      </c>
      <c r="B442">
        <v>3.9</v>
      </c>
      <c r="C442">
        <v>4.16</v>
      </c>
      <c r="D442" s="20">
        <f t="shared" si="129"/>
        <v>3.7335412335412377E-2</v>
      </c>
      <c r="E442" s="17">
        <f>IF(OR($A442="",$B442="",$C442=""),"",A442*'MPTO_working_3-way'!$I441)</f>
        <v>1.919070512820513</v>
      </c>
      <c r="F442" s="21">
        <f>IF(OR($A442="",$B442="",$C442=""),"",B442*'MPTO_working_3-way'!$I441)</f>
        <v>4.0456081081081079</v>
      </c>
      <c r="G442" s="22">
        <f>IF(OR($A442="",$B442="",$C442=""),"",C442*'MPTO_working_3-way'!$I441)</f>
        <v>4.3153153153153152</v>
      </c>
      <c r="H442" s="17">
        <f>IF(OR($A442="",$B442="",$C442=""),"",'MPTO_working_3-way'!E441)</f>
        <v>1.8935972442451749</v>
      </c>
      <c r="I442" s="21">
        <f>IF(OR($A442="",$B442="",$C442=""),"",'MPTO_working_3-way'!F441)</f>
        <v>4.0989466209018817</v>
      </c>
      <c r="J442" s="22">
        <f>IF(OR($A442="",$B442="",$C442=""),"",'MPTO_working_3-way'!G441)</f>
        <v>4.3871294654167725</v>
      </c>
      <c r="K442" s="17">
        <f>IF(OR($A442="",$B442="",$C442=""),"",'OddsRatio_working_3-way'!H441)</f>
        <v>1.903071681550897</v>
      </c>
      <c r="L442" s="21">
        <f>IF(OR($A442="",$B442="",$C442=""),"",'OddsRatio_working_3-way'!I441)</f>
        <v>4.0810680899971787</v>
      </c>
      <c r="M442" s="22">
        <f>IF(OR($A442="",$B442="",$C442=""),"",'OddsRatio_working_3-way'!J441)</f>
        <v>4.3573017808245131</v>
      </c>
      <c r="N442" s="29">
        <f t="shared" si="130"/>
        <v>52.108559498956154</v>
      </c>
      <c r="O442" s="30">
        <f t="shared" si="131"/>
        <v>24.718162839248436</v>
      </c>
      <c r="P442" s="30">
        <f t="shared" si="132"/>
        <v>23.173277661795407</v>
      </c>
      <c r="Q442" t="s">
        <v>253</v>
      </c>
      <c r="R442" t="s">
        <v>246</v>
      </c>
      <c r="S442" s="43">
        <v>44087</v>
      </c>
      <c r="T442" s="4">
        <v>100</v>
      </c>
      <c r="U442" s="4">
        <f t="shared" si="133"/>
        <v>45.945945945945937</v>
      </c>
      <c r="V442" s="4">
        <f t="shared" si="134"/>
        <v>74.358974358974365</v>
      </c>
      <c r="W442" s="4">
        <f t="shared" si="135"/>
        <v>75.961538461538453</v>
      </c>
      <c r="X442" s="4">
        <f t="shared" si="136"/>
        <v>49.679487179487182</v>
      </c>
      <c r="Y442" s="4">
        <f t="shared" si="137"/>
        <v>78.092515592515582</v>
      </c>
      <c r="Z442" s="4">
        <f t="shared" si="138"/>
        <v>79.695079695079698</v>
      </c>
      <c r="AA442" s="4">
        <f t="shared" si="139"/>
        <v>-3.7335412335412457</v>
      </c>
      <c r="AB442" s="4">
        <f t="shared" si="140"/>
        <v>-3.7335412335412173</v>
      </c>
      <c r="AC442" s="4">
        <f t="shared" si="141"/>
        <v>-3.7335412335412457</v>
      </c>
    </row>
    <row r="443" spans="1:29" ht="15" x14ac:dyDescent="0.25">
      <c r="A443">
        <v>4</v>
      </c>
      <c r="B443">
        <v>3.59</v>
      </c>
      <c r="C443">
        <v>2</v>
      </c>
      <c r="D443" s="20">
        <f t="shared" si="129"/>
        <v>2.8551532033426197E-2</v>
      </c>
      <c r="E443" s="17">
        <f>IF(OR($A443="",$B443="",$C443=""),"",A443*'MPTO_working_3-way'!$I442)</f>
        <v>4.1142061281337048</v>
      </c>
      <c r="F443" s="21">
        <f>IF(OR($A443="",$B443="",$C443=""),"",B443*'MPTO_working_3-way'!$I442)</f>
        <v>3.6924999999999999</v>
      </c>
      <c r="G443" s="22">
        <f>IF(OR($A443="",$B443="",$C443=""),"",C443*'MPTO_working_3-way'!$I442)</f>
        <v>2.0571030640668524</v>
      </c>
      <c r="H443" s="17">
        <f>IF(OR($A443="",$B443="",$C443=""),"",'MPTO_working_3-way'!E442)</f>
        <v>4.1583011583011587</v>
      </c>
      <c r="I443" s="21">
        <f>IF(OR($A443="",$B443="",$C443=""),"",'MPTO_working_3-way'!F442)</f>
        <v>3.7169974115616911</v>
      </c>
      <c r="J443" s="22">
        <f>IF(OR($A443="",$B443="",$C443=""),"",'MPTO_working_3-way'!G442)</f>
        <v>2.0388073828679603</v>
      </c>
      <c r="K443" s="17">
        <f>IF(OR($A443="",$B443="",$C443=""),"",'OddsRatio_working_3-way'!H442)</f>
        <v>4.1381268429135947</v>
      </c>
      <c r="L443" s="21">
        <f>IF(OR($A443="",$B443="",$C443=""),"",'OddsRatio_working_3-way'!I442)</f>
        <v>3.7092495077154033</v>
      </c>
      <c r="M443" s="22">
        <f>IF(OR($A443="",$B443="",$C443=""),"",'OddsRatio_working_3-way'!J442)</f>
        <v>2.0460422809711982</v>
      </c>
      <c r="N443" s="29">
        <f t="shared" si="130"/>
        <v>24.306025727826675</v>
      </c>
      <c r="O443" s="30">
        <f t="shared" si="131"/>
        <v>27.08192281651997</v>
      </c>
      <c r="P443" s="30">
        <f t="shared" si="132"/>
        <v>48.612051455653351</v>
      </c>
      <c r="Q443" t="s">
        <v>78</v>
      </c>
      <c r="R443" t="s">
        <v>39</v>
      </c>
      <c r="S443" s="43">
        <v>44087</v>
      </c>
      <c r="T443" s="4">
        <v>100</v>
      </c>
      <c r="U443" s="4">
        <f t="shared" si="133"/>
        <v>75</v>
      </c>
      <c r="V443" s="4">
        <f t="shared" si="134"/>
        <v>72.14484679665739</v>
      </c>
      <c r="W443" s="4">
        <f t="shared" si="135"/>
        <v>50</v>
      </c>
      <c r="X443" s="4">
        <f t="shared" si="136"/>
        <v>77.855153203342624</v>
      </c>
      <c r="Y443" s="4">
        <f t="shared" si="137"/>
        <v>75</v>
      </c>
      <c r="Z443" s="4">
        <f t="shared" si="138"/>
        <v>52.855153203342617</v>
      </c>
      <c r="AA443" s="4">
        <f t="shared" si="139"/>
        <v>-2.8551532033426241</v>
      </c>
      <c r="AB443" s="4">
        <f t="shared" si="140"/>
        <v>-2.8551532033426099</v>
      </c>
      <c r="AC443" s="4">
        <f t="shared" si="141"/>
        <v>-2.855153203342617</v>
      </c>
    </row>
    <row r="444" spans="1:29" ht="15" x14ac:dyDescent="0.25">
      <c r="A444">
        <v>1.94</v>
      </c>
      <c r="B444">
        <v>3.57</v>
      </c>
      <c r="C444">
        <v>4.3</v>
      </c>
      <c r="D444" s="20">
        <f t="shared" si="129"/>
        <v>2.8134101878584117E-2</v>
      </c>
      <c r="E444" s="17">
        <f>IF(OR($A444="",$B444="",$C444=""),"",A444*'MPTO_working_3-way'!$I443)</f>
        <v>1.9945801576444531</v>
      </c>
      <c r="F444" s="21">
        <f>IF(OR($A444="",$B444="",$C444=""),"",B444*'MPTO_working_3-way'!$I443)</f>
        <v>3.6704387437065451</v>
      </c>
      <c r="G444" s="22">
        <f>IF(OR($A444="",$B444="",$C444=""),"",C444*'MPTO_working_3-way'!$I443)</f>
        <v>4.4209766380779119</v>
      </c>
      <c r="H444" s="17">
        <f>IF(OR($A444="",$B444="",$C444=""),"",'MPTO_working_3-way'!E443)</f>
        <v>1.9759492063941415</v>
      </c>
      <c r="I444" s="21">
        <f>IF(OR($A444="",$B444="",$C444=""),"",'MPTO_working_3-way'!F443)</f>
        <v>3.6936622658873315</v>
      </c>
      <c r="J444" s="22">
        <f>IF(OR($A444="",$B444="",$C444=""),"",'MPTO_working_3-way'!G443)</f>
        <v>4.4806861141229932</v>
      </c>
      <c r="K444" s="17">
        <f>IF(OR($A444="",$B444="",$C444=""),"",'OddsRatio_working_3-way'!H443)</f>
        <v>1.9832196797743586</v>
      </c>
      <c r="L444" s="21">
        <f>IF(OR($A444="",$B444="",$C444=""),"",'OddsRatio_working_3-way'!I443)</f>
        <v>3.688164443638406</v>
      </c>
      <c r="M444" s="22">
        <f>IF(OR($A444="",$B444="",$C444=""),"",'OddsRatio_working_3-way'!J443)</f>
        <v>4.4517286630376427</v>
      </c>
      <c r="N444" s="29">
        <f t="shared" si="130"/>
        <v>50.135864240270692</v>
      </c>
      <c r="O444" s="30">
        <f t="shared" si="131"/>
        <v>27.244699335049056</v>
      </c>
      <c r="P444" s="30">
        <f t="shared" si="132"/>
        <v>22.619436424680263</v>
      </c>
      <c r="Q444" t="s">
        <v>133</v>
      </c>
      <c r="R444" t="s">
        <v>134</v>
      </c>
      <c r="S444" s="43">
        <v>44087</v>
      </c>
      <c r="T444" s="4">
        <v>100</v>
      </c>
      <c r="U444" s="4">
        <f t="shared" si="133"/>
        <v>48.453608247422686</v>
      </c>
      <c r="V444" s="4">
        <f t="shared" si="134"/>
        <v>71.988795518207283</v>
      </c>
      <c r="W444" s="4">
        <f t="shared" si="135"/>
        <v>76.744186046511629</v>
      </c>
      <c r="X444" s="4">
        <f t="shared" si="136"/>
        <v>51.267018435281088</v>
      </c>
      <c r="Y444" s="4">
        <f t="shared" si="137"/>
        <v>74.802205706065692</v>
      </c>
      <c r="Z444" s="4">
        <f t="shared" si="138"/>
        <v>79.557596234370038</v>
      </c>
      <c r="AA444" s="4">
        <f t="shared" si="139"/>
        <v>-2.8134101878584019</v>
      </c>
      <c r="AB444" s="4">
        <f t="shared" si="140"/>
        <v>-2.813410187858409</v>
      </c>
      <c r="AC444" s="4">
        <f t="shared" si="141"/>
        <v>-2.813410187858409</v>
      </c>
    </row>
    <row r="445" spans="1:29" ht="15" x14ac:dyDescent="0.25">
      <c r="A445"/>
      <c r="B445"/>
      <c r="C445"/>
      <c r="D445" s="20" t="str">
        <f t="shared" si="129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9" t="e">
        <f t="shared" si="130"/>
        <v>#VALUE!</v>
      </c>
      <c r="O445" s="30" t="e">
        <f t="shared" si="131"/>
        <v>#VALUE!</v>
      </c>
      <c r="P445" s="30" t="e">
        <f t="shared" si="132"/>
        <v>#VALUE!</v>
      </c>
      <c r="Q445" t="s">
        <v>371</v>
      </c>
      <c r="R445" t="s">
        <v>84</v>
      </c>
      <c r="S445" s="43">
        <v>44087</v>
      </c>
      <c r="T445" s="4">
        <v>100</v>
      </c>
      <c r="U445" s="4" t="e">
        <f t="shared" si="133"/>
        <v>#DIV/0!</v>
      </c>
      <c r="V445" s="4" t="e">
        <f t="shared" si="134"/>
        <v>#DIV/0!</v>
      </c>
      <c r="W445" s="4" t="e">
        <f t="shared" si="135"/>
        <v>#DIV/0!</v>
      </c>
      <c r="X445" s="4" t="e">
        <f t="shared" si="136"/>
        <v>#DIV/0!</v>
      </c>
      <c r="Y445" s="4" t="e">
        <f t="shared" si="137"/>
        <v>#DIV/0!</v>
      </c>
      <c r="Z445" s="4" t="e">
        <f t="shared" si="138"/>
        <v>#DIV/0!</v>
      </c>
      <c r="AA445" s="4" t="e">
        <f t="shared" si="139"/>
        <v>#DIV/0!</v>
      </c>
      <c r="AB445" s="4" t="e">
        <f t="shared" si="140"/>
        <v>#DIV/0!</v>
      </c>
      <c r="AC445" s="4" t="e">
        <f t="shared" si="141"/>
        <v>#DIV/0!</v>
      </c>
    </row>
    <row r="446" spans="1:29" ht="15" x14ac:dyDescent="0.25">
      <c r="A446">
        <v>1.56</v>
      </c>
      <c r="B446">
        <v>3.97</v>
      </c>
      <c r="C446">
        <v>7.09</v>
      </c>
      <c r="D446" s="20">
        <f t="shared" si="129"/>
        <v>3.3958533345685993E-2</v>
      </c>
      <c r="E446" s="17">
        <f>IF(OR($A446="",$B446="",$C446=""),"",A446*'MPTO_working_3-way'!$I445)</f>
        <v>1.6129753120192702</v>
      </c>
      <c r="F446" s="21">
        <f>IF(OR($A446="",$B446="",$C446=""),"",B446*'MPTO_working_3-way'!$I445)</f>
        <v>4.1048153773823737</v>
      </c>
      <c r="G446" s="22">
        <f>IF(OR($A446="",$B446="",$C446=""),"",C446*'MPTO_working_3-way'!$I445)</f>
        <v>7.3307660014209137</v>
      </c>
      <c r="H446" s="17">
        <f>IF(OR($A446="",$B446="",$C446=""),"",'MPTO_working_3-way'!E445)</f>
        <v>1.5880423462643898</v>
      </c>
      <c r="I446" s="21">
        <f>IF(OR($A446="",$B446="",$C446=""),"",'MPTO_working_3-way'!F445)</f>
        <v>4.1568001956952605</v>
      </c>
      <c r="J446" s="22">
        <f>IF(OR($A446="",$B446="",$C446=""),"",'MPTO_working_3-way'!G445)</f>
        <v>7.7086611758746608</v>
      </c>
      <c r="K446" s="17">
        <f>IF(OR($A446="",$B446="",$C446=""),"",'OddsRatio_working_3-way'!H445)</f>
        <v>1.596627832967404</v>
      </c>
      <c r="L446" s="21">
        <f>IF(OR($A446="",$B446="",$C446=""),"",'OddsRatio_working_3-way'!I445)</f>
        <v>4.164258328416409</v>
      </c>
      <c r="M446" s="22">
        <f>IF(OR($A446="",$B446="",$C446=""),"",'OddsRatio_working_3-way'!J445)</f>
        <v>7.4883276835205148</v>
      </c>
      <c r="N446" s="29">
        <f t="shared" si="130"/>
        <v>61.997229129819011</v>
      </c>
      <c r="O446" s="30">
        <f t="shared" si="131"/>
        <v>24.361631597611495</v>
      </c>
      <c r="P446" s="30">
        <f t="shared" si="132"/>
        <v>13.641139272569486</v>
      </c>
      <c r="Q446" t="s">
        <v>272</v>
      </c>
      <c r="R446" t="s">
        <v>308</v>
      </c>
      <c r="S446" s="43">
        <v>44087</v>
      </c>
      <c r="T446" s="4">
        <v>100</v>
      </c>
      <c r="U446" s="4">
        <f t="shared" si="133"/>
        <v>35.897435897435898</v>
      </c>
      <c r="V446" s="4">
        <f t="shared" si="134"/>
        <v>74.811083123425689</v>
      </c>
      <c r="W446" s="4">
        <f t="shared" si="135"/>
        <v>85.895627644569814</v>
      </c>
      <c r="X446" s="4">
        <f t="shared" si="136"/>
        <v>39.29328923200449</v>
      </c>
      <c r="Y446" s="4">
        <f t="shared" si="137"/>
        <v>78.206936457994274</v>
      </c>
      <c r="Z446" s="4">
        <f t="shared" si="138"/>
        <v>89.291480979138399</v>
      </c>
      <c r="AA446" s="4">
        <f t="shared" si="139"/>
        <v>-3.3958533345685922</v>
      </c>
      <c r="AB446" s="4">
        <f t="shared" si="140"/>
        <v>-3.3958533345685851</v>
      </c>
      <c r="AC446" s="4">
        <f t="shared" si="141"/>
        <v>-3.3958533345685851</v>
      </c>
    </row>
    <row r="447" spans="1:29" ht="15" x14ac:dyDescent="0.25">
      <c r="A447">
        <v>2.42</v>
      </c>
      <c r="B447">
        <v>3.06</v>
      </c>
      <c r="C447">
        <v>3.47</v>
      </c>
      <c r="D447" s="20">
        <f t="shared" si="129"/>
        <v>2.8204964157128698E-2</v>
      </c>
      <c r="E447" s="17">
        <f>IF(OR($A447="",$B447="",$C447=""),"",A447*'MPTO_working_3-way'!$I446)</f>
        <v>2.4882560132602514</v>
      </c>
      <c r="F447" s="21">
        <f>IF(OR($A447="",$B447="",$C447=""),"",B447*'MPTO_working_3-way'!$I446)</f>
        <v>3.146307190320814</v>
      </c>
      <c r="G447" s="22">
        <f>IF(OR($A447="",$B447="",$C447=""),"",C447*'MPTO_working_3-way'!$I446)</f>
        <v>3.567871225625237</v>
      </c>
      <c r="H447" s="17">
        <f>IF(OR($A447="",$B447="",$C447=""),"",'MPTO_working_3-way'!E446)</f>
        <v>2.4763417381725397</v>
      </c>
      <c r="I447" s="21">
        <f>IF(OR($A447="",$B447="",$C447=""),"",'MPTO_working_3-way'!F446)</f>
        <v>3.1506409905341974</v>
      </c>
      <c r="J447" s="22">
        <f>IF(OR($A447="",$B447="",$C447=""),"",'MPTO_working_3-way'!G446)</f>
        <v>3.587022082520352</v>
      </c>
      <c r="K447" s="17">
        <f>IF(OR($A447="",$B447="",$C447=""),"",'OddsRatio_working_3-way'!H446)</f>
        <v>2.4816956687782055</v>
      </c>
      <c r="L447" s="21">
        <f>IF(OR($A447="",$B447="",$C447=""),"",'OddsRatio_working_3-way'!I446)</f>
        <v>3.149502167382467</v>
      </c>
      <c r="M447" s="22">
        <f>IF(OR($A447="",$B447="",$C447=""),"",'OddsRatio_working_3-way'!J446)</f>
        <v>3.5773157055508227</v>
      </c>
      <c r="N447" s="29">
        <f t="shared" si="130"/>
        <v>40.188790649791073</v>
      </c>
      <c r="O447" s="30">
        <f t="shared" si="131"/>
        <v>31.783291951795551</v>
      </c>
      <c r="P447" s="30">
        <f t="shared" si="132"/>
        <v>28.027917398413365</v>
      </c>
      <c r="Q447" t="s">
        <v>271</v>
      </c>
      <c r="R447" t="s">
        <v>293</v>
      </c>
      <c r="S447" s="43">
        <v>44087</v>
      </c>
      <c r="T447" s="4">
        <v>100</v>
      </c>
      <c r="U447" s="4">
        <f t="shared" si="133"/>
        <v>58.677685950413228</v>
      </c>
      <c r="V447" s="4">
        <f t="shared" si="134"/>
        <v>67.320261437908499</v>
      </c>
      <c r="W447" s="4">
        <f t="shared" si="135"/>
        <v>71.181556195965413</v>
      </c>
      <c r="X447" s="4">
        <f t="shared" si="136"/>
        <v>61.498182366126088</v>
      </c>
      <c r="Y447" s="4">
        <f t="shared" si="137"/>
        <v>70.140757853621366</v>
      </c>
      <c r="Z447" s="4">
        <f t="shared" si="138"/>
        <v>74.00205261167828</v>
      </c>
      <c r="AA447" s="4">
        <f t="shared" si="139"/>
        <v>-2.82049641571286</v>
      </c>
      <c r="AB447" s="4">
        <f t="shared" si="140"/>
        <v>-2.8204964157128671</v>
      </c>
      <c r="AC447" s="4">
        <f t="shared" si="141"/>
        <v>-2.8204964157128671</v>
      </c>
    </row>
    <row r="448" spans="1:29" ht="15" x14ac:dyDescent="0.25">
      <c r="A448">
        <v>2.59</v>
      </c>
      <c r="B448">
        <v>3.22</v>
      </c>
      <c r="C448">
        <v>3.03</v>
      </c>
      <c r="D448" s="20">
        <f t="shared" si="129"/>
        <v>2.6692395611896291E-2</v>
      </c>
      <c r="E448" s="17">
        <f>IF(OR($A448="",$B448="",$C448=""),"",A448*'MPTO_working_3-way'!$I447)</f>
        <v>2.6591333046348113</v>
      </c>
      <c r="F448" s="21">
        <f>IF(OR($A448="",$B448="",$C448=""),"",B448*'MPTO_working_3-way'!$I447)</f>
        <v>3.3059495138703063</v>
      </c>
      <c r="G448" s="22">
        <f>IF(OR($A448="",$B448="",$C448=""),"",C448*'MPTO_working_3-way'!$I447)</f>
        <v>3.1108779587040454</v>
      </c>
      <c r="H448" s="17">
        <f>IF(OR($A448="",$B448="",$C448=""),"",'MPTO_working_3-way'!E447)</f>
        <v>2.651092938579334</v>
      </c>
      <c r="I448" s="21">
        <f>IF(OR($A448="",$B448="",$C448=""),"",'MPTO_working_3-way'!F447)</f>
        <v>3.3149734522375973</v>
      </c>
      <c r="J448" s="22">
        <f>IF(OR($A448="",$B448="",$C448=""),"",'MPTO_working_3-way'!G447)</f>
        <v>3.1139499724254294</v>
      </c>
      <c r="K448" s="17">
        <f>IF(OR($A448="",$B448="",$C448=""),"",'OddsRatio_working_3-way'!H447)</f>
        <v>2.654821961323381</v>
      </c>
      <c r="L448" s="21">
        <f>IF(OR($A448="",$B448="",$C448=""),"",'OddsRatio_working_3-way'!I447)</f>
        <v>3.3105061346779281</v>
      </c>
      <c r="M448" s="22">
        <f>IF(OR($A448="",$B448="",$C448=""),"",'OddsRatio_working_3-way'!J447)</f>
        <v>3.1127601141424299</v>
      </c>
      <c r="N448" s="29">
        <f t="shared" si="130"/>
        <v>37.606238027142972</v>
      </c>
      <c r="O448" s="30">
        <f t="shared" si="131"/>
        <v>30.248495804441085</v>
      </c>
      <c r="P448" s="30">
        <f t="shared" si="132"/>
        <v>32.145266168415944</v>
      </c>
      <c r="Q448" t="s">
        <v>270</v>
      </c>
      <c r="R448" t="s">
        <v>297</v>
      </c>
      <c r="S448" s="43">
        <v>44087</v>
      </c>
      <c r="T448" s="4">
        <v>100</v>
      </c>
      <c r="U448" s="4">
        <f t="shared" si="133"/>
        <v>61.389961389961393</v>
      </c>
      <c r="V448" s="4">
        <f t="shared" si="134"/>
        <v>68.944099378881987</v>
      </c>
      <c r="W448" s="4">
        <f t="shared" si="135"/>
        <v>66.996699669967001</v>
      </c>
      <c r="X448" s="4">
        <f t="shared" si="136"/>
        <v>64.059200951151013</v>
      </c>
      <c r="Y448" s="4">
        <f t="shared" si="137"/>
        <v>71.613338940071614</v>
      </c>
      <c r="Z448" s="4">
        <f t="shared" si="138"/>
        <v>69.665939231156628</v>
      </c>
      <c r="AA448" s="4">
        <f t="shared" si="139"/>
        <v>-2.6692395611896202</v>
      </c>
      <c r="AB448" s="4">
        <f t="shared" si="140"/>
        <v>-2.6692395611896274</v>
      </c>
      <c r="AC448" s="4">
        <f t="shared" si="141"/>
        <v>-2.6692395611896274</v>
      </c>
    </row>
    <row r="449" spans="1:29" ht="15" x14ac:dyDescent="0.25">
      <c r="A449">
        <v>2.2000000000000002</v>
      </c>
      <c r="B449">
        <v>3.41</v>
      </c>
      <c r="C449">
        <v>3.57</v>
      </c>
      <c r="D449" s="20">
        <f t="shared" si="129"/>
        <v>2.7912631328191218E-2</v>
      </c>
      <c r="E449" s="17">
        <f>IF(OR($A449="",$B449="",$C449=""),"",A449*'MPTO_working_3-way'!$I448)</f>
        <v>2.2614077889220208</v>
      </c>
      <c r="F449" s="21">
        <f>IF(OR($A449="",$B449="",$C449=""),"",B449*'MPTO_working_3-way'!$I448)</f>
        <v>3.5051820728291321</v>
      </c>
      <c r="G449" s="22">
        <f>IF(OR($A449="",$B449="",$C449=""),"",C449*'MPTO_working_3-way'!$I448)</f>
        <v>3.6696480938416425</v>
      </c>
      <c r="H449" s="17">
        <f>IF(OR($A449="",$B449="",$C449=""),"",'MPTO_working_3-way'!E448)</f>
        <v>2.2459734205784501</v>
      </c>
      <c r="I449" s="21">
        <f>IF(OR($A449="",$B449="",$C449=""),"",'MPTO_working_3-way'!F448)</f>
        <v>3.5217353570808667</v>
      </c>
      <c r="J449" s="22">
        <f>IF(OR($A449="",$B449="",$C449=""),"",'MPTO_working_3-way'!G448)</f>
        <v>3.6926553558067585</v>
      </c>
      <c r="K449" s="17">
        <f>IF(OR($A449="",$B449="",$C449=""),"",'OddsRatio_working_3-way'!H448)</f>
        <v>2.2524421128499474</v>
      </c>
      <c r="L449" s="21">
        <f>IF(OR($A449="",$B449="",$C449=""),"",'OddsRatio_working_3-way'!I448)</f>
        <v>3.5153212433069778</v>
      </c>
      <c r="M449" s="22">
        <f>IF(OR($A449="",$B449="",$C449=""),"",'OddsRatio_working_3-way'!J448)</f>
        <v>3.682313525020303</v>
      </c>
      <c r="N449" s="29">
        <f t="shared" si="130"/>
        <v>44.22024213849042</v>
      </c>
      <c r="O449" s="30">
        <f t="shared" si="131"/>
        <v>28.529188476445434</v>
      </c>
      <c r="P449" s="30">
        <f t="shared" si="132"/>
        <v>27.250569385064129</v>
      </c>
      <c r="Q449" t="s">
        <v>294</v>
      </c>
      <c r="R449" t="s">
        <v>299</v>
      </c>
      <c r="S449" s="43">
        <v>44087</v>
      </c>
      <c r="T449" s="4">
        <v>100</v>
      </c>
      <c r="U449" s="4">
        <f t="shared" si="133"/>
        <v>54.545454545454554</v>
      </c>
      <c r="V449" s="4">
        <f t="shared" si="134"/>
        <v>70.674486803519059</v>
      </c>
      <c r="W449" s="4">
        <f t="shared" si="135"/>
        <v>71.988795518207283</v>
      </c>
      <c r="X449" s="4">
        <f t="shared" si="136"/>
        <v>57.336717678273651</v>
      </c>
      <c r="Y449" s="4">
        <f t="shared" si="137"/>
        <v>73.46574993633817</v>
      </c>
      <c r="Z449" s="4">
        <f t="shared" si="138"/>
        <v>74.780058651026394</v>
      </c>
      <c r="AA449" s="4">
        <f t="shared" si="139"/>
        <v>-2.7912631328190969</v>
      </c>
      <c r="AB449" s="4">
        <f t="shared" si="140"/>
        <v>-2.7912631328191111</v>
      </c>
      <c r="AC449" s="4">
        <f t="shared" si="141"/>
        <v>-2.7912631328191111</v>
      </c>
    </row>
    <row r="450" spans="1:29" ht="15" x14ac:dyDescent="0.25">
      <c r="A450">
        <v>3.43</v>
      </c>
      <c r="B450">
        <v>3.35</v>
      </c>
      <c r="C450">
        <v>2.2799999999999998</v>
      </c>
      <c r="D450" s="20">
        <f t="shared" si="129"/>
        <v>2.8649143419010592E-2</v>
      </c>
      <c r="E450" s="17">
        <f>IF(OR($A450="",$B450="",$C450=""),"",A450*'MPTO_working_3-way'!$I449)</f>
        <v>3.5282665619272064</v>
      </c>
      <c r="F450" s="21">
        <f>IF(OR($A450="",$B450="",$C450=""),"",B450*'MPTO_working_3-way'!$I449)</f>
        <v>3.4459746304536858</v>
      </c>
      <c r="G450" s="22">
        <f>IF(OR($A450="",$B450="",$C450=""),"",C450*'MPTO_working_3-way'!$I449)</f>
        <v>2.3453200469953441</v>
      </c>
      <c r="H450" s="17">
        <f>IF(OR($A450="",$B450="",$C450=""),"",'MPTO_working_3-way'!E449)</f>
        <v>3.5461561923600313</v>
      </c>
      <c r="I450" s="21">
        <f>IF(OR($A450="",$B450="",$C450=""),"",'MPTO_working_3-way'!F449)</f>
        <v>3.4607135686180581</v>
      </c>
      <c r="J450" s="22">
        <f>IF(OR($A450="",$B450="",$C450=""),"",'MPTO_working_3-way'!G449)</f>
        <v>2.3307481938522474</v>
      </c>
      <c r="K450" s="17">
        <f>IF(OR($A450="",$B450="",$C450=""),"",'OddsRatio_working_3-way'!H449)</f>
        <v>3.5381828942717815</v>
      </c>
      <c r="L450" s="21">
        <f>IF(OR($A450="",$B450="",$C450=""),"",'OddsRatio_working_3-way'!I449)</f>
        <v>3.4546213175056315</v>
      </c>
      <c r="M450" s="22">
        <f>IF(OR($A450="",$B450="",$C450=""),"",'OddsRatio_working_3-way'!J449)</f>
        <v>2.3369852282583867</v>
      </c>
      <c r="N450" s="29">
        <f t="shared" si="130"/>
        <v>28.34252975075049</v>
      </c>
      <c r="O450" s="30">
        <f t="shared" si="131"/>
        <v>29.019366282111697</v>
      </c>
      <c r="P450" s="30">
        <f t="shared" si="132"/>
        <v>42.638103967137802</v>
      </c>
      <c r="Q450" t="s">
        <v>296</v>
      </c>
      <c r="R450" t="s">
        <v>273</v>
      </c>
      <c r="S450" s="43">
        <v>44087</v>
      </c>
      <c r="T450" s="4">
        <v>100</v>
      </c>
      <c r="U450" s="4">
        <f t="shared" si="133"/>
        <v>70.845481049562679</v>
      </c>
      <c r="V450" s="4">
        <f t="shared" si="134"/>
        <v>70.149253731343279</v>
      </c>
      <c r="W450" s="4">
        <f t="shared" si="135"/>
        <v>56.140350877192972</v>
      </c>
      <c r="X450" s="4">
        <f t="shared" si="136"/>
        <v>73.710395391463734</v>
      </c>
      <c r="Y450" s="4">
        <f t="shared" si="137"/>
        <v>73.014168073244335</v>
      </c>
      <c r="Z450" s="4">
        <f t="shared" si="138"/>
        <v>59.005265219094028</v>
      </c>
      <c r="AA450" s="4">
        <f t="shared" si="139"/>
        <v>-2.8649143419010556</v>
      </c>
      <c r="AB450" s="4">
        <f t="shared" si="140"/>
        <v>-2.8649143419010556</v>
      </c>
      <c r="AC450" s="4">
        <f t="shared" si="141"/>
        <v>-2.8649143419010556</v>
      </c>
    </row>
    <row r="451" spans="1:29" ht="15" x14ac:dyDescent="0.25">
      <c r="A451">
        <v>1.95</v>
      </c>
      <c r="B451">
        <v>3.64</v>
      </c>
      <c r="C451">
        <v>4.13</v>
      </c>
      <c r="D451" s="20">
        <f t="shared" si="129"/>
        <v>2.9676538151114595E-2</v>
      </c>
      <c r="E451" s="17">
        <f>IF(OR($A451="",$B451="",$C451=""),"",A451*'MPTO_working_3-way'!$I450)</f>
        <v>2.0078692493946733</v>
      </c>
      <c r="F451" s="21">
        <f>IF(OR($A451="",$B451="",$C451=""),"",B451*'MPTO_working_3-way'!$I450)</f>
        <v>3.7480225988700573</v>
      </c>
      <c r="G451" s="22">
        <f>IF(OR($A451="",$B451="",$C451=""),"",C451*'MPTO_working_3-way'!$I450)</f>
        <v>4.2525641025641034</v>
      </c>
      <c r="H451" s="17">
        <f>IF(OR($A451="",$B451="",$C451=""),"",'MPTO_working_3-way'!E450)</f>
        <v>1.9883548679121061</v>
      </c>
      <c r="I451" s="21">
        <f>IF(OR($A451="",$B451="",$C451=""),"",'MPTO_working_3-way'!F450)</f>
        <v>3.7759631163553968</v>
      </c>
      <c r="J451" s="22">
        <f>IF(OR($A451="",$B451="",$C451=""),"",'MPTO_working_3-way'!G450)</f>
        <v>4.3059169488504736</v>
      </c>
      <c r="K451" s="17">
        <f>IF(OR($A451="",$B451="",$C451=""),"",'OddsRatio_working_3-way'!H450)</f>
        <v>1.9959465184260501</v>
      </c>
      <c r="L451" s="21">
        <f>IF(OR($A451="",$B451="",$C451=""),"",'OddsRatio_working_3-way'!I450)</f>
        <v>3.7676829564681813</v>
      </c>
      <c r="M451" s="22">
        <f>IF(OR($A451="",$B451="",$C451=""),"",'OddsRatio_working_3-way'!J450)</f>
        <v>4.2813816870247754</v>
      </c>
      <c r="N451" s="29">
        <f t="shared" si="130"/>
        <v>49.804039794995475</v>
      </c>
      <c r="O451" s="30">
        <f t="shared" si="131"/>
        <v>26.680735604461859</v>
      </c>
      <c r="P451" s="30">
        <f t="shared" si="132"/>
        <v>23.515224600542652</v>
      </c>
      <c r="Q451" t="s">
        <v>292</v>
      </c>
      <c r="R451" t="s">
        <v>269</v>
      </c>
      <c r="S451" s="43">
        <v>44087</v>
      </c>
      <c r="T451" s="4">
        <v>100</v>
      </c>
      <c r="U451" s="4">
        <f t="shared" si="133"/>
        <v>48.717948717948723</v>
      </c>
      <c r="V451" s="4">
        <f t="shared" si="134"/>
        <v>72.527472527472526</v>
      </c>
      <c r="W451" s="4">
        <f t="shared" si="135"/>
        <v>75.786924939467312</v>
      </c>
      <c r="X451" s="4">
        <f t="shared" si="136"/>
        <v>51.685602533060163</v>
      </c>
      <c r="Y451" s="4">
        <f t="shared" si="137"/>
        <v>75.495126342583973</v>
      </c>
      <c r="Z451" s="4">
        <f t="shared" si="138"/>
        <v>78.754578754578759</v>
      </c>
      <c r="AA451" s="4">
        <f t="shared" si="139"/>
        <v>-2.96765381511144</v>
      </c>
      <c r="AB451" s="4">
        <f t="shared" si="140"/>
        <v>-2.9676538151114471</v>
      </c>
      <c r="AC451" s="4">
        <f t="shared" si="141"/>
        <v>-2.9676538151114471</v>
      </c>
    </row>
    <row r="452" spans="1:29" ht="15" x14ac:dyDescent="0.25">
      <c r="A452"/>
      <c r="B452"/>
      <c r="C452"/>
      <c r="D452" s="20" t="str">
        <f t="shared" si="129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9" t="e">
        <f t="shared" si="130"/>
        <v>#VALUE!</v>
      </c>
      <c r="O452" s="30" t="e">
        <f t="shared" si="131"/>
        <v>#VALUE!</v>
      </c>
      <c r="P452" s="30" t="e">
        <f t="shared" si="132"/>
        <v>#VALUE!</v>
      </c>
      <c r="Q452" t="s">
        <v>311</v>
      </c>
      <c r="R452" t="s">
        <v>310</v>
      </c>
      <c r="S452" s="43">
        <v>44087</v>
      </c>
      <c r="T452" s="4">
        <v>100</v>
      </c>
      <c r="U452" s="4" t="e">
        <f t="shared" si="133"/>
        <v>#DIV/0!</v>
      </c>
      <c r="V452" s="4" t="e">
        <f t="shared" si="134"/>
        <v>#DIV/0!</v>
      </c>
      <c r="W452" s="4" t="e">
        <f t="shared" si="135"/>
        <v>#DIV/0!</v>
      </c>
      <c r="X452" s="4" t="e">
        <f t="shared" si="136"/>
        <v>#DIV/0!</v>
      </c>
      <c r="Y452" s="4" t="e">
        <f t="shared" si="137"/>
        <v>#DIV/0!</v>
      </c>
      <c r="Z452" s="4" t="e">
        <f t="shared" si="138"/>
        <v>#DIV/0!</v>
      </c>
      <c r="AA452" s="4" t="e">
        <f t="shared" si="139"/>
        <v>#DIV/0!</v>
      </c>
      <c r="AB452" s="4" t="e">
        <f t="shared" si="140"/>
        <v>#DIV/0!</v>
      </c>
      <c r="AC452" s="4" t="e">
        <f t="shared" si="141"/>
        <v>#DIV/0!</v>
      </c>
    </row>
    <row r="453" spans="1:29" ht="15" x14ac:dyDescent="0.25">
      <c r="A453"/>
      <c r="B453"/>
      <c r="C453"/>
      <c r="D453" s="20" t="str">
        <f t="shared" ref="D453:D516" si="142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9" t="e">
        <f t="shared" si="130"/>
        <v>#VALUE!</v>
      </c>
      <c r="O453" s="30" t="e">
        <f t="shared" si="131"/>
        <v>#VALUE!</v>
      </c>
      <c r="P453" s="30" t="e">
        <f t="shared" si="132"/>
        <v>#VALUE!</v>
      </c>
      <c r="Q453" t="s">
        <v>372</v>
      </c>
      <c r="R453" t="s">
        <v>373</v>
      </c>
      <c r="S453" s="43">
        <v>44087</v>
      </c>
      <c r="T453" s="4">
        <v>100</v>
      </c>
      <c r="U453" s="4" t="e">
        <f t="shared" si="133"/>
        <v>#DIV/0!</v>
      </c>
      <c r="V453" s="4" t="e">
        <f t="shared" si="134"/>
        <v>#DIV/0!</v>
      </c>
      <c r="W453" s="4" t="e">
        <f t="shared" si="135"/>
        <v>#DIV/0!</v>
      </c>
      <c r="X453" s="4" t="e">
        <f t="shared" si="136"/>
        <v>#DIV/0!</v>
      </c>
      <c r="Y453" s="4" t="e">
        <f t="shared" si="137"/>
        <v>#DIV/0!</v>
      </c>
      <c r="Z453" s="4" t="e">
        <f t="shared" si="138"/>
        <v>#DIV/0!</v>
      </c>
      <c r="AA453" s="4" t="e">
        <f t="shared" si="139"/>
        <v>#DIV/0!</v>
      </c>
      <c r="AB453" s="4" t="e">
        <f t="shared" si="140"/>
        <v>#DIV/0!</v>
      </c>
      <c r="AC453" s="4" t="e">
        <f t="shared" si="141"/>
        <v>#DIV/0!</v>
      </c>
    </row>
    <row r="454" spans="1:29" ht="15" x14ac:dyDescent="0.25">
      <c r="A454"/>
      <c r="B454"/>
      <c r="C454"/>
      <c r="D454" s="20" t="str">
        <f t="shared" si="142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9" t="e">
        <f t="shared" si="130"/>
        <v>#VALUE!</v>
      </c>
      <c r="O454" s="30" t="e">
        <f t="shared" si="131"/>
        <v>#VALUE!</v>
      </c>
      <c r="P454" s="30" t="e">
        <f t="shared" si="132"/>
        <v>#VALUE!</v>
      </c>
      <c r="Q454" t="s">
        <v>374</v>
      </c>
      <c r="R454" t="s">
        <v>91</v>
      </c>
      <c r="S454" s="43">
        <v>44087</v>
      </c>
      <c r="T454" s="4">
        <v>100</v>
      </c>
      <c r="U454" s="4" t="e">
        <f t="shared" si="133"/>
        <v>#DIV/0!</v>
      </c>
      <c r="V454" s="4" t="e">
        <f t="shared" si="134"/>
        <v>#DIV/0!</v>
      </c>
      <c r="W454" s="4" t="e">
        <f t="shared" si="135"/>
        <v>#DIV/0!</v>
      </c>
      <c r="X454" s="4" t="e">
        <f t="shared" si="136"/>
        <v>#DIV/0!</v>
      </c>
      <c r="Y454" s="4" t="e">
        <f t="shared" si="137"/>
        <v>#DIV/0!</v>
      </c>
      <c r="Z454" s="4" t="e">
        <f t="shared" si="138"/>
        <v>#DIV/0!</v>
      </c>
      <c r="AA454" s="4" t="e">
        <f t="shared" si="139"/>
        <v>#DIV/0!</v>
      </c>
      <c r="AB454" s="4" t="e">
        <f t="shared" si="140"/>
        <v>#DIV/0!</v>
      </c>
      <c r="AC454" s="4" t="e">
        <f t="shared" si="141"/>
        <v>#DIV/0!</v>
      </c>
    </row>
    <row r="455" spans="1:29" ht="15" x14ac:dyDescent="0.25">
      <c r="A455">
        <v>1.91</v>
      </c>
      <c r="B455">
        <v>3.7</v>
      </c>
      <c r="C455">
        <v>4.1399999999999997</v>
      </c>
      <c r="D455" s="20">
        <f t="shared" si="142"/>
        <v>3.5376373414160778E-2</v>
      </c>
      <c r="E455" s="17">
        <f>IF(OR($A455="",$B455="",$C455=""),"",A455*'MPTO_working_3-way'!$I454)</f>
        <v>1.977568873221047</v>
      </c>
      <c r="F455" s="21">
        <f>IF(OR($A455="",$B455="",$C455=""),"",B455*'MPTO_working_3-way'!$I454)</f>
        <v>3.8308925816323951</v>
      </c>
      <c r="G455" s="22">
        <f>IF(OR($A455="",$B455="",$C455=""),"",C455*'MPTO_working_3-way'!$I454)</f>
        <v>4.2864581859346256</v>
      </c>
      <c r="H455" s="17">
        <f>IF(OR($A455="",$B455="",$C455=""),"",'MPTO_working_3-way'!E454)</f>
        <v>1.9540100866048158</v>
      </c>
      <c r="I455" s="21">
        <f>IF(OR($A455="",$B455="",$C455=""),"",'MPTO_working_3-way'!F454)</f>
        <v>3.8687990309945972</v>
      </c>
      <c r="J455" s="22">
        <f>IF(OR($A455="",$B455="",$C455=""),"",'MPTO_working_3-way'!G454)</f>
        <v>4.3524857210014085</v>
      </c>
      <c r="K455" s="17">
        <f>IF(OR($A455="",$B455="",$C455=""),"",'OddsRatio_working_3-way'!H454)</f>
        <v>1.9630054911877977</v>
      </c>
      <c r="L455" s="21">
        <f>IF(OR($A455="",$B455="",$C455=""),"",'OddsRatio_working_3-way'!I454)</f>
        <v>3.857269039787973</v>
      </c>
      <c r="M455" s="22">
        <f>IF(OR($A455="",$B455="",$C455=""),"",'OddsRatio_working_3-way'!J454)</f>
        <v>4.32289806849416</v>
      </c>
      <c r="N455" s="29">
        <f t="shared" si="130"/>
        <v>50.567138952344479</v>
      </c>
      <c r="O455" s="30">
        <f t="shared" si="131"/>
        <v>26.103577134858906</v>
      </c>
      <c r="P455" s="30">
        <f t="shared" si="132"/>
        <v>23.329283912796612</v>
      </c>
      <c r="Q455" t="s">
        <v>375</v>
      </c>
      <c r="R455" t="s">
        <v>376</v>
      </c>
      <c r="S455" s="43">
        <v>44087</v>
      </c>
      <c r="T455" s="4">
        <v>100</v>
      </c>
      <c r="U455" s="4">
        <f t="shared" si="133"/>
        <v>47.643979057591622</v>
      </c>
      <c r="V455" s="4">
        <f t="shared" si="134"/>
        <v>72.972972972972968</v>
      </c>
      <c r="W455" s="4">
        <f t="shared" si="135"/>
        <v>75.845410628019309</v>
      </c>
      <c r="X455" s="4">
        <f t="shared" si="136"/>
        <v>51.181616399007702</v>
      </c>
      <c r="Y455" s="4">
        <f t="shared" si="137"/>
        <v>76.510610314389055</v>
      </c>
      <c r="Z455" s="4">
        <f t="shared" si="138"/>
        <v>79.38304796943541</v>
      </c>
      <c r="AA455" s="4">
        <f t="shared" si="139"/>
        <v>-3.5376373414160796</v>
      </c>
      <c r="AB455" s="4">
        <f t="shared" si="140"/>
        <v>-3.5376373414160867</v>
      </c>
      <c r="AC455" s="4">
        <f t="shared" si="141"/>
        <v>-3.5376373414161009</v>
      </c>
    </row>
    <row r="456" spans="1:29" ht="15" x14ac:dyDescent="0.25">
      <c r="A456">
        <v>1.73</v>
      </c>
      <c r="B456">
        <v>4.01</v>
      </c>
      <c r="C456">
        <v>4.7699999999999996</v>
      </c>
      <c r="D456" s="20">
        <f t="shared" si="142"/>
        <v>3.7054846554437137E-2</v>
      </c>
      <c r="E456" s="17">
        <f>IF(OR($A456="",$B456="",$C456=""),"",A456*'MPTO_working_3-way'!$I455)</f>
        <v>1.7941048845391763</v>
      </c>
      <c r="F456" s="21">
        <f>IF(OR($A456="",$B456="",$C456=""),"",B456*'MPTO_working_3-way'!$I455)</f>
        <v>4.1585899346832926</v>
      </c>
      <c r="G456" s="22">
        <f>IF(OR($A456="",$B456="",$C456=""),"",C456*'MPTO_working_3-way'!$I455)</f>
        <v>4.9467516180646651</v>
      </c>
      <c r="H456" s="17">
        <f>IF(OR($A456="",$B456="",$C456=""),"",'MPTO_working_3-way'!E455)</f>
        <v>1.7677743229547787</v>
      </c>
      <c r="I456" s="21">
        <f>IF(OR($A456="",$B456="",$C456=""),"",'MPTO_working_3-way'!F455)</f>
        <v>4.2189652573397307</v>
      </c>
      <c r="J456" s="22">
        <f>IF(OR($A456="",$B456="",$C456=""),"",'MPTO_working_3-way'!G455)</f>
        <v>5.0686294877783666</v>
      </c>
      <c r="K456" s="17">
        <f>IF(OR($A456="",$B456="",$C456=""),"",'OddsRatio_working_3-way'!H455)</f>
        <v>1.7771572279982357</v>
      </c>
      <c r="L456" s="21">
        <f>IF(OR($A456="",$B456="",$C456=""),"",'OddsRatio_working_3-way'!I455)</f>
        <v>4.2044428168146455</v>
      </c>
      <c r="M456" s="22">
        <f>IF(OR($A456="",$B456="",$C456=""),"",'OddsRatio_working_3-way'!J455)</f>
        <v>5.013538013086781</v>
      </c>
      <c r="N456" s="29">
        <f t="shared" si="130"/>
        <v>55.738101412998184</v>
      </c>
      <c r="O456" s="30">
        <f t="shared" si="131"/>
        <v>24.046612330295975</v>
      </c>
      <c r="P456" s="30">
        <f t="shared" si="132"/>
        <v>20.215286256705838</v>
      </c>
      <c r="Q456" t="s">
        <v>377</v>
      </c>
      <c r="R456" t="s">
        <v>378</v>
      </c>
      <c r="S456" s="43">
        <v>44087</v>
      </c>
      <c r="T456" s="4">
        <v>100</v>
      </c>
      <c r="U456" s="4">
        <f t="shared" si="133"/>
        <v>42.196531791907518</v>
      </c>
      <c r="V456" s="4">
        <f t="shared" si="134"/>
        <v>75.062344139650875</v>
      </c>
      <c r="W456" s="4">
        <f t="shared" si="135"/>
        <v>79.035639412997895</v>
      </c>
      <c r="X456" s="4">
        <f t="shared" si="136"/>
        <v>45.902016447351222</v>
      </c>
      <c r="Y456" s="4">
        <f t="shared" si="137"/>
        <v>78.767828795094587</v>
      </c>
      <c r="Z456" s="4">
        <f t="shared" si="138"/>
        <v>82.741124068441621</v>
      </c>
      <c r="AA456" s="4">
        <f t="shared" si="139"/>
        <v>-3.7054846554437049</v>
      </c>
      <c r="AB456" s="4">
        <f t="shared" si="140"/>
        <v>-3.705484655443712</v>
      </c>
      <c r="AC456" s="4">
        <f t="shared" si="141"/>
        <v>-3.7054846554437262</v>
      </c>
    </row>
    <row r="457" spans="1:29" ht="15" x14ac:dyDescent="0.25">
      <c r="A457">
        <v>9.6300000000000008</v>
      </c>
      <c r="B457">
        <v>6.61</v>
      </c>
      <c r="C457">
        <v>1.28</v>
      </c>
      <c r="D457" s="20">
        <f t="shared" si="142"/>
        <v>3.6378090325398293E-2</v>
      </c>
      <c r="E457" s="17">
        <f>IF(OR($A457="",$B457="",$C457=""),"",A457*'MPTO_working_3-way'!$I456)</f>
        <v>9.9803210098335864</v>
      </c>
      <c r="F457" s="21">
        <f>IF(OR($A457="",$B457="",$C457=""),"",B457*'MPTO_working_3-way'!$I456)</f>
        <v>6.8504591770508831</v>
      </c>
      <c r="G457" s="22">
        <f>IF(OR($A457="",$B457="",$C457=""),"",C457*'MPTO_working_3-way'!$I456)</f>
        <v>1.3265639556165099</v>
      </c>
      <c r="H457" s="17">
        <f>IF(OR($A457="",$B457="",$C457=""),"",'MPTO_working_3-way'!E456)</f>
        <v>10.903207561073483</v>
      </c>
      <c r="I457" s="21">
        <f>IF(OR($A457="",$B457="",$C457=""),"",'MPTO_working_3-way'!F456)</f>
        <v>7.1859781290742824</v>
      </c>
      <c r="J457" s="22">
        <f>IF(OR($A457="",$B457="",$C457=""),"",'MPTO_working_3-way'!G456)</f>
        <v>1.3001805159459865</v>
      </c>
      <c r="K457" s="17">
        <f>IF(OR($A457="",$B457="",$C457=""),"",'OddsRatio_working_3-way'!H456)</f>
        <v>10.475278936693018</v>
      </c>
      <c r="L457" s="21">
        <f>IF(OR($A457="",$B457="",$C457=""),"",'OddsRatio_working_3-way'!I456)</f>
        <v>7.1594802821376389</v>
      </c>
      <c r="M457" s="22">
        <f>IF(OR($A457="",$B457="",$C457=""),"",'OddsRatio_working_3-way'!J456)</f>
        <v>1.3074250408197037</v>
      </c>
      <c r="N457" s="29">
        <f t="shared" si="130"/>
        <v>10.019717792791457</v>
      </c>
      <c r="O457" s="30">
        <f t="shared" si="131"/>
        <v>14.597561625504046</v>
      </c>
      <c r="P457" s="30">
        <f t="shared" si="132"/>
        <v>75.38272058170449</v>
      </c>
      <c r="Q457" t="s">
        <v>379</v>
      </c>
      <c r="R457" t="s">
        <v>380</v>
      </c>
      <c r="S457" s="43">
        <v>44087</v>
      </c>
      <c r="T457" s="4">
        <v>100</v>
      </c>
      <c r="U457" s="4">
        <f t="shared" si="133"/>
        <v>89.615784008307372</v>
      </c>
      <c r="V457" s="4">
        <f t="shared" si="134"/>
        <v>84.871406959152793</v>
      </c>
      <c r="W457" s="4">
        <f t="shared" si="135"/>
        <v>21.875</v>
      </c>
      <c r="X457" s="4">
        <f t="shared" si="136"/>
        <v>93.253593040847193</v>
      </c>
      <c r="Y457" s="4">
        <f t="shared" si="137"/>
        <v>88.509215991692628</v>
      </c>
      <c r="Z457" s="4">
        <f t="shared" si="138"/>
        <v>25.512809032539824</v>
      </c>
      <c r="AA457" s="4">
        <f t="shared" si="139"/>
        <v>-3.6378090325398205</v>
      </c>
      <c r="AB457" s="4">
        <f t="shared" si="140"/>
        <v>-3.6378090325398347</v>
      </c>
      <c r="AC457" s="4">
        <f t="shared" si="141"/>
        <v>-3.637809032539824</v>
      </c>
    </row>
    <row r="458" spans="1:29" ht="15" x14ac:dyDescent="0.25">
      <c r="A458">
        <v>3.57</v>
      </c>
      <c r="B458">
        <v>3.39</v>
      </c>
      <c r="C458">
        <v>2.1800000000000002</v>
      </c>
      <c r="D458" s="20">
        <f t="shared" si="142"/>
        <v>3.3812891885665497E-2</v>
      </c>
      <c r="E458" s="17">
        <f>IF(OR($A458="",$B458="",$C458=""),"",A458*'MPTO_working_3-way'!$I457)</f>
        <v>3.6907120240318259</v>
      </c>
      <c r="F458" s="21">
        <f>IF(OR($A458="",$B458="",$C458=""),"",B458*'MPTO_working_3-way'!$I457)</f>
        <v>3.504625703492406</v>
      </c>
      <c r="G458" s="22">
        <f>IF(OR($A458="",$B458="",$C458=""),"",C458*'MPTO_working_3-way'!$I457)</f>
        <v>2.2537121043107509</v>
      </c>
      <c r="H458" s="17">
        <f>IF(OR($A458="",$B458="",$C458=""),"",'MPTO_working_3-way'!E457)</f>
        <v>3.7196696160267582</v>
      </c>
      <c r="I458" s="21">
        <f>IF(OR($A458="",$B458="",$C458=""),"",'MPTO_working_3-way'!F457)</f>
        <v>3.5246726957780097</v>
      </c>
      <c r="J458" s="22">
        <f>IF(OR($A458="",$B458="",$C458=""),"",'MPTO_working_3-way'!G457)</f>
        <v>2.2349133896340669</v>
      </c>
      <c r="K458" s="17">
        <f>IF(OR($A458="",$B458="",$C458=""),"",'OddsRatio_working_3-way'!H457)</f>
        <v>3.7066290233107875</v>
      </c>
      <c r="L458" s="21">
        <f>IF(OR($A458="",$B458="",$C458=""),"",'OddsRatio_working_3-way'!I457)</f>
        <v>3.5170596753746239</v>
      </c>
      <c r="M458" s="22">
        <f>IF(OR($A458="",$B458="",$C458=""),"",'OddsRatio_working_3-way'!J457)</f>
        <v>2.2427323920259647</v>
      </c>
      <c r="N458" s="29">
        <f t="shared" si="130"/>
        <v>27.095042731282383</v>
      </c>
      <c r="O458" s="30">
        <f t="shared" si="131"/>
        <v>28.53371756657171</v>
      </c>
      <c r="P458" s="30">
        <f t="shared" si="132"/>
        <v>44.371239702145914</v>
      </c>
      <c r="Q458" t="s">
        <v>381</v>
      </c>
      <c r="R458" t="s">
        <v>382</v>
      </c>
      <c r="S458" s="43">
        <v>44087</v>
      </c>
      <c r="T458" s="4">
        <v>100</v>
      </c>
      <c r="U458" s="4">
        <f t="shared" si="133"/>
        <v>71.988795518207283</v>
      </c>
      <c r="V458" s="4">
        <f t="shared" si="134"/>
        <v>70.501474926253692</v>
      </c>
      <c r="W458" s="4">
        <f t="shared" si="135"/>
        <v>54.128440366972484</v>
      </c>
      <c r="X458" s="4">
        <f t="shared" si="136"/>
        <v>75.370084706773838</v>
      </c>
      <c r="Y458" s="4">
        <f t="shared" si="137"/>
        <v>73.882764114820247</v>
      </c>
      <c r="Z458" s="4">
        <f t="shared" si="138"/>
        <v>57.509729555539039</v>
      </c>
      <c r="AA458" s="4">
        <f t="shared" si="139"/>
        <v>-3.381289188566555</v>
      </c>
      <c r="AB458" s="4">
        <f t="shared" si="140"/>
        <v>-3.381289188566555</v>
      </c>
      <c r="AC458" s="4">
        <f t="shared" si="141"/>
        <v>-3.381289188566555</v>
      </c>
    </row>
    <row r="459" spans="1:29" ht="15" x14ac:dyDescent="0.25">
      <c r="A459">
        <v>4.78</v>
      </c>
      <c r="B459">
        <v>4.1900000000000004</v>
      </c>
      <c r="C459">
        <v>1.68</v>
      </c>
      <c r="D459" s="20">
        <f t="shared" si="142"/>
        <v>4.3106600645470783E-2</v>
      </c>
      <c r="E459" s="17">
        <f>IF(OR($A459="",$B459="",$C459=""),"",A459*'MPTO_working_3-way'!$I458)</f>
        <v>4.9860495510853502</v>
      </c>
      <c r="F459" s="21">
        <f>IF(OR($A459="",$B459="",$C459=""),"",B459*'MPTO_working_3-way'!$I458)</f>
        <v>4.3706166567045228</v>
      </c>
      <c r="G459" s="22">
        <f>IF(OR($A459="",$B459="",$C459=""),"",C459*'MPTO_working_3-way'!$I458)</f>
        <v>1.7524190890843909</v>
      </c>
      <c r="H459" s="17">
        <f>IF(OR($A459="",$B459="",$C459=""),"",'MPTO_working_3-way'!E458)</f>
        <v>5.1325176527631617</v>
      </c>
      <c r="I459" s="21">
        <f>IF(OR($A459="",$B459="",$C459=""),"",'MPTO_working_3-way'!F458)</f>
        <v>4.4584217431416659</v>
      </c>
      <c r="J459" s="22">
        <f>IF(OR($A459="",$B459="",$C459=""),"",'MPTO_working_3-way'!G458)</f>
        <v>1.7215578846030002</v>
      </c>
      <c r="K459" s="17">
        <f>IF(OR($A459="",$B459="",$C459=""),"",'OddsRatio_working_3-way'!H458)</f>
        <v>5.070296430738769</v>
      </c>
      <c r="L459" s="21">
        <f>IF(OR($A459="",$B459="",$C459=""),"",'OddsRatio_working_3-way'!I458)</f>
        <v>4.4349856121843061</v>
      </c>
      <c r="M459" s="22">
        <f>IF(OR($A459="",$B459="",$C459=""),"",'OddsRatio_working_3-way'!J458)</f>
        <v>1.7322226383339581</v>
      </c>
      <c r="N459" s="29">
        <f t="shared" si="130"/>
        <v>20.055957923288641</v>
      </c>
      <c r="O459" s="30">
        <f t="shared" si="131"/>
        <v>22.880066556878209</v>
      </c>
      <c r="P459" s="30">
        <f t="shared" si="132"/>
        <v>57.063975519833157</v>
      </c>
      <c r="Q459" t="s">
        <v>383</v>
      </c>
      <c r="R459" t="s">
        <v>384</v>
      </c>
      <c r="S459" s="43">
        <v>44087</v>
      </c>
      <c r="T459" s="4">
        <v>100</v>
      </c>
      <c r="U459" s="4">
        <f t="shared" si="133"/>
        <v>79.079497907949786</v>
      </c>
      <c r="V459" s="4">
        <f t="shared" si="134"/>
        <v>76.133651551312653</v>
      </c>
      <c r="W459" s="4">
        <f t="shared" si="135"/>
        <v>40.476190476190474</v>
      </c>
      <c r="X459" s="4">
        <f t="shared" si="136"/>
        <v>83.390157972496866</v>
      </c>
      <c r="Y459" s="4">
        <f t="shared" si="137"/>
        <v>80.444311615859732</v>
      </c>
      <c r="Z459" s="4">
        <f t="shared" si="138"/>
        <v>44.786850540737554</v>
      </c>
      <c r="AA459" s="4">
        <f t="shared" si="139"/>
        <v>-4.3106600645470792</v>
      </c>
      <c r="AB459" s="4">
        <f t="shared" si="140"/>
        <v>-4.3106600645470792</v>
      </c>
      <c r="AC459" s="4">
        <f t="shared" si="141"/>
        <v>-4.3106600645470792</v>
      </c>
    </row>
    <row r="460" spans="1:29" ht="15" x14ac:dyDescent="0.25">
      <c r="A460">
        <v>2.88</v>
      </c>
      <c r="B460">
        <v>3.32</v>
      </c>
      <c r="C460">
        <v>2.64</v>
      </c>
      <c r="D460" s="20">
        <f t="shared" si="142"/>
        <v>2.7214920287209399E-2</v>
      </c>
      <c r="E460" s="17">
        <f>IF(OR($A460="",$B460="",$C460=""),"",A460*'MPTO_working_3-way'!$I459)</f>
        <v>2.9583789704271628</v>
      </c>
      <c r="F460" s="21">
        <f>IF(OR($A460="",$B460="",$C460=""),"",B460*'MPTO_working_3-way'!$I459)</f>
        <v>3.410353535353535</v>
      </c>
      <c r="G460" s="22">
        <f>IF(OR($A460="",$B460="",$C460=""),"",C460*'MPTO_working_3-way'!$I459)</f>
        <v>2.7118473895582329</v>
      </c>
      <c r="H460" s="17">
        <f>IF(OR($A460="",$B460="",$C460=""),"",'MPTO_working_3-way'!E459)</f>
        <v>2.9572623939057672</v>
      </c>
      <c r="I460" s="21">
        <f>IF(OR($A460="",$B460="",$C460=""),"",'MPTO_working_3-way'!F459)</f>
        <v>3.4230962836958216</v>
      </c>
      <c r="J460" s="22">
        <f>IF(OR($A460="",$B460="",$C460=""),"",'MPTO_working_3-way'!G459)</f>
        <v>2.704777056959855</v>
      </c>
      <c r="K460" s="17">
        <f>IF(OR($A460="",$B460="",$C460=""),"",'OddsRatio_working_3-way'!H459)</f>
        <v>2.9581618045607767</v>
      </c>
      <c r="L460" s="21">
        <f>IF(OR($A460="",$B460="",$C460=""),"",'OddsRatio_working_3-way'!I459)</f>
        <v>3.4164549928622341</v>
      </c>
      <c r="M460" s="22">
        <f>IF(OR($A460="",$B460="",$C460=""),"",'OddsRatio_working_3-way'!J459)</f>
        <v>2.7081837018508903</v>
      </c>
      <c r="N460" s="29">
        <f t="shared" si="130"/>
        <v>33.802295446131069</v>
      </c>
      <c r="O460" s="30">
        <f t="shared" si="131"/>
        <v>29.322473158089601</v>
      </c>
      <c r="P460" s="30">
        <f t="shared" si="132"/>
        <v>36.875231395779338</v>
      </c>
      <c r="Q460" t="s">
        <v>179</v>
      </c>
      <c r="R460" t="s">
        <v>110</v>
      </c>
      <c r="S460" s="43">
        <v>44087</v>
      </c>
      <c r="T460" s="4">
        <v>100</v>
      </c>
      <c r="U460" s="4">
        <f t="shared" si="133"/>
        <v>65.277777777777771</v>
      </c>
      <c r="V460" s="4">
        <f t="shared" si="134"/>
        <v>69.879518072289159</v>
      </c>
      <c r="W460" s="4">
        <f t="shared" si="135"/>
        <v>62.121212121212118</v>
      </c>
      <c r="X460" s="4">
        <f t="shared" si="136"/>
        <v>67.999269806498731</v>
      </c>
      <c r="Y460" s="4">
        <f t="shared" si="137"/>
        <v>72.601010101010104</v>
      </c>
      <c r="Z460" s="4">
        <f t="shared" si="138"/>
        <v>64.84270414993307</v>
      </c>
      <c r="AA460" s="4">
        <f t="shared" si="139"/>
        <v>-2.7214920287209594</v>
      </c>
      <c r="AB460" s="4">
        <f t="shared" si="140"/>
        <v>-2.7214920287209452</v>
      </c>
      <c r="AC460" s="4">
        <f t="shared" si="141"/>
        <v>-2.7214920287209523</v>
      </c>
    </row>
    <row r="461" spans="1:29" ht="15" x14ac:dyDescent="0.25">
      <c r="A461">
        <v>2.98</v>
      </c>
      <c r="B461">
        <v>3.3</v>
      </c>
      <c r="C461">
        <v>2.57</v>
      </c>
      <c r="D461" s="20">
        <f t="shared" si="142"/>
        <v>2.7705831194719588E-2</v>
      </c>
      <c r="E461" s="17">
        <f>IF(OR($A461="",$B461="",$C461=""),"",A461*'MPTO_working_3-way'!$I460)</f>
        <v>3.0625633769602643</v>
      </c>
      <c r="F461" s="21">
        <f>IF(OR($A461="",$B461="",$C461=""),"",B461*'MPTO_working_3-way'!$I460)</f>
        <v>3.3914292429425745</v>
      </c>
      <c r="G461" s="22">
        <f>IF(OR($A461="",$B461="",$C461=""),"",C461*'MPTO_working_3-way'!$I460)</f>
        <v>2.6412039861704293</v>
      </c>
      <c r="H461" s="17">
        <f>IF(OR($A461="",$B461="",$C461=""),"",'MPTO_working_3-way'!E460)</f>
        <v>3.0643339188239964</v>
      </c>
      <c r="I461" s="21">
        <f>IF(OR($A461="",$B461="",$C461=""),"",'MPTO_working_3-way'!F460)</f>
        <v>3.4037335952644105</v>
      </c>
      <c r="J461" s="22">
        <f>IF(OR($A461="",$B461="",$C461=""),"",'MPTO_working_3-way'!G460)</f>
        <v>2.6324810480463361</v>
      </c>
      <c r="K461" s="17">
        <f>IF(OR($A461="",$B461="",$C461=""),"",'OddsRatio_working_3-way'!H460)</f>
        <v>3.0639182249376713</v>
      </c>
      <c r="L461" s="21">
        <f>IF(OR($A461="",$B461="",$C461=""),"",'OddsRatio_working_3-way'!I460)</f>
        <v>3.3974807663417401</v>
      </c>
      <c r="M461" s="22">
        <f>IF(OR($A461="",$B461="",$C461=""),"",'OddsRatio_working_3-way'!J460)</f>
        <v>2.6365412187637092</v>
      </c>
      <c r="N461" s="29">
        <f t="shared" si="130"/>
        <v>32.652385499122182</v>
      </c>
      <c r="O461" s="30">
        <f t="shared" si="131"/>
        <v>29.486093571934578</v>
      </c>
      <c r="P461" s="30">
        <f t="shared" si="132"/>
        <v>37.861520928943229</v>
      </c>
      <c r="Q461" t="s">
        <v>55</v>
      </c>
      <c r="R461" t="s">
        <v>176</v>
      </c>
      <c r="S461" s="43">
        <v>44087</v>
      </c>
      <c r="T461" s="4">
        <v>100</v>
      </c>
      <c r="U461" s="4">
        <f t="shared" si="133"/>
        <v>66.442953020134226</v>
      </c>
      <c r="V461" s="4">
        <f t="shared" si="134"/>
        <v>69.696969696969703</v>
      </c>
      <c r="W461" s="4">
        <f t="shared" si="135"/>
        <v>61.089494163424128</v>
      </c>
      <c r="X461" s="4">
        <f t="shared" si="136"/>
        <v>69.213536139606177</v>
      </c>
      <c r="Y461" s="4">
        <f t="shared" si="137"/>
        <v>72.467552816441653</v>
      </c>
      <c r="Z461" s="4">
        <f t="shared" si="138"/>
        <v>63.860077282896079</v>
      </c>
      <c r="AA461" s="4">
        <f t="shared" si="139"/>
        <v>-2.7705831194719508</v>
      </c>
      <c r="AB461" s="4">
        <f t="shared" si="140"/>
        <v>-2.7705831194719508</v>
      </c>
      <c r="AC461" s="4">
        <f t="shared" si="141"/>
        <v>-2.7705831194719508</v>
      </c>
    </row>
    <row r="462" spans="1:29" ht="15" x14ac:dyDescent="0.25">
      <c r="A462">
        <v>1.57</v>
      </c>
      <c r="B462">
        <v>4.21</v>
      </c>
      <c r="C462">
        <v>6.36</v>
      </c>
      <c r="D462" s="20">
        <f t="shared" si="142"/>
        <v>3.1705070773152766E-2</v>
      </c>
      <c r="E462" s="17">
        <f>IF(OR($A462="",$B462="",$C462=""),"",A462*'MPTO_working_3-way'!$I461)</f>
        <v>1.6197769611138499</v>
      </c>
      <c r="F462" s="21">
        <f>IF(OR($A462="",$B462="",$C462=""),"",B462*'MPTO_working_3-way'!$I461)</f>
        <v>4.3434783479549735</v>
      </c>
      <c r="G462" s="22">
        <f>IF(OR($A462="",$B462="",$C462=""),"",C462*'MPTO_working_3-way'!$I461)</f>
        <v>6.5616442501172516</v>
      </c>
      <c r="H462" s="17">
        <f>IF(OR($A462="",$B462="",$C462=""),"",'MPTO_working_3-way'!E461)</f>
        <v>1.5964894646671357</v>
      </c>
      <c r="I462" s="21">
        <f>IF(OR($A462="",$B462="",$C462=""),"",'MPTO_working_3-way'!F461)</f>
        <v>4.4060368394529776</v>
      </c>
      <c r="J462" s="22">
        <f>IF(OR($A462="",$B462="",$C462=""),"",'MPTO_working_3-way'!G461)</f>
        <v>6.8182896334032792</v>
      </c>
      <c r="K462" s="17">
        <f>IF(OR($A462="",$B462="",$C462=""),"",'OddsRatio_working_3-way'!H461)</f>
        <v>1.6043876487602495</v>
      </c>
      <c r="L462" s="21">
        <f>IF(OR($A462="",$B462="",$C462=""),"",'OddsRatio_working_3-way'!I461)</f>
        <v>4.4036567588077213</v>
      </c>
      <c r="M462" s="22">
        <f>IF(OR($A462="",$B462="",$C462=""),"",'OddsRatio_working_3-way'!J461)</f>
        <v>6.6833645567630491</v>
      </c>
      <c r="N462" s="29">
        <f t="shared" si="130"/>
        <v>61.736894893994766</v>
      </c>
      <c r="O462" s="30">
        <f t="shared" si="131"/>
        <v>23.023022561418475</v>
      </c>
      <c r="P462" s="30">
        <f t="shared" si="132"/>
        <v>15.240082544586759</v>
      </c>
      <c r="Q462" t="s">
        <v>113</v>
      </c>
      <c r="R462" t="s">
        <v>120</v>
      </c>
      <c r="S462" s="43">
        <v>44087</v>
      </c>
      <c r="T462" s="4">
        <v>100</v>
      </c>
      <c r="U462" s="4">
        <f t="shared" si="133"/>
        <v>36.30573248407643</v>
      </c>
      <c r="V462" s="4">
        <f t="shared" si="134"/>
        <v>76.24703087885986</v>
      </c>
      <c r="W462" s="4">
        <f t="shared" si="135"/>
        <v>84.276729559748418</v>
      </c>
      <c r="X462" s="4">
        <f t="shared" si="136"/>
        <v>39.476239561391715</v>
      </c>
      <c r="Y462" s="4">
        <f t="shared" si="137"/>
        <v>79.417537956175138</v>
      </c>
      <c r="Z462" s="4">
        <f t="shared" si="138"/>
        <v>87.44723663706371</v>
      </c>
      <c r="AA462" s="4">
        <f t="shared" si="139"/>
        <v>-3.1705070773152855</v>
      </c>
      <c r="AB462" s="4">
        <f t="shared" si="140"/>
        <v>-3.1705070773152784</v>
      </c>
      <c r="AC462" s="4">
        <f t="shared" si="141"/>
        <v>-3.1705070773152926</v>
      </c>
    </row>
    <row r="463" spans="1:29" ht="15" x14ac:dyDescent="0.25">
      <c r="A463">
        <v>2.14</v>
      </c>
      <c r="B463">
        <v>3.48</v>
      </c>
      <c r="C463">
        <v>3.66</v>
      </c>
      <c r="D463" s="20">
        <f t="shared" si="142"/>
        <v>2.7870085181095572E-2</v>
      </c>
      <c r="E463" s="17">
        <f>IF(OR($A463="",$B463="",$C463=""),"",A463*'MPTO_working_3-way'!$I462)</f>
        <v>2.1996419822875448</v>
      </c>
      <c r="F463" s="21">
        <f>IF(OR($A463="",$B463="",$C463=""),"",B463*'MPTO_working_3-way'!$I462)</f>
        <v>3.5769878964302126</v>
      </c>
      <c r="G463" s="22">
        <f>IF(OR($A463="",$B463="",$C463=""),"",C463*'MPTO_working_3-way'!$I462)</f>
        <v>3.76200451176281</v>
      </c>
      <c r="H463" s="17">
        <f>IF(OR($A463="",$B463="",$C463=""),"",'MPTO_working_3-way'!E462)</f>
        <v>2.1834075855139035</v>
      </c>
      <c r="I463" s="21">
        <f>IF(OR($A463="",$B463="",$C463=""),"",'MPTO_working_3-way'!F462)</f>
        <v>3.5962647166238471</v>
      </c>
      <c r="J463" s="22">
        <f>IF(OR($A463="",$B463="",$C463=""),"",'MPTO_working_3-way'!G462)</f>
        <v>3.7888257744248524</v>
      </c>
      <c r="K463" s="17">
        <f>IF(OR($A463="",$B463="",$C463=""),"",'OddsRatio_working_3-way'!H462)</f>
        <v>2.1900954133895221</v>
      </c>
      <c r="L463" s="21">
        <f>IF(OR($A463="",$B463="",$C463=""),"",'OddsRatio_working_3-way'!I462)</f>
        <v>3.5889794957947494</v>
      </c>
      <c r="M463" s="22">
        <f>IF(OR($A463="",$B463="",$C463=""),"",'OddsRatio_working_3-way'!J462)</f>
        <v>3.7768892979088853</v>
      </c>
      <c r="N463" s="29">
        <f t="shared" si="130"/>
        <v>45.461943718679059</v>
      </c>
      <c r="O463" s="30">
        <f t="shared" si="131"/>
        <v>27.956482631601492</v>
      </c>
      <c r="P463" s="30">
        <f t="shared" si="132"/>
        <v>26.581573649719452</v>
      </c>
      <c r="Q463" t="s">
        <v>54</v>
      </c>
      <c r="R463" t="s">
        <v>153</v>
      </c>
      <c r="S463" s="43">
        <v>44087</v>
      </c>
      <c r="T463" s="4">
        <v>100</v>
      </c>
      <c r="U463" s="4">
        <f t="shared" si="133"/>
        <v>53.271028037383175</v>
      </c>
      <c r="V463" s="4">
        <f t="shared" si="134"/>
        <v>71.264367816091948</v>
      </c>
      <c r="W463" s="4">
        <f t="shared" si="135"/>
        <v>72.67759562841529</v>
      </c>
      <c r="X463" s="4">
        <f t="shared" si="136"/>
        <v>56.058036555492741</v>
      </c>
      <c r="Y463" s="4">
        <f t="shared" si="137"/>
        <v>74.051376334201507</v>
      </c>
      <c r="Z463" s="4">
        <f t="shared" si="138"/>
        <v>75.464604146524877</v>
      </c>
      <c r="AA463" s="4">
        <f t="shared" si="139"/>
        <v>-2.7870085181095661</v>
      </c>
      <c r="AB463" s="4">
        <f t="shared" si="140"/>
        <v>-2.787008518109559</v>
      </c>
      <c r="AC463" s="4">
        <f t="shared" si="141"/>
        <v>-2.7870085181095874</v>
      </c>
    </row>
    <row r="464" spans="1:29" ht="15" x14ac:dyDescent="0.25">
      <c r="A464">
        <v>2.21</v>
      </c>
      <c r="B464">
        <v>3.11</v>
      </c>
      <c r="C464">
        <v>3.76</v>
      </c>
      <c r="D464" s="20">
        <f t="shared" si="142"/>
        <v>3.9989542951444745E-2</v>
      </c>
      <c r="E464" s="17">
        <f>IF(OR($A464="",$B464="",$C464=""),"",A464*'MPTO_working_3-way'!$I463)</f>
        <v>2.2983768899226931</v>
      </c>
      <c r="F464" s="21">
        <f>IF(OR($A464="",$B464="",$C464=""),"",B464*'MPTO_working_3-way'!$I463)</f>
        <v>3.2343674785789931</v>
      </c>
      <c r="G464" s="22">
        <f>IF(OR($A464="",$B464="",$C464=""),"",C464*'MPTO_working_3-way'!$I463)</f>
        <v>3.9103606814974321</v>
      </c>
      <c r="H464" s="17">
        <f>IF(OR($A464="",$B464="",$C464=""),"",'MPTO_working_3-way'!E463)</f>
        <v>2.2770804288004038</v>
      </c>
      <c r="I464" s="21">
        <f>IF(OR($A464="",$B464="",$C464=""),"",'MPTO_working_3-way'!F463)</f>
        <v>3.2445035763434538</v>
      </c>
      <c r="J464" s="22">
        <f>IF(OR($A464="",$B464="",$C464=""),"",'MPTO_working_3-way'!G463)</f>
        <v>3.9583956912580183</v>
      </c>
      <c r="K464" s="17">
        <f>IF(OR($A464="",$B464="",$C464=""),"",'OddsRatio_working_3-way'!H463)</f>
        <v>2.2861633772742547</v>
      </c>
      <c r="L464" s="21">
        <f>IF(OR($A464="",$B464="",$C464=""),"",'OddsRatio_working_3-way'!I463)</f>
        <v>3.242813823180724</v>
      </c>
      <c r="M464" s="22">
        <f>IF(OR($A464="",$B464="",$C464=""),"",'OddsRatio_working_3-way'!J463)</f>
        <v>3.9337280341131757</v>
      </c>
      <c r="N464" s="29">
        <f t="shared" si="130"/>
        <v>43.508965147732383</v>
      </c>
      <c r="O464" s="30">
        <f t="shared" si="131"/>
        <v>30.917946294690861</v>
      </c>
      <c r="P464" s="30">
        <f t="shared" si="132"/>
        <v>25.573088557576749</v>
      </c>
      <c r="Q464" t="s">
        <v>118</v>
      </c>
      <c r="R464" t="s">
        <v>385</v>
      </c>
      <c r="S464" s="43">
        <v>44087</v>
      </c>
      <c r="T464" s="4">
        <v>100</v>
      </c>
      <c r="U464" s="4">
        <f t="shared" si="133"/>
        <v>54.751131221719454</v>
      </c>
      <c r="V464" s="4">
        <f t="shared" si="134"/>
        <v>67.845659163987136</v>
      </c>
      <c r="W464" s="4">
        <f t="shared" si="135"/>
        <v>73.40425531914893</v>
      </c>
      <c r="X464" s="4">
        <f t="shared" si="136"/>
        <v>58.750085516863926</v>
      </c>
      <c r="Y464" s="4">
        <f t="shared" si="137"/>
        <v>71.844613459131608</v>
      </c>
      <c r="Z464" s="4">
        <f t="shared" si="138"/>
        <v>77.403209614293417</v>
      </c>
      <c r="AA464" s="4">
        <f t="shared" si="139"/>
        <v>-3.9989542951444719</v>
      </c>
      <c r="AB464" s="4">
        <f t="shared" si="140"/>
        <v>-3.9989542951444719</v>
      </c>
      <c r="AC464" s="4">
        <f t="shared" si="141"/>
        <v>-3.9989542951444861</v>
      </c>
    </row>
    <row r="465" spans="1:29" ht="15" x14ac:dyDescent="0.25">
      <c r="A465">
        <v>2.4500000000000002</v>
      </c>
      <c r="B465">
        <v>3.33</v>
      </c>
      <c r="C465">
        <v>3.02</v>
      </c>
      <c r="D465" s="20">
        <f t="shared" si="142"/>
        <v>3.9589393420992103E-2</v>
      </c>
      <c r="E465" s="17">
        <f>IF(OR($A465="",$B465="",$C465=""),"",A465*'MPTO_working_3-way'!$I464)</f>
        <v>2.5469940138814309</v>
      </c>
      <c r="F465" s="21">
        <f>IF(OR($A465="",$B465="",$C465=""),"",B465*'MPTO_working_3-way'!$I464)</f>
        <v>3.4618326800919039</v>
      </c>
      <c r="G465" s="22">
        <f>IF(OR($A465="",$B465="",$C465=""),"",C465*'MPTO_working_3-way'!$I464)</f>
        <v>3.1395599681313962</v>
      </c>
      <c r="H465" s="17">
        <f>IF(OR($A465="",$B465="",$C465=""),"",'MPTO_working_3-way'!E464)</f>
        <v>2.5318583685827094</v>
      </c>
      <c r="I465" s="21">
        <f>IF(OR($A465="",$B465="",$C465=""),"",'MPTO_working_3-way'!F464)</f>
        <v>3.4830603956257709</v>
      </c>
      <c r="J465" s="22">
        <f>IF(OR($A465="",$B465="",$C465=""),"",'MPTO_working_3-way'!G464)</f>
        <v>3.1453527585236976</v>
      </c>
      <c r="K465" s="17">
        <f>IF(OR($A465="",$B465="",$C465=""),"",'OddsRatio_working_3-way'!H464)</f>
        <v>2.5386687039023577</v>
      </c>
      <c r="L465" s="21">
        <f>IF(OR($A465="",$B465="",$C465=""),"",'OddsRatio_working_3-way'!I464)</f>
        <v>3.472481434546546</v>
      </c>
      <c r="M465" s="22">
        <f>IF(OR($A465="",$B465="",$C465=""),"",'OddsRatio_working_3-way'!J464)</f>
        <v>3.1435246771605243</v>
      </c>
      <c r="N465" s="29">
        <f t="shared" si="130"/>
        <v>39.261968993640224</v>
      </c>
      <c r="O465" s="30">
        <f t="shared" si="131"/>
        <v>28.886433643969532</v>
      </c>
      <c r="P465" s="30">
        <f t="shared" si="132"/>
        <v>31.851597362390251</v>
      </c>
      <c r="Q465" t="s">
        <v>152</v>
      </c>
      <c r="R465" t="s">
        <v>158</v>
      </c>
      <c r="S465" s="43">
        <v>44087</v>
      </c>
      <c r="T465" s="4">
        <v>100</v>
      </c>
      <c r="U465" s="4">
        <f t="shared" si="133"/>
        <v>59.183673469387763</v>
      </c>
      <c r="V465" s="4">
        <f t="shared" si="134"/>
        <v>69.969969969969966</v>
      </c>
      <c r="W465" s="4">
        <f t="shared" si="135"/>
        <v>66.88741721854305</v>
      </c>
      <c r="X465" s="4">
        <f t="shared" si="136"/>
        <v>63.142612811486984</v>
      </c>
      <c r="Y465" s="4">
        <f t="shared" si="137"/>
        <v>73.928909312069194</v>
      </c>
      <c r="Z465" s="4">
        <f t="shared" si="138"/>
        <v>70.846356560642263</v>
      </c>
      <c r="AA465" s="4">
        <f t="shared" si="139"/>
        <v>-3.9589393420992209</v>
      </c>
      <c r="AB465" s="4">
        <f t="shared" si="140"/>
        <v>-3.958939342099228</v>
      </c>
      <c r="AC465" s="4">
        <f t="shared" si="141"/>
        <v>-3.9589393420992138</v>
      </c>
    </row>
    <row r="466" spans="1:29" ht="15" x14ac:dyDescent="0.25">
      <c r="A466">
        <v>2.2200000000000002</v>
      </c>
      <c r="B466">
        <v>3.04</v>
      </c>
      <c r="C466">
        <v>3.84</v>
      </c>
      <c r="D466" s="20">
        <f t="shared" si="142"/>
        <v>3.9814485538169686E-2</v>
      </c>
      <c r="E466" s="17">
        <f>IF(OR($A466="",$B466="",$C466=""),"",A466*'MPTO_working_3-way'!$I465)</f>
        <v>2.3083881578947367</v>
      </c>
      <c r="F466" s="21">
        <f>IF(OR($A466="",$B466="",$C466=""),"",B466*'MPTO_working_3-way'!$I465)</f>
        <v>3.1610360360360357</v>
      </c>
      <c r="G466" s="22">
        <f>IF(OR($A466="",$B466="",$C466=""),"",C466*'MPTO_working_3-way'!$I465)</f>
        <v>3.9928876244665714</v>
      </c>
      <c r="H466" s="17">
        <f>IF(OR($A466="",$B466="",$C466=""),"",'MPTO_working_3-way'!E465)</f>
        <v>2.2873928123552472</v>
      </c>
      <c r="I466" s="21">
        <f>IF(OR($A466="",$B466="",$C466=""),"",'MPTO_working_3-way'!F465)</f>
        <v>3.1678062366028819</v>
      </c>
      <c r="J466" s="22">
        <f>IF(OR($A466="",$B466="",$C466=""),"",'MPTO_working_3-way'!G465)</f>
        <v>4.046204884287941</v>
      </c>
      <c r="K466" s="17">
        <f>IF(OR($A466="",$B466="",$C466=""),"",'OddsRatio_working_3-way'!H465)</f>
        <v>2.2964699025763791</v>
      </c>
      <c r="L466" s="21">
        <f>IF(OR($A466="",$B466="",$C466=""),"",'OddsRatio_working_3-way'!I465)</f>
        <v>3.1678677059473874</v>
      </c>
      <c r="M466" s="22">
        <f>IF(OR($A466="",$B466="",$C466=""),"",'OddsRatio_working_3-way'!J465)</f>
        <v>4.0180119043581284</v>
      </c>
      <c r="N466" s="29">
        <f t="shared" si="130"/>
        <v>43.320270751692206</v>
      </c>
      <c r="O466" s="30">
        <f t="shared" si="131"/>
        <v>31.635197719985754</v>
      </c>
      <c r="P466" s="30">
        <f t="shared" si="132"/>
        <v>25.044531528322057</v>
      </c>
      <c r="Q466" t="s">
        <v>60</v>
      </c>
      <c r="R466" t="s">
        <v>123</v>
      </c>
      <c r="S466" s="43">
        <v>44087</v>
      </c>
      <c r="T466" s="4">
        <v>100</v>
      </c>
      <c r="U466" s="4">
        <f t="shared" si="133"/>
        <v>54.954954954954964</v>
      </c>
      <c r="V466" s="4">
        <f t="shared" si="134"/>
        <v>67.10526315789474</v>
      </c>
      <c r="W466" s="4">
        <f t="shared" si="135"/>
        <v>73.958333333333343</v>
      </c>
      <c r="X466" s="4">
        <f t="shared" si="136"/>
        <v>58.936403508771939</v>
      </c>
      <c r="Y466" s="4">
        <f t="shared" si="137"/>
        <v>71.0867117117117</v>
      </c>
      <c r="Z466" s="4">
        <f t="shared" si="138"/>
        <v>77.939781887150303</v>
      </c>
      <c r="AA466" s="4">
        <f t="shared" si="139"/>
        <v>-3.9814485538169748</v>
      </c>
      <c r="AB466" s="4">
        <f t="shared" si="140"/>
        <v>-3.9814485538169606</v>
      </c>
      <c r="AC466" s="4">
        <f t="shared" si="141"/>
        <v>-3.9814485538169606</v>
      </c>
    </row>
    <row r="467" spans="1:29" ht="15" x14ac:dyDescent="0.25">
      <c r="A467">
        <v>2.97</v>
      </c>
      <c r="B467">
        <v>2.94</v>
      </c>
      <c r="C467">
        <v>2.76</v>
      </c>
      <c r="D467" s="20">
        <f t="shared" si="142"/>
        <v>3.9155231701815563E-2</v>
      </c>
      <c r="E467" s="17">
        <f>IF(OR($A467="",$B467="",$C467=""),"",A467*'MPTO_working_3-way'!$I466)</f>
        <v>3.0862910381543922</v>
      </c>
      <c r="F467" s="21">
        <f>IF(OR($A467="",$B467="",$C467=""),"",B467*'MPTO_working_3-way'!$I466)</f>
        <v>3.0551163812033377</v>
      </c>
      <c r="G467" s="22">
        <f>IF(OR($A467="",$B467="",$C467=""),"",C467*'MPTO_working_3-way'!$I466)</f>
        <v>2.8680684394970108</v>
      </c>
      <c r="H467" s="17">
        <f>IF(OR($A467="",$B467="",$C467=""),"",'MPTO_working_3-way'!E466)</f>
        <v>3.0897708880779335</v>
      </c>
      <c r="I467" s="21">
        <f>IF(OR($A467="",$B467="",$C467=""),"",'MPTO_working_3-way'!F466)</f>
        <v>3.0573157067871541</v>
      </c>
      <c r="J467" s="22">
        <f>IF(OR($A467="",$B467="",$C467=""),"",'MPTO_working_3-way'!G466)</f>
        <v>2.8631382959007068</v>
      </c>
      <c r="K467" s="17">
        <f>IF(OR($A467="",$B467="",$C467=""),"",'OddsRatio_working_3-way'!H466)</f>
        <v>3.0880827510759765</v>
      </c>
      <c r="L467" s="21">
        <f>IF(OR($A467="",$B467="",$C467=""),"",'OddsRatio_working_3-way'!I466)</f>
        <v>3.0562845365925853</v>
      </c>
      <c r="M467" s="22">
        <f>IF(OR($A467="",$B467="",$C467=""),"",'OddsRatio_working_3-way'!J466)</f>
        <v>2.8654952496922417</v>
      </c>
      <c r="N467" s="29">
        <f t="shared" si="130"/>
        <v>32.401351254222668</v>
      </c>
      <c r="O467" s="30">
        <f t="shared" si="131"/>
        <v>32.731977287429018</v>
      </c>
      <c r="P467" s="30">
        <f t="shared" si="132"/>
        <v>34.866671458348307</v>
      </c>
      <c r="Q467" t="s">
        <v>58</v>
      </c>
      <c r="R467" t="s">
        <v>121</v>
      </c>
      <c r="S467" s="43">
        <v>44087</v>
      </c>
      <c r="T467" s="4">
        <v>100</v>
      </c>
      <c r="U467" s="4">
        <f t="shared" si="133"/>
        <v>66.329966329966325</v>
      </c>
      <c r="V467" s="4">
        <f t="shared" si="134"/>
        <v>65.986394557823132</v>
      </c>
      <c r="W467" s="4">
        <f t="shared" si="135"/>
        <v>63.768115942028999</v>
      </c>
      <c r="X467" s="4">
        <f t="shared" si="136"/>
        <v>70.245489500147883</v>
      </c>
      <c r="Y467" s="4">
        <f t="shared" si="137"/>
        <v>69.90191772800469</v>
      </c>
      <c r="Z467" s="4">
        <f t="shared" si="138"/>
        <v>67.683639112210543</v>
      </c>
      <c r="AA467" s="4">
        <f t="shared" si="139"/>
        <v>-3.915523170181558</v>
      </c>
      <c r="AB467" s="4">
        <f t="shared" si="140"/>
        <v>-3.915523170181558</v>
      </c>
      <c r="AC467" s="4">
        <f t="shared" si="141"/>
        <v>-3.9155231701815438</v>
      </c>
    </row>
    <row r="468" spans="1:29" ht="15" x14ac:dyDescent="0.25">
      <c r="A468">
        <v>1.81</v>
      </c>
      <c r="B468">
        <v>3.4</v>
      </c>
      <c r="C468">
        <v>5.18</v>
      </c>
      <c r="D468" s="20">
        <f t="shared" si="142"/>
        <v>3.9654027954320492E-2</v>
      </c>
      <c r="E468" s="17">
        <f>IF(OR($A468="",$B468="",$C468=""),"",A468*'MPTO_working_3-way'!$I467)</f>
        <v>1.8817737905973202</v>
      </c>
      <c r="F468" s="21">
        <f>IF(OR($A468="",$B468="",$C468=""),"",B468*'MPTO_working_3-way'!$I467)</f>
        <v>3.5348236950446896</v>
      </c>
      <c r="G468" s="22">
        <f>IF(OR($A468="",$B468="",$C468=""),"",C468*'MPTO_working_3-way'!$I467)</f>
        <v>5.3854078648033799</v>
      </c>
      <c r="H468" s="17">
        <f>IF(OR($A468="",$B468="",$C468=""),"",'MPTO_working_3-way'!E467)</f>
        <v>1.854364933475426</v>
      </c>
      <c r="I468" s="21">
        <f>IF(OR($A468="",$B468="",$C468=""),"",'MPTO_working_3-way'!F467)</f>
        <v>3.5599903511554043</v>
      </c>
      <c r="J468" s="22">
        <f>IF(OR($A468="",$B468="",$C468=""),"",'MPTO_working_3-way'!G467)</f>
        <v>5.5607399034301821</v>
      </c>
      <c r="K468" s="17">
        <f>IF(OR($A468="",$B468="",$C468=""),"",'OddsRatio_working_3-way'!H467)</f>
        <v>1.8648273483775495</v>
      </c>
      <c r="L468" s="21">
        <f>IF(OR($A468="",$B468="",$C468=""),"",'OddsRatio_working_3-way'!I467)</f>
        <v>3.5624514026001459</v>
      </c>
      <c r="M468" s="22">
        <f>IF(OR($A468="",$B468="",$C468=""),"",'OddsRatio_working_3-way'!J467)</f>
        <v>5.4629361928619229</v>
      </c>
      <c r="N468" s="29">
        <f t="shared" si="130"/>
        <v>53.141350198239081</v>
      </c>
      <c r="O468" s="30">
        <f t="shared" si="131"/>
        <v>28.289954076121393</v>
      </c>
      <c r="P468" s="30">
        <f t="shared" si="132"/>
        <v>18.568695725639525</v>
      </c>
      <c r="Q468" t="s">
        <v>162</v>
      </c>
      <c r="R468" t="s">
        <v>116</v>
      </c>
      <c r="S468" s="43">
        <v>44087</v>
      </c>
      <c r="T468" s="4">
        <v>100</v>
      </c>
      <c r="U468" s="4">
        <f t="shared" si="133"/>
        <v>44.751381215469614</v>
      </c>
      <c r="V468" s="4">
        <f t="shared" si="134"/>
        <v>70.588235294117652</v>
      </c>
      <c r="W468" s="4">
        <f t="shared" si="135"/>
        <v>80.6949806949807</v>
      </c>
      <c r="X468" s="4">
        <f t="shared" si="136"/>
        <v>48.716784010901662</v>
      </c>
      <c r="Y468" s="4">
        <f t="shared" si="137"/>
        <v>74.553638089549693</v>
      </c>
      <c r="Z468" s="4">
        <f t="shared" si="138"/>
        <v>84.660383490412741</v>
      </c>
      <c r="AA468" s="4">
        <f t="shared" si="139"/>
        <v>-3.9654027954320483</v>
      </c>
      <c r="AB468" s="4">
        <f t="shared" si="140"/>
        <v>-3.9654027954320412</v>
      </c>
      <c r="AC468" s="4">
        <f t="shared" si="141"/>
        <v>-3.9654027954320412</v>
      </c>
    </row>
    <row r="469" spans="1:29" ht="15" x14ac:dyDescent="0.25">
      <c r="A469">
        <v>2.56</v>
      </c>
      <c r="B469">
        <v>3.29</v>
      </c>
      <c r="C469">
        <v>2.9</v>
      </c>
      <c r="D469" s="20">
        <f t="shared" si="142"/>
        <v>3.9403953988051521E-2</v>
      </c>
      <c r="E469" s="17">
        <f>IF(OR($A469="",$B469="",$C469=""),"",A469*'MPTO_working_3-way'!$I468)</f>
        <v>2.6608741222094121</v>
      </c>
      <c r="F469" s="21">
        <f>IF(OR($A469="",$B469="",$C469=""),"",B469*'MPTO_working_3-way'!$I468)</f>
        <v>3.4196390086206896</v>
      </c>
      <c r="G469" s="22">
        <f>IF(OR($A469="",$B469="",$C469=""),"",C469*'MPTO_working_3-way'!$I468)</f>
        <v>3.0142714665653494</v>
      </c>
      <c r="H469" s="17">
        <f>IF(OR($A469="",$B469="",$C469=""),"",'MPTO_working_3-way'!E468)</f>
        <v>2.6490743499047018</v>
      </c>
      <c r="I469" s="21">
        <f>IF(OR($A469="",$B469="",$C469=""),"",'MPTO_working_3-way'!F468)</f>
        <v>3.4385918808271971</v>
      </c>
      <c r="J469" s="22">
        <f>IF(OR($A469="",$B469="",$C469=""),"",'MPTO_working_3-way'!G468)</f>
        <v>3.0148365999088242</v>
      </c>
      <c r="K469" s="17">
        <f>IF(OR($A469="",$B469="",$C469=""),"",'OddsRatio_working_3-way'!H468)</f>
        <v>2.6545925546026341</v>
      </c>
      <c r="L469" s="21">
        <f>IF(OR($A469="",$B469="",$C469=""),"",'OddsRatio_working_3-way'!I468)</f>
        <v>3.4288570192564309</v>
      </c>
      <c r="M469" s="22">
        <f>IF(OR($A469="",$B469="",$C469=""),"",'OddsRatio_working_3-way'!J468)</f>
        <v>3.0152088806057722</v>
      </c>
      <c r="N469" s="29">
        <f t="shared" si="130"/>
        <v>37.581634984283539</v>
      </c>
      <c r="O469" s="30">
        <f t="shared" si="131"/>
        <v>29.242852753728226</v>
      </c>
      <c r="P469" s="30">
        <f t="shared" si="132"/>
        <v>33.175512261988231</v>
      </c>
      <c r="Q469" t="s">
        <v>131</v>
      </c>
      <c r="R469" t="s">
        <v>386</v>
      </c>
      <c r="S469" s="43">
        <v>44087</v>
      </c>
      <c r="T469" s="4">
        <v>100</v>
      </c>
      <c r="U469" s="4">
        <f t="shared" si="133"/>
        <v>60.9375</v>
      </c>
      <c r="V469" s="4">
        <f t="shared" si="134"/>
        <v>69.6048632218845</v>
      </c>
      <c r="W469" s="4">
        <f t="shared" si="135"/>
        <v>65.517241379310349</v>
      </c>
      <c r="X469" s="4">
        <f t="shared" si="136"/>
        <v>64.877895398805151</v>
      </c>
      <c r="Y469" s="4">
        <f t="shared" si="137"/>
        <v>73.545258620689651</v>
      </c>
      <c r="Z469" s="4">
        <f t="shared" si="138"/>
        <v>69.4576367781155</v>
      </c>
      <c r="AA469" s="4">
        <f t="shared" si="139"/>
        <v>-3.9403953988051512</v>
      </c>
      <c r="AB469" s="4">
        <f t="shared" si="140"/>
        <v>-3.9403953988051512</v>
      </c>
      <c r="AC469" s="4">
        <f t="shared" si="141"/>
        <v>-3.9403953988051512</v>
      </c>
    </row>
    <row r="470" spans="1:29" ht="15" x14ac:dyDescent="0.25">
      <c r="A470">
        <v>2.73</v>
      </c>
      <c r="B470">
        <v>3.57</v>
      </c>
      <c r="C470">
        <v>2.54</v>
      </c>
      <c r="D470" s="20">
        <f t="shared" si="142"/>
        <v>4.0113198519868165E-2</v>
      </c>
      <c r="E470" s="17">
        <f>IF(OR($A470="",$B470="",$C470=""),"",A470*'MPTO_working_3-way'!$I469)</f>
        <v>2.8395090319592402</v>
      </c>
      <c r="F470" s="21">
        <f>IF(OR($A470="",$B470="",$C470=""),"",B470*'MPTO_working_3-way'!$I469)</f>
        <v>3.7132041187159293</v>
      </c>
      <c r="G470" s="22">
        <f>IF(OR($A470="",$B470="",$C470=""),"",C470*'MPTO_working_3-way'!$I469)</f>
        <v>2.6418875242404654</v>
      </c>
      <c r="H470" s="17">
        <f>IF(OR($A470="",$B470="",$C470=""),"",'MPTO_working_3-way'!E469)</f>
        <v>2.8334286771881412</v>
      </c>
      <c r="I470" s="21">
        <f>IF(OR($A470="",$B470="",$C470=""),"",'MPTO_working_3-way'!F469)</f>
        <v>3.7489552789421117</v>
      </c>
      <c r="J470" s="22">
        <f>IF(OR($A470="",$B470="",$C470=""),"",'MPTO_working_3-way'!G469)</f>
        <v>2.6292975389103757</v>
      </c>
      <c r="K470" s="17">
        <f>IF(OR($A470="",$B470="",$C470=""),"",'OddsRatio_working_3-way'!H469)</f>
        <v>2.8373552197348197</v>
      </c>
      <c r="L470" s="21">
        <f>IF(OR($A470="",$B470="",$C470=""),"",'OddsRatio_working_3-way'!I469)</f>
        <v>3.7294814535945</v>
      </c>
      <c r="M470" s="22">
        <f>IF(OR($A470="",$B470="",$C470=""),"",'OddsRatio_working_3-way'!J469)</f>
        <v>2.6355647620760823</v>
      </c>
      <c r="N470" s="29">
        <f t="shared" si="130"/>
        <v>35.217355843732165</v>
      </c>
      <c r="O470" s="30">
        <f t="shared" si="131"/>
        <v>26.930919174618712</v>
      </c>
      <c r="P470" s="30">
        <f t="shared" si="132"/>
        <v>37.851724981649134</v>
      </c>
      <c r="Q470" t="s">
        <v>165</v>
      </c>
      <c r="R470" t="s">
        <v>167</v>
      </c>
      <c r="S470" s="43">
        <v>44087</v>
      </c>
      <c r="T470" s="4">
        <v>100</v>
      </c>
      <c r="U470" s="4">
        <f t="shared" si="133"/>
        <v>63.369963369963365</v>
      </c>
      <c r="V470" s="4">
        <f t="shared" si="134"/>
        <v>71.988795518207283</v>
      </c>
      <c r="W470" s="4">
        <f t="shared" si="135"/>
        <v>60.629921259842511</v>
      </c>
      <c r="X470" s="4">
        <f t="shared" si="136"/>
        <v>67.381283221950198</v>
      </c>
      <c r="Y470" s="4">
        <f t="shared" si="137"/>
        <v>76.000115370194109</v>
      </c>
      <c r="Z470" s="4">
        <f t="shared" si="138"/>
        <v>64.641241111829345</v>
      </c>
      <c r="AA470" s="4">
        <f t="shared" si="139"/>
        <v>-4.0113198519868334</v>
      </c>
      <c r="AB470" s="4">
        <f t="shared" si="140"/>
        <v>-4.0113198519868263</v>
      </c>
      <c r="AC470" s="4">
        <f t="shared" si="141"/>
        <v>-4.0113198519868334</v>
      </c>
    </row>
    <row r="471" spans="1:29" ht="15" x14ac:dyDescent="0.25">
      <c r="A471">
        <v>2.2400000000000002</v>
      </c>
      <c r="B471">
        <v>3.37</v>
      </c>
      <c r="C471">
        <v>3.37</v>
      </c>
      <c r="D471" s="20">
        <f t="shared" si="142"/>
        <v>3.9900381517592232E-2</v>
      </c>
      <c r="E471" s="17">
        <f>IF(OR($A471="",$B471="",$C471=""),"",A471*'MPTO_working_3-way'!$I470)</f>
        <v>2.3293768545994067</v>
      </c>
      <c r="F471" s="21">
        <f>IF(OR($A471="",$B471="",$C471=""),"",B471*'MPTO_working_3-way'!$I470)</f>
        <v>3.504464285714286</v>
      </c>
      <c r="G471" s="22">
        <f>IF(OR($A471="",$B471="",$C471=""),"",C471*'MPTO_working_3-way'!$I470)</f>
        <v>3.504464285714286</v>
      </c>
      <c r="H471" s="17">
        <f>IF(OR($A471="",$B471="",$C471=""),"",'MPTO_working_3-way'!E470)</f>
        <v>2.3087839491069246</v>
      </c>
      <c r="I471" s="21">
        <f>IF(OR($A471="",$B471="",$C471=""),"",'MPTO_working_3-way'!F470)</f>
        <v>3.5281361002056459</v>
      </c>
      <c r="J471" s="22">
        <f>IF(OR($A471="",$B471="",$C471=""),"",'MPTO_working_3-way'!G470)</f>
        <v>3.5281361002056459</v>
      </c>
      <c r="K471" s="17">
        <f>IF(OR($A471="",$B471="",$C471=""),"",'OddsRatio_working_3-way'!H470)</f>
        <v>2.3174678688205046</v>
      </c>
      <c r="L471" s="21">
        <f>IF(OR($A471="",$B471="",$C471=""),"",'OddsRatio_working_3-way'!I470)</f>
        <v>3.518063587987577</v>
      </c>
      <c r="M471" s="22">
        <f>IF(OR($A471="",$B471="",$C471=""),"",'OddsRatio_working_3-way'!J470)</f>
        <v>3.518063587987577</v>
      </c>
      <c r="N471" s="29">
        <f t="shared" si="130"/>
        <v>42.929936305732483</v>
      </c>
      <c r="O471" s="30">
        <f t="shared" si="131"/>
        <v>28.535031847133759</v>
      </c>
      <c r="P471" s="30">
        <f t="shared" si="132"/>
        <v>28.535031847133759</v>
      </c>
      <c r="Q471" t="s">
        <v>127</v>
      </c>
      <c r="R471" t="s">
        <v>64</v>
      </c>
      <c r="S471" s="43">
        <v>44087</v>
      </c>
      <c r="T471" s="4">
        <v>100</v>
      </c>
      <c r="U471" s="4">
        <f t="shared" si="133"/>
        <v>55.357142857142868</v>
      </c>
      <c r="V471" s="4">
        <f t="shared" si="134"/>
        <v>70.326409495548958</v>
      </c>
      <c r="W471" s="4">
        <f t="shared" si="135"/>
        <v>70.326409495548958</v>
      </c>
      <c r="X471" s="4">
        <f t="shared" si="136"/>
        <v>59.347181008902069</v>
      </c>
      <c r="Y471" s="4">
        <f t="shared" si="137"/>
        <v>74.316447647308181</v>
      </c>
      <c r="Z471" s="4">
        <f t="shared" si="138"/>
        <v>74.316447647308181</v>
      </c>
      <c r="AA471" s="4">
        <f t="shared" si="139"/>
        <v>-3.990038151759201</v>
      </c>
      <c r="AB471" s="4">
        <f t="shared" si="140"/>
        <v>-3.9900381517592223</v>
      </c>
      <c r="AC471" s="4">
        <f t="shared" si="141"/>
        <v>-3.9900381517592223</v>
      </c>
    </row>
    <row r="472" spans="1:29" ht="15" x14ac:dyDescent="0.25">
      <c r="A472">
        <v>2.13</v>
      </c>
      <c r="B472">
        <v>3.55</v>
      </c>
      <c r="C472">
        <v>3.54</v>
      </c>
      <c r="D472" s="20">
        <f t="shared" si="142"/>
        <v>3.3659584626402506E-2</v>
      </c>
      <c r="E472" s="17">
        <f>IF(OR($A472="",$B472="",$C472=""),"",A472*'MPTO_working_3-way'!$I471)</f>
        <v>2.2016949152542371</v>
      </c>
      <c r="F472" s="21">
        <f>IF(OR($A472="",$B472="",$C472=""),"",B472*'MPTO_working_3-way'!$I471)</f>
        <v>3.6694915254237288</v>
      </c>
      <c r="G472" s="22">
        <f>IF(OR($A472="",$B472="",$C472=""),"",C472*'MPTO_working_3-way'!$I471)</f>
        <v>3.6591549295774648</v>
      </c>
      <c r="H472" s="17">
        <f>IF(OR($A472="",$B472="",$C472=""),"",'MPTO_working_3-way'!E471)</f>
        <v>2.182149678763674</v>
      </c>
      <c r="I472" s="21">
        <f>IF(OR($A472="",$B472="",$C472=""),"",'MPTO_working_3-way'!F471)</f>
        <v>3.6972639011473962</v>
      </c>
      <c r="J472" s="22">
        <f>IF(OR($A472="",$B472="",$C472=""),"",'MPTO_working_3-way'!G471)</f>
        <v>3.6864183044881198</v>
      </c>
      <c r="K472" s="17">
        <f>IF(OR($A472="",$B472="",$C472=""),"",'OddsRatio_working_3-way'!H471)</f>
        <v>2.1901492920486283</v>
      </c>
      <c r="L472" s="21">
        <f>IF(OR($A472="",$B472="",$C472=""),"",'OddsRatio_working_3-way'!I471)</f>
        <v>3.685735128074338</v>
      </c>
      <c r="M472" s="22">
        <f>IF(OR($A472="",$B472="",$C472=""),"",'OddsRatio_working_3-way'!J471)</f>
        <v>3.6752028334544389</v>
      </c>
      <c r="N472" s="29">
        <f t="shared" si="130"/>
        <v>45.419553502694384</v>
      </c>
      <c r="O472" s="30">
        <f t="shared" si="131"/>
        <v>27.251732101616629</v>
      </c>
      <c r="P472" s="30">
        <f t="shared" si="132"/>
        <v>27.328714395688991</v>
      </c>
      <c r="Q472" t="s">
        <v>126</v>
      </c>
      <c r="R472" t="s">
        <v>166</v>
      </c>
      <c r="S472" s="43">
        <v>44087</v>
      </c>
      <c r="T472" s="4">
        <v>100</v>
      </c>
      <c r="U472" s="4">
        <f t="shared" si="133"/>
        <v>53.051643192488264</v>
      </c>
      <c r="V472" s="4">
        <f t="shared" si="134"/>
        <v>71.83098591549296</v>
      </c>
      <c r="W472" s="4">
        <f t="shared" si="135"/>
        <v>71.751412429378533</v>
      </c>
      <c r="X472" s="4">
        <f t="shared" si="136"/>
        <v>56.417601655128514</v>
      </c>
      <c r="Y472" s="4">
        <f t="shared" si="137"/>
        <v>75.196944378133196</v>
      </c>
      <c r="Z472" s="4">
        <f t="shared" si="138"/>
        <v>75.117370892018769</v>
      </c>
      <c r="AA472" s="4">
        <f t="shared" si="139"/>
        <v>-3.3659584626402506</v>
      </c>
      <c r="AB472" s="4">
        <f t="shared" si="140"/>
        <v>-3.3659584626402363</v>
      </c>
      <c r="AC472" s="4">
        <f t="shared" si="141"/>
        <v>-3.3659584626402363</v>
      </c>
    </row>
    <row r="473" spans="1:29" ht="15" x14ac:dyDescent="0.25">
      <c r="A473">
        <v>3.41</v>
      </c>
      <c r="B473">
        <v>3.03</v>
      </c>
      <c r="C473">
        <v>2.46</v>
      </c>
      <c r="D473" s="20">
        <f t="shared" si="142"/>
        <v>2.9792200305789773E-2</v>
      </c>
      <c r="E473" s="17">
        <f>IF(OR($A473="",$B473="",$C473=""),"",A473*'MPTO_working_3-way'!$I472)</f>
        <v>3.5115914030427433</v>
      </c>
      <c r="F473" s="21">
        <f>IF(OR($A473="",$B473="",$C473=""),"",B473*'MPTO_working_3-way'!$I472)</f>
        <v>3.120270366926543</v>
      </c>
      <c r="G473" s="22">
        <f>IF(OR($A473="",$B473="",$C473=""),"",C473*'MPTO_working_3-way'!$I472)</f>
        <v>2.5332888127522426</v>
      </c>
      <c r="H473" s="17">
        <f>IF(OR($A473="",$B473="",$C473=""),"",'MPTO_working_3-way'!E472)</f>
        <v>3.5295230668096393</v>
      </c>
      <c r="I473" s="21">
        <f>IF(OR($A473="",$B473="",$C473=""),"",'MPTO_working_3-way'!F472)</f>
        <v>3.1240015899341533</v>
      </c>
      <c r="J473" s="22">
        <f>IF(OR($A473="",$B473="",$C473=""),"",'MPTO_working_3-way'!G472)</f>
        <v>2.5216017324005446</v>
      </c>
      <c r="K473" s="17">
        <f>IF(OR($A473="",$B473="",$C473=""),"",'OddsRatio_working_3-way'!H472)</f>
        <v>3.5204346237442765</v>
      </c>
      <c r="L473" s="21">
        <f>IF(OR($A473="",$B473="",$C473=""),"",'OddsRatio_working_3-way'!I472)</f>
        <v>3.123021695519038</v>
      </c>
      <c r="M473" s="22">
        <f>IF(OR($A473="",$B473="",$C473=""),"",'OddsRatio_working_3-way'!J472)</f>
        <v>2.5269023031811799</v>
      </c>
      <c r="N473" s="29">
        <f t="shared" si="130"/>
        <v>28.477117216243165</v>
      </c>
      <c r="O473" s="30">
        <f t="shared" si="131"/>
        <v>32.048504853923824</v>
      </c>
      <c r="P473" s="30">
        <f t="shared" si="132"/>
        <v>39.474377929833011</v>
      </c>
      <c r="Q473" t="s">
        <v>70</v>
      </c>
      <c r="R473" t="s">
        <v>71</v>
      </c>
      <c r="S473" s="43">
        <v>44088</v>
      </c>
      <c r="T473" s="4">
        <v>100</v>
      </c>
      <c r="U473" s="4">
        <f t="shared" si="133"/>
        <v>70.674486803519059</v>
      </c>
      <c r="V473" s="4">
        <f t="shared" si="134"/>
        <v>66.996699669967001</v>
      </c>
      <c r="W473" s="4">
        <f t="shared" si="135"/>
        <v>59.349593495934961</v>
      </c>
      <c r="X473" s="4">
        <f t="shared" si="136"/>
        <v>73.653706834098045</v>
      </c>
      <c r="Y473" s="4">
        <f t="shared" si="137"/>
        <v>69.975919700545973</v>
      </c>
      <c r="Z473" s="4">
        <f t="shared" si="138"/>
        <v>62.32881352651394</v>
      </c>
      <c r="AA473" s="4">
        <f t="shared" si="139"/>
        <v>-2.9792200305789862</v>
      </c>
      <c r="AB473" s="4">
        <f t="shared" si="140"/>
        <v>-2.979220030578972</v>
      </c>
      <c r="AC473" s="4">
        <f t="shared" si="141"/>
        <v>-2.9792200305789791</v>
      </c>
    </row>
    <row r="474" spans="1:29" ht="15" x14ac:dyDescent="0.25">
      <c r="A474">
        <v>5.36</v>
      </c>
      <c r="B474">
        <v>4.34</v>
      </c>
      <c r="C474">
        <v>1.65</v>
      </c>
      <c r="D474" s="20">
        <f t="shared" si="142"/>
        <v>2.3042516783489342E-2</v>
      </c>
      <c r="E474" s="17">
        <f>IF(OR($A474="",$B474="",$C474=""),"",A474*'MPTO_working_3-way'!$I473)</f>
        <v>5.4835078899595029</v>
      </c>
      <c r="F474" s="21">
        <f>IF(OR($A474="",$B474="",$C474=""),"",B474*'MPTO_working_3-way'!$I473)</f>
        <v>4.4400045228403435</v>
      </c>
      <c r="G474" s="22">
        <f>IF(OR($A474="",$B474="",$C474=""),"",C474*'MPTO_working_3-way'!$I473)</f>
        <v>1.6880201526927574</v>
      </c>
      <c r="H474" s="17">
        <f>IF(OR($A474="",$B474="",$C474=""),"",'MPTO_working_3-way'!E473)</f>
        <v>5.5901422235340732</v>
      </c>
      <c r="I474" s="21">
        <f>IF(OR($A474="",$B474="",$C474=""),"",'MPTO_working_3-way'!F473)</f>
        <v>4.4896621744914524</v>
      </c>
      <c r="J474" s="22">
        <f>IF(OR($A474="",$B474="",$C474=""),"",'MPTO_working_3-way'!G473)</f>
        <v>1.6711794999213383</v>
      </c>
      <c r="K474" s="17">
        <f>IF(OR($A474="",$B474="",$C474=""),"",'OddsRatio_working_3-way'!H473)</f>
        <v>5.5415069428981951</v>
      </c>
      <c r="L474" s="21">
        <f>IF(OR($A474="",$B474="",$C474=""),"",'OddsRatio_working_3-way'!I473)</f>
        <v>4.4790443094678825</v>
      </c>
      <c r="M474" s="22">
        <f>IF(OR($A474="",$B474="",$C474=""),"",'OddsRatio_working_3-way'!J473)</f>
        <v>1.6770595213036301</v>
      </c>
      <c r="N474" s="29">
        <f t="shared" si="130"/>
        <v>18.236501525438403</v>
      </c>
      <c r="O474" s="30">
        <f t="shared" si="131"/>
        <v>22.522499579804116</v>
      </c>
      <c r="P474" s="30">
        <f t="shared" si="132"/>
        <v>59.240998894757482</v>
      </c>
      <c r="Q474" t="s">
        <v>74</v>
      </c>
      <c r="R474" t="s">
        <v>35</v>
      </c>
      <c r="S474" s="43">
        <v>44088</v>
      </c>
      <c r="T474" s="4">
        <v>100</v>
      </c>
      <c r="U474" s="4">
        <f t="shared" si="133"/>
        <v>81.343283582089541</v>
      </c>
      <c r="V474" s="4">
        <f t="shared" si="134"/>
        <v>76.958525345622121</v>
      </c>
      <c r="W474" s="4">
        <f t="shared" si="135"/>
        <v>39.393939393939398</v>
      </c>
      <c r="X474" s="4">
        <f t="shared" si="136"/>
        <v>83.647535260438488</v>
      </c>
      <c r="Y474" s="4">
        <f t="shared" si="137"/>
        <v>79.262777023971054</v>
      </c>
      <c r="Z474" s="4">
        <f t="shared" si="138"/>
        <v>41.698191072288324</v>
      </c>
      <c r="AA474" s="4">
        <f t="shared" si="139"/>
        <v>-2.3042516783489475</v>
      </c>
      <c r="AB474" s="4">
        <f t="shared" si="140"/>
        <v>-2.3042516783489333</v>
      </c>
      <c r="AC474" s="4">
        <f t="shared" si="141"/>
        <v>-2.3042516783489262</v>
      </c>
    </row>
    <row r="475" spans="1:29" ht="15" x14ac:dyDescent="0.25">
      <c r="A475">
        <v>2.42</v>
      </c>
      <c r="B475">
        <v>2.89</v>
      </c>
      <c r="C475">
        <v>3.49</v>
      </c>
      <c r="D475" s="20">
        <f t="shared" si="142"/>
        <v>4.577685303094059E-2</v>
      </c>
      <c r="E475" s="17">
        <f>IF(OR($A475="",$B475="",$C475=""),"",A475*'MPTO_working_3-way'!$I474)</f>
        <v>2.5307799843348762</v>
      </c>
      <c r="F475" s="21">
        <f>IF(OR($A475="",$B475="",$C475=""),"",B475*'MPTO_working_3-way'!$I474)</f>
        <v>3.0222951052594182</v>
      </c>
      <c r="G475" s="22">
        <f>IF(OR($A475="",$B475="",$C475=""),"",C475*'MPTO_working_3-way'!$I474)</f>
        <v>3.649761217077983</v>
      </c>
      <c r="H475" s="17">
        <f>IF(OR($A475="",$B475="",$C475=""),"",'MPTO_working_3-way'!E474)</f>
        <v>2.5127889051843924</v>
      </c>
      <c r="I475" s="21">
        <f>IF(OR($A475="",$B475="",$C475=""),"",'MPTO_working_3-way'!F474)</f>
        <v>3.0233236397165282</v>
      </c>
      <c r="J475" s="22">
        <f>IF(OR($A475="",$B475="",$C475=""),"",'MPTO_working_3-way'!G474)</f>
        <v>3.6863097789364527</v>
      </c>
      <c r="K475" s="17">
        <f>IF(OR($A475="",$B475="",$C475=""),"",'OddsRatio_working_3-way'!H474)</f>
        <v>2.5210080236692987</v>
      </c>
      <c r="L475" s="21">
        <f>IF(OR($A475="",$B475="",$C475=""),"",'OddsRatio_working_3-way'!I474)</f>
        <v>3.024440256855617</v>
      </c>
      <c r="M475" s="22">
        <f>IF(OR($A475="",$B475="",$C475=""),"",'OddsRatio_working_3-way'!J474)</f>
        <v>3.6671197034764473</v>
      </c>
      <c r="N475" s="29">
        <f t="shared" si="130"/>
        <v>39.51350991353813</v>
      </c>
      <c r="O475" s="30">
        <f t="shared" si="131"/>
        <v>33.087437367045766</v>
      </c>
      <c r="P475" s="30">
        <f t="shared" si="132"/>
        <v>27.399052719416122</v>
      </c>
      <c r="Q475" t="s">
        <v>274</v>
      </c>
      <c r="R475" t="s">
        <v>281</v>
      </c>
      <c r="S475" s="43">
        <v>44088</v>
      </c>
      <c r="T475" s="4">
        <v>100</v>
      </c>
      <c r="U475" s="4">
        <f t="shared" si="133"/>
        <v>58.677685950413228</v>
      </c>
      <c r="V475" s="4">
        <f t="shared" si="134"/>
        <v>65.397923875432525</v>
      </c>
      <c r="W475" s="4">
        <f t="shared" si="135"/>
        <v>71.346704871060169</v>
      </c>
      <c r="X475" s="4">
        <f t="shared" si="136"/>
        <v>63.255371253507299</v>
      </c>
      <c r="Y475" s="4">
        <f t="shared" si="137"/>
        <v>69.975609178526611</v>
      </c>
      <c r="Z475" s="4">
        <f t="shared" si="138"/>
        <v>75.92439017415424</v>
      </c>
      <c r="AA475" s="4">
        <f t="shared" si="139"/>
        <v>-4.5776853030940714</v>
      </c>
      <c r="AB475" s="4">
        <f t="shared" si="140"/>
        <v>-4.5776853030940856</v>
      </c>
      <c r="AC475" s="4">
        <f t="shared" si="141"/>
        <v>-4.5776853030940714</v>
      </c>
    </row>
    <row r="476" spans="1:29" ht="15" x14ac:dyDescent="0.25">
      <c r="A476">
        <v>4.97</v>
      </c>
      <c r="B476">
        <v>3.61</v>
      </c>
      <c r="C476">
        <v>1.78</v>
      </c>
      <c r="D476" s="20">
        <f t="shared" si="142"/>
        <v>4.0013306519060876E-2</v>
      </c>
      <c r="E476" s="17">
        <f>IF(OR($A476="",$B476="",$C476=""),"",A476*'MPTO_working_3-way'!$I475)</f>
        <v>5.1688661333997326</v>
      </c>
      <c r="F476" s="21">
        <f>IF(OR($A476="",$B476="",$C476=""),"",B476*'MPTO_working_3-way'!$I475)</f>
        <v>3.7544480365338098</v>
      </c>
      <c r="G476" s="22">
        <f>IF(OR($A476="",$B476="",$C476=""),"",C476*'MPTO_working_3-way'!$I475)</f>
        <v>1.8512236856039284</v>
      </c>
      <c r="H476" s="17">
        <f>IF(OR($A476="",$B476="",$C476=""),"",'MPTO_working_3-way'!E475)</f>
        <v>5.3228445015718746</v>
      </c>
      <c r="I476" s="21">
        <f>IF(OR($A476="",$B476="",$C476=""),"",'MPTO_working_3-way'!F475)</f>
        <v>3.7926117747316659</v>
      </c>
      <c r="J476" s="22">
        <f>IF(OR($A476="",$B476="",$C476=""),"",'MPTO_working_3-way'!G475)</f>
        <v>1.8232870751350414</v>
      </c>
      <c r="K476" s="17">
        <f>IF(OR($A476="",$B476="",$C476=""),"",'OddsRatio_working_3-way'!H475)</f>
        <v>5.2428803342914776</v>
      </c>
      <c r="L476" s="21">
        <f>IF(OR($A476="",$B476="",$C476=""),"",'OddsRatio_working_3-way'!I475)</f>
        <v>3.7893999175064876</v>
      </c>
      <c r="M476" s="22">
        <f>IF(OR($A476="",$B476="",$C476=""),"",'OddsRatio_working_3-way'!J475)</f>
        <v>1.8336137684502145</v>
      </c>
      <c r="N476" s="29">
        <f t="shared" si="130"/>
        <v>19.346602798209194</v>
      </c>
      <c r="O476" s="30">
        <f t="shared" si="131"/>
        <v>26.635073658476372</v>
      </c>
      <c r="P476" s="30">
        <f t="shared" si="132"/>
        <v>54.01832354331443</v>
      </c>
      <c r="Q476" t="s">
        <v>387</v>
      </c>
      <c r="R476" t="s">
        <v>66</v>
      </c>
      <c r="S476" s="43">
        <v>44088</v>
      </c>
      <c r="T476" s="4">
        <v>100</v>
      </c>
      <c r="U476" s="4">
        <f t="shared" si="133"/>
        <v>79.879275653923543</v>
      </c>
      <c r="V476" s="4">
        <f t="shared" si="134"/>
        <v>72.29916897506925</v>
      </c>
      <c r="W476" s="4">
        <f t="shared" si="135"/>
        <v>43.820224719101127</v>
      </c>
      <c r="X476" s="4">
        <f t="shared" si="136"/>
        <v>83.88060630582963</v>
      </c>
      <c r="Y476" s="4">
        <f t="shared" si="137"/>
        <v>76.300499626975338</v>
      </c>
      <c r="Z476" s="4">
        <f t="shared" si="138"/>
        <v>47.821555371007207</v>
      </c>
      <c r="AA476" s="4">
        <f t="shared" si="139"/>
        <v>-4.0013306519060876</v>
      </c>
      <c r="AB476" s="4">
        <f t="shared" si="140"/>
        <v>-4.0013306519060876</v>
      </c>
      <c r="AC476" s="4">
        <f t="shared" si="141"/>
        <v>-4.0013306519060805</v>
      </c>
    </row>
    <row r="477" spans="1:29" x14ac:dyDescent="0.2">
      <c r="D477" s="20" t="str">
        <f t="shared" si="142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1"/>
    </row>
    <row r="478" spans="1:29" x14ac:dyDescent="0.2">
      <c r="D478" s="20" t="str">
        <f t="shared" si="142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1"/>
    </row>
    <row r="479" spans="1:29" x14ac:dyDescent="0.2">
      <c r="D479" s="20" t="str">
        <f t="shared" si="142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1"/>
    </row>
    <row r="480" spans="1:29" x14ac:dyDescent="0.2">
      <c r="D480" s="20" t="str">
        <f t="shared" si="142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1"/>
    </row>
    <row r="481" spans="4:16" x14ac:dyDescent="0.2">
      <c r="D481" s="20" t="str">
        <f t="shared" si="142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1"/>
    </row>
    <row r="482" spans="4:16" x14ac:dyDescent="0.2">
      <c r="D482" s="20" t="str">
        <f t="shared" si="142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1"/>
    </row>
    <row r="483" spans="4:16" x14ac:dyDescent="0.2">
      <c r="D483" s="20" t="str">
        <f t="shared" si="142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1"/>
    </row>
    <row r="484" spans="4:16" x14ac:dyDescent="0.2">
      <c r="D484" s="20" t="str">
        <f t="shared" si="142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1"/>
    </row>
    <row r="485" spans="4:16" x14ac:dyDescent="0.2">
      <c r="D485" s="20" t="str">
        <f t="shared" si="142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1"/>
    </row>
    <row r="486" spans="4:16" x14ac:dyDescent="0.2">
      <c r="D486" s="20" t="str">
        <f t="shared" si="142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1"/>
    </row>
    <row r="487" spans="4:16" x14ac:dyDescent="0.2">
      <c r="D487" s="20" t="str">
        <f t="shared" si="142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1"/>
    </row>
    <row r="488" spans="4:16" x14ac:dyDescent="0.2">
      <c r="D488" s="20" t="str">
        <f t="shared" si="142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1"/>
    </row>
    <row r="489" spans="4:16" x14ac:dyDescent="0.2">
      <c r="D489" s="20" t="str">
        <f t="shared" si="142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1"/>
    </row>
    <row r="490" spans="4:16" x14ac:dyDescent="0.2">
      <c r="D490" s="20" t="str">
        <f t="shared" si="142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1"/>
    </row>
    <row r="491" spans="4:16" x14ac:dyDescent="0.2">
      <c r="D491" s="20" t="str">
        <f t="shared" si="142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1"/>
    </row>
    <row r="492" spans="4:16" x14ac:dyDescent="0.2">
      <c r="D492" s="20" t="str">
        <f t="shared" si="142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1"/>
    </row>
    <row r="493" spans="4:16" x14ac:dyDescent="0.2">
      <c r="D493" s="20" t="str">
        <f t="shared" si="142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1"/>
    </row>
    <row r="494" spans="4:16" x14ac:dyDescent="0.2">
      <c r="D494" s="20" t="str">
        <f t="shared" si="142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1"/>
    </row>
    <row r="495" spans="4:16" x14ac:dyDescent="0.2">
      <c r="D495" s="20" t="str">
        <f t="shared" si="142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1"/>
    </row>
    <row r="496" spans="4:16" x14ac:dyDescent="0.2">
      <c r="D496" s="20" t="str">
        <f t="shared" si="142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1"/>
    </row>
    <row r="497" spans="4:16" x14ac:dyDescent="0.2">
      <c r="D497" s="20" t="str">
        <f t="shared" si="142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1"/>
    </row>
    <row r="498" spans="4:16" x14ac:dyDescent="0.2">
      <c r="D498" s="20" t="str">
        <f t="shared" si="142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1"/>
    </row>
    <row r="499" spans="4:16" x14ac:dyDescent="0.2">
      <c r="D499" s="20" t="str">
        <f t="shared" si="142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1"/>
    </row>
    <row r="500" spans="4:16" x14ac:dyDescent="0.2">
      <c r="D500" s="20" t="str">
        <f t="shared" si="142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1"/>
    </row>
    <row r="501" spans="4:16" x14ac:dyDescent="0.2">
      <c r="D501" s="20" t="str">
        <f t="shared" si="142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1"/>
    </row>
    <row r="502" spans="4:16" x14ac:dyDescent="0.2">
      <c r="D502" s="20" t="str">
        <f t="shared" si="142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1"/>
    </row>
    <row r="503" spans="4:16" x14ac:dyDescent="0.2">
      <c r="D503" s="20" t="str">
        <f t="shared" si="142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1"/>
    </row>
    <row r="504" spans="4:16" x14ac:dyDescent="0.2">
      <c r="D504" s="20" t="str">
        <f t="shared" si="142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1"/>
    </row>
    <row r="505" spans="4:16" x14ac:dyDescent="0.2">
      <c r="D505" s="20" t="str">
        <f t="shared" si="142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1"/>
    </row>
    <row r="506" spans="4:16" x14ac:dyDescent="0.2">
      <c r="D506" s="20" t="str">
        <f t="shared" si="142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1"/>
    </row>
    <row r="507" spans="4:16" x14ac:dyDescent="0.2">
      <c r="D507" s="20" t="str">
        <f t="shared" si="142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1"/>
    </row>
    <row r="508" spans="4:16" x14ac:dyDescent="0.2">
      <c r="D508" s="20" t="str">
        <f t="shared" si="142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1"/>
    </row>
    <row r="509" spans="4:16" x14ac:dyDescent="0.2">
      <c r="D509" s="20" t="str">
        <f t="shared" si="142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1"/>
    </row>
    <row r="510" spans="4:16" x14ac:dyDescent="0.2">
      <c r="D510" s="20" t="str">
        <f t="shared" si="142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1"/>
    </row>
    <row r="511" spans="4:16" x14ac:dyDescent="0.2">
      <c r="D511" s="20" t="str">
        <f t="shared" si="142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1"/>
    </row>
    <row r="512" spans="4:16" x14ac:dyDescent="0.2">
      <c r="D512" s="20" t="str">
        <f t="shared" si="142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1"/>
    </row>
    <row r="513" spans="4:16" x14ac:dyDescent="0.2">
      <c r="D513" s="20" t="str">
        <f t="shared" si="142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1"/>
    </row>
    <row r="514" spans="4:16" x14ac:dyDescent="0.2">
      <c r="D514" s="20" t="str">
        <f t="shared" si="142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1"/>
    </row>
    <row r="515" spans="4:16" x14ac:dyDescent="0.2">
      <c r="D515" s="20" t="str">
        <f t="shared" si="142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1"/>
    </row>
    <row r="516" spans="4:16" x14ac:dyDescent="0.2">
      <c r="D516" s="20" t="str">
        <f t="shared" si="142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1"/>
    </row>
    <row r="517" spans="4:16" x14ac:dyDescent="0.2">
      <c r="D517" s="20" t="str">
        <f t="shared" ref="D517:D580" si="143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1"/>
    </row>
    <row r="518" spans="4:16" x14ac:dyDescent="0.2">
      <c r="D518" s="20" t="str">
        <f t="shared" si="143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1"/>
    </row>
    <row r="519" spans="4:16" x14ac:dyDescent="0.2">
      <c r="D519" s="20" t="str">
        <f t="shared" si="143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1"/>
    </row>
    <row r="520" spans="4:16" x14ac:dyDescent="0.2">
      <c r="D520" s="20" t="str">
        <f t="shared" si="143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1"/>
    </row>
    <row r="521" spans="4:16" x14ac:dyDescent="0.2">
      <c r="D521" s="20" t="str">
        <f t="shared" si="143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1"/>
    </row>
    <row r="522" spans="4:16" x14ac:dyDescent="0.2">
      <c r="D522" s="20" t="str">
        <f t="shared" si="143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1"/>
    </row>
    <row r="523" spans="4:16" x14ac:dyDescent="0.2">
      <c r="D523" s="20" t="str">
        <f t="shared" si="143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1"/>
    </row>
    <row r="524" spans="4:16" x14ac:dyDescent="0.2">
      <c r="D524" s="20" t="str">
        <f t="shared" si="143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1"/>
    </row>
    <row r="525" spans="4:16" x14ac:dyDescent="0.2">
      <c r="D525" s="20" t="str">
        <f t="shared" si="143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1"/>
    </row>
    <row r="526" spans="4:16" x14ac:dyDescent="0.2">
      <c r="D526" s="20" t="str">
        <f t="shared" si="143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1"/>
    </row>
    <row r="527" spans="4:16" x14ac:dyDescent="0.2">
      <c r="D527" s="20" t="str">
        <f t="shared" si="143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1"/>
    </row>
    <row r="528" spans="4:16" x14ac:dyDescent="0.2">
      <c r="D528" s="20" t="str">
        <f t="shared" si="143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1"/>
    </row>
    <row r="529" spans="4:16" x14ac:dyDescent="0.2">
      <c r="D529" s="20" t="str">
        <f t="shared" si="143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1"/>
    </row>
    <row r="530" spans="4:16" x14ac:dyDescent="0.2">
      <c r="D530" s="20" t="str">
        <f t="shared" si="143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1"/>
    </row>
    <row r="531" spans="4:16" x14ac:dyDescent="0.2">
      <c r="D531" s="20" t="str">
        <f t="shared" si="143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1"/>
    </row>
    <row r="532" spans="4:16" x14ac:dyDescent="0.2">
      <c r="D532" s="20" t="str">
        <f t="shared" si="143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1"/>
    </row>
    <row r="533" spans="4:16" x14ac:dyDescent="0.2">
      <c r="D533" s="20" t="str">
        <f t="shared" si="143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1"/>
    </row>
    <row r="534" spans="4:16" x14ac:dyDescent="0.2">
      <c r="D534" s="20" t="str">
        <f t="shared" si="143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1"/>
    </row>
    <row r="535" spans="4:16" x14ac:dyDescent="0.2">
      <c r="D535" s="20" t="str">
        <f t="shared" si="143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1"/>
    </row>
    <row r="536" spans="4:16" x14ac:dyDescent="0.2">
      <c r="D536" s="20" t="str">
        <f t="shared" si="143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1"/>
    </row>
    <row r="537" spans="4:16" x14ac:dyDescent="0.2">
      <c r="D537" s="20" t="str">
        <f t="shared" si="143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1"/>
    </row>
    <row r="538" spans="4:16" x14ac:dyDescent="0.2">
      <c r="D538" s="20" t="str">
        <f t="shared" si="143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1"/>
    </row>
    <row r="539" spans="4:16" x14ac:dyDescent="0.2">
      <c r="D539" s="20" t="str">
        <f t="shared" si="143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1"/>
    </row>
    <row r="540" spans="4:16" x14ac:dyDescent="0.2">
      <c r="D540" s="20" t="str">
        <f t="shared" si="143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1"/>
    </row>
    <row r="541" spans="4:16" x14ac:dyDescent="0.2">
      <c r="D541" s="20" t="str">
        <f t="shared" si="143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1"/>
    </row>
    <row r="542" spans="4:16" x14ac:dyDescent="0.2">
      <c r="D542" s="20" t="str">
        <f t="shared" si="143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1"/>
    </row>
    <row r="543" spans="4:16" x14ac:dyDescent="0.2">
      <c r="D543" s="20" t="str">
        <f t="shared" si="143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1"/>
    </row>
    <row r="544" spans="4:16" x14ac:dyDescent="0.2">
      <c r="D544" s="20" t="str">
        <f t="shared" si="143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1"/>
    </row>
    <row r="545" spans="4:16" x14ac:dyDescent="0.2">
      <c r="D545" s="20" t="str">
        <f t="shared" si="143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1"/>
    </row>
    <row r="546" spans="4:16" x14ac:dyDescent="0.2">
      <c r="D546" s="20" t="str">
        <f t="shared" si="143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1"/>
    </row>
    <row r="547" spans="4:16" x14ac:dyDescent="0.2">
      <c r="D547" s="20" t="str">
        <f t="shared" si="143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1"/>
    </row>
    <row r="548" spans="4:16" x14ac:dyDescent="0.2">
      <c r="D548" s="20" t="str">
        <f t="shared" si="143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1"/>
    </row>
    <row r="549" spans="4:16" x14ac:dyDescent="0.2">
      <c r="D549" s="20" t="str">
        <f t="shared" si="143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1"/>
    </row>
    <row r="550" spans="4:16" x14ac:dyDescent="0.2">
      <c r="D550" s="20" t="str">
        <f t="shared" si="143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1"/>
    </row>
    <row r="551" spans="4:16" x14ac:dyDescent="0.2">
      <c r="D551" s="20" t="str">
        <f t="shared" si="143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1"/>
    </row>
    <row r="552" spans="4:16" x14ac:dyDescent="0.2">
      <c r="D552" s="20" t="str">
        <f t="shared" si="143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1"/>
    </row>
    <row r="553" spans="4:16" x14ac:dyDescent="0.2">
      <c r="D553" s="20" t="str">
        <f t="shared" si="143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1"/>
    </row>
    <row r="554" spans="4:16" x14ac:dyDescent="0.2">
      <c r="D554" s="20" t="str">
        <f t="shared" si="143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1"/>
    </row>
    <row r="555" spans="4:16" x14ac:dyDescent="0.2">
      <c r="D555" s="20" t="str">
        <f t="shared" si="143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1"/>
    </row>
    <row r="556" spans="4:16" x14ac:dyDescent="0.2">
      <c r="D556" s="20" t="str">
        <f t="shared" si="143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1"/>
    </row>
    <row r="557" spans="4:16" x14ac:dyDescent="0.2">
      <c r="D557" s="20" t="str">
        <f t="shared" si="143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1"/>
    </row>
    <row r="558" spans="4:16" x14ac:dyDescent="0.2">
      <c r="D558" s="20" t="str">
        <f t="shared" si="143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1"/>
    </row>
    <row r="559" spans="4:16" x14ac:dyDescent="0.2">
      <c r="D559" s="20" t="str">
        <f t="shared" si="143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1"/>
    </row>
    <row r="560" spans="4:16" x14ac:dyDescent="0.2">
      <c r="D560" s="20" t="str">
        <f t="shared" si="143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1"/>
    </row>
    <row r="561" spans="4:16" x14ac:dyDescent="0.2">
      <c r="D561" s="20" t="str">
        <f t="shared" si="143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1"/>
    </row>
    <row r="562" spans="4:16" x14ac:dyDescent="0.2">
      <c r="D562" s="20" t="str">
        <f t="shared" si="143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1"/>
    </row>
    <row r="563" spans="4:16" x14ac:dyDescent="0.2">
      <c r="D563" s="20" t="str">
        <f t="shared" si="143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1"/>
    </row>
    <row r="564" spans="4:16" x14ac:dyDescent="0.2">
      <c r="D564" s="20" t="str">
        <f t="shared" si="143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1"/>
    </row>
    <row r="565" spans="4:16" x14ac:dyDescent="0.2">
      <c r="D565" s="20" t="str">
        <f t="shared" si="143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1"/>
    </row>
    <row r="566" spans="4:16" x14ac:dyDescent="0.2">
      <c r="D566" s="20" t="str">
        <f t="shared" si="143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1"/>
    </row>
    <row r="567" spans="4:16" x14ac:dyDescent="0.2">
      <c r="D567" s="20" t="str">
        <f t="shared" si="143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1"/>
    </row>
    <row r="568" spans="4:16" x14ac:dyDescent="0.2">
      <c r="D568" s="20" t="str">
        <f t="shared" si="143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1"/>
    </row>
    <row r="569" spans="4:16" x14ac:dyDescent="0.2">
      <c r="D569" s="20" t="str">
        <f t="shared" si="143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1"/>
    </row>
    <row r="570" spans="4:16" x14ac:dyDescent="0.2">
      <c r="D570" s="20" t="str">
        <f t="shared" si="143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1"/>
    </row>
    <row r="571" spans="4:16" x14ac:dyDescent="0.2">
      <c r="D571" s="20" t="str">
        <f t="shared" si="143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1"/>
    </row>
    <row r="572" spans="4:16" x14ac:dyDescent="0.2">
      <c r="D572" s="20" t="str">
        <f t="shared" si="143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1"/>
    </row>
    <row r="573" spans="4:16" x14ac:dyDescent="0.2">
      <c r="D573" s="20" t="str">
        <f t="shared" si="143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1"/>
    </row>
    <row r="574" spans="4:16" x14ac:dyDescent="0.2">
      <c r="D574" s="20" t="str">
        <f t="shared" si="143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1"/>
    </row>
    <row r="575" spans="4:16" x14ac:dyDescent="0.2">
      <c r="D575" s="20" t="str">
        <f t="shared" si="143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1"/>
    </row>
    <row r="576" spans="4:16" x14ac:dyDescent="0.2">
      <c r="D576" s="20" t="str">
        <f t="shared" si="143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1"/>
    </row>
    <row r="577" spans="4:16" x14ac:dyDescent="0.2">
      <c r="D577" s="20" t="str">
        <f t="shared" si="143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1"/>
    </row>
    <row r="578" spans="4:16" x14ac:dyDescent="0.2">
      <c r="D578" s="20" t="str">
        <f t="shared" si="143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1"/>
    </row>
    <row r="579" spans="4:16" x14ac:dyDescent="0.2">
      <c r="D579" s="20" t="str">
        <f t="shared" si="143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1"/>
    </row>
    <row r="580" spans="4:16" x14ac:dyDescent="0.2">
      <c r="D580" s="20" t="str">
        <f t="shared" si="143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1"/>
    </row>
    <row r="581" spans="4:16" x14ac:dyDescent="0.2">
      <c r="D581" s="20" t="str">
        <f t="shared" ref="D581:D644" si="144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1"/>
    </row>
    <row r="582" spans="4:16" x14ac:dyDescent="0.2">
      <c r="D582" s="20" t="str">
        <f t="shared" si="144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1"/>
    </row>
    <row r="583" spans="4:16" x14ac:dyDescent="0.2">
      <c r="D583" s="20" t="str">
        <f t="shared" si="144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1"/>
    </row>
    <row r="584" spans="4:16" x14ac:dyDescent="0.2">
      <c r="D584" s="20" t="str">
        <f t="shared" si="144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1"/>
    </row>
    <row r="585" spans="4:16" x14ac:dyDescent="0.2">
      <c r="D585" s="20" t="str">
        <f t="shared" si="144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1"/>
    </row>
    <row r="586" spans="4:16" x14ac:dyDescent="0.2">
      <c r="D586" s="20" t="str">
        <f t="shared" si="144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1"/>
    </row>
    <row r="587" spans="4:16" x14ac:dyDescent="0.2">
      <c r="D587" s="20" t="str">
        <f t="shared" si="144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1"/>
    </row>
    <row r="588" spans="4:16" x14ac:dyDescent="0.2">
      <c r="D588" s="20" t="str">
        <f t="shared" si="144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1"/>
    </row>
    <row r="589" spans="4:16" x14ac:dyDescent="0.2">
      <c r="D589" s="20" t="str">
        <f t="shared" si="144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1"/>
    </row>
    <row r="590" spans="4:16" x14ac:dyDescent="0.2">
      <c r="D590" s="20" t="str">
        <f t="shared" si="144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1"/>
    </row>
    <row r="591" spans="4:16" x14ac:dyDescent="0.2">
      <c r="D591" s="20" t="str">
        <f t="shared" si="144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1"/>
    </row>
    <row r="592" spans="4:16" x14ac:dyDescent="0.2">
      <c r="D592" s="20" t="str">
        <f t="shared" si="144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1"/>
    </row>
    <row r="593" spans="4:16" x14ac:dyDescent="0.2">
      <c r="D593" s="20" t="str">
        <f t="shared" si="144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1"/>
    </row>
    <row r="594" spans="4:16" x14ac:dyDescent="0.2">
      <c r="D594" s="20" t="str">
        <f t="shared" si="144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1"/>
    </row>
    <row r="595" spans="4:16" x14ac:dyDescent="0.2">
      <c r="D595" s="20" t="str">
        <f t="shared" si="144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1"/>
    </row>
    <row r="596" spans="4:16" x14ac:dyDescent="0.2">
      <c r="D596" s="20" t="str">
        <f t="shared" si="144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1"/>
    </row>
    <row r="597" spans="4:16" x14ac:dyDescent="0.2">
      <c r="D597" s="20" t="str">
        <f t="shared" si="144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1"/>
    </row>
    <row r="598" spans="4:16" x14ac:dyDescent="0.2">
      <c r="D598" s="20" t="str">
        <f t="shared" si="144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1"/>
    </row>
    <row r="599" spans="4:16" x14ac:dyDescent="0.2">
      <c r="D599" s="20" t="str">
        <f t="shared" si="144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1"/>
    </row>
    <row r="600" spans="4:16" x14ac:dyDescent="0.2">
      <c r="D600" s="20" t="str">
        <f t="shared" si="144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1"/>
    </row>
    <row r="601" spans="4:16" x14ac:dyDescent="0.2">
      <c r="D601" s="20" t="str">
        <f t="shared" si="144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1"/>
    </row>
    <row r="602" spans="4:16" x14ac:dyDescent="0.2">
      <c r="D602" s="20" t="str">
        <f t="shared" si="144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1"/>
    </row>
    <row r="603" spans="4:16" x14ac:dyDescent="0.2">
      <c r="D603" s="20" t="str">
        <f t="shared" si="144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1"/>
    </row>
    <row r="604" spans="4:16" x14ac:dyDescent="0.2">
      <c r="D604" s="20" t="str">
        <f t="shared" si="144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1"/>
    </row>
    <row r="605" spans="4:16" x14ac:dyDescent="0.2">
      <c r="D605" s="20" t="str">
        <f t="shared" si="144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1"/>
    </row>
    <row r="606" spans="4:16" x14ac:dyDescent="0.2">
      <c r="D606" s="20" t="str">
        <f t="shared" si="144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1"/>
    </row>
    <row r="607" spans="4:16" x14ac:dyDescent="0.2">
      <c r="D607" s="20" t="str">
        <f t="shared" si="144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1"/>
    </row>
    <row r="608" spans="4:16" x14ac:dyDescent="0.2">
      <c r="D608" s="20" t="str">
        <f t="shared" si="144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1"/>
    </row>
    <row r="609" spans="4:16" x14ac:dyDescent="0.2">
      <c r="D609" s="20" t="str">
        <f t="shared" si="144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1"/>
    </row>
    <row r="610" spans="4:16" x14ac:dyDescent="0.2">
      <c r="D610" s="20" t="str">
        <f t="shared" si="144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1"/>
    </row>
    <row r="611" spans="4:16" x14ac:dyDescent="0.2">
      <c r="D611" s="20" t="str">
        <f t="shared" si="144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1"/>
    </row>
    <row r="612" spans="4:16" x14ac:dyDescent="0.2">
      <c r="D612" s="20" t="str">
        <f t="shared" si="144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1"/>
    </row>
    <row r="613" spans="4:16" x14ac:dyDescent="0.2">
      <c r="D613" s="20" t="str">
        <f t="shared" si="144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1"/>
    </row>
    <row r="614" spans="4:16" x14ac:dyDescent="0.2">
      <c r="D614" s="20" t="str">
        <f t="shared" si="144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1"/>
    </row>
    <row r="615" spans="4:16" x14ac:dyDescent="0.2">
      <c r="D615" s="20" t="str">
        <f t="shared" si="144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1"/>
    </row>
    <row r="616" spans="4:16" x14ac:dyDescent="0.2">
      <c r="D616" s="20" t="str">
        <f t="shared" si="144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1"/>
    </row>
    <row r="617" spans="4:16" x14ac:dyDescent="0.2">
      <c r="D617" s="20" t="str">
        <f t="shared" si="144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1"/>
    </row>
    <row r="618" spans="4:16" x14ac:dyDescent="0.2">
      <c r="D618" s="20" t="str">
        <f t="shared" si="144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1"/>
    </row>
    <row r="619" spans="4:16" x14ac:dyDescent="0.2">
      <c r="D619" s="20" t="str">
        <f t="shared" si="144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1"/>
    </row>
    <row r="620" spans="4:16" x14ac:dyDescent="0.2">
      <c r="D620" s="20" t="str">
        <f t="shared" si="144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1"/>
    </row>
    <row r="621" spans="4:16" x14ac:dyDescent="0.2">
      <c r="D621" s="20" t="str">
        <f t="shared" si="144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1"/>
    </row>
    <row r="622" spans="4:16" x14ac:dyDescent="0.2">
      <c r="D622" s="20" t="str">
        <f t="shared" si="144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1"/>
    </row>
    <row r="623" spans="4:16" x14ac:dyDescent="0.2">
      <c r="D623" s="20" t="str">
        <f t="shared" si="144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1"/>
    </row>
    <row r="624" spans="4:16" x14ac:dyDescent="0.2">
      <c r="D624" s="20" t="str">
        <f t="shared" si="144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1"/>
    </row>
    <row r="625" spans="4:16" x14ac:dyDescent="0.2">
      <c r="D625" s="20" t="str">
        <f t="shared" si="144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1"/>
    </row>
    <row r="626" spans="4:16" x14ac:dyDescent="0.2">
      <c r="D626" s="20" t="str">
        <f t="shared" si="144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1"/>
    </row>
    <row r="627" spans="4:16" x14ac:dyDescent="0.2">
      <c r="D627" s="20" t="str">
        <f t="shared" si="144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1"/>
    </row>
    <row r="628" spans="4:16" x14ac:dyDescent="0.2">
      <c r="D628" s="20" t="str">
        <f t="shared" si="144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1"/>
    </row>
    <row r="629" spans="4:16" x14ac:dyDescent="0.2">
      <c r="D629" s="20" t="str">
        <f t="shared" si="144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1"/>
    </row>
    <row r="630" spans="4:16" x14ac:dyDescent="0.2">
      <c r="D630" s="20" t="str">
        <f t="shared" si="144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1"/>
    </row>
    <row r="631" spans="4:16" x14ac:dyDescent="0.2">
      <c r="D631" s="20" t="str">
        <f t="shared" si="144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4:16" x14ac:dyDescent="0.2">
      <c r="D632" s="20" t="str">
        <f t="shared" si="144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4:16" x14ac:dyDescent="0.2">
      <c r="D633" s="20" t="str">
        <f t="shared" si="144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4:16" x14ac:dyDescent="0.2">
      <c r="D634" s="20" t="str">
        <f t="shared" si="144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4:16" x14ac:dyDescent="0.2">
      <c r="D635" s="20" t="str">
        <f t="shared" si="144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4:16" x14ac:dyDescent="0.2">
      <c r="D636" s="20" t="str">
        <f t="shared" si="144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4:16" x14ac:dyDescent="0.2">
      <c r="D637" s="20" t="str">
        <f t="shared" si="144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4:16" x14ac:dyDescent="0.2">
      <c r="D638" s="20" t="str">
        <f t="shared" si="144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4:16" x14ac:dyDescent="0.2">
      <c r="D639" s="20" t="str">
        <f t="shared" si="144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4:16" x14ac:dyDescent="0.2">
      <c r="D640" s="20" t="str">
        <f t="shared" si="144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144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144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144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144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145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145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145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145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145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145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145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145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145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145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145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145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145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145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145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145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145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145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145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145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145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145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145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145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145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145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145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145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145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145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145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145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145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145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145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145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145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145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145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145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145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145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145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145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145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145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145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145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145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145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145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145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145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145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145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145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145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145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145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145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145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145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145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145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146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146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146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146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146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146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146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146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146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146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146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146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146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146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146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146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146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146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146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146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146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146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146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146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146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146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146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146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146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146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146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146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146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146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146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146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146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146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146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146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146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146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146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146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146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146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146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146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146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146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146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146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146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146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146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146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146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146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146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146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146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146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146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146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147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147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147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147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147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147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147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147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147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147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147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147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147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147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147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147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147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147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147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147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147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147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147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147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147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147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147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147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147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147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147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147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147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147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147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147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147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147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147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147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147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147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147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147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147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147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147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147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147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147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147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147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147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147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147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147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147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147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147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147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147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147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147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147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148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148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148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148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148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148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148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148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148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148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148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148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148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148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148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148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148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148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148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148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148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148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148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148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148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148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148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148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148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148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148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148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148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148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148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148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148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148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148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148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148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148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148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148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148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148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148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148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148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148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148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148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148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148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148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148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148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148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148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148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148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148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148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148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149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149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149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149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149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149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149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149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149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149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149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149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149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149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149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149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149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149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149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149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149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149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149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149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149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149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149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149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149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149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149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149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149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149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149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149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149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149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149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149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149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149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149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149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149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149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149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149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149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149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149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149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149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149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149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149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149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149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149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149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149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149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149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149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150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150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150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150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150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150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150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150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150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150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150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150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150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150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150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150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150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150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150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150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150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150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150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150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150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150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150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150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150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150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150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150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150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150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150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150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15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15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2020-09-12T08:46:20Z</dcterms:modified>
</cp:coreProperties>
</file>