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292" i="2" l="1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E352" i="2"/>
  <c r="F352" i="2"/>
  <c r="O352" i="2" s="1"/>
  <c r="G352" i="2"/>
  <c r="H352" i="2"/>
  <c r="I352" i="2"/>
  <c r="J352" i="2"/>
  <c r="K352" i="2"/>
  <c r="L352" i="2"/>
  <c r="M352" i="2"/>
  <c r="N352" i="2"/>
  <c r="P352" i="2"/>
  <c r="E353" i="2"/>
  <c r="F353" i="2"/>
  <c r="O353" i="2" s="1"/>
  <c r="G353" i="2"/>
  <c r="H353" i="2"/>
  <c r="I353" i="2"/>
  <c r="J353" i="2"/>
  <c r="K353" i="2"/>
  <c r="L353" i="2"/>
  <c r="M353" i="2"/>
  <c r="N353" i="2"/>
  <c r="P353" i="2"/>
  <c r="E354" i="2"/>
  <c r="F354" i="2"/>
  <c r="O354" i="2" s="1"/>
  <c r="G354" i="2"/>
  <c r="H354" i="2"/>
  <c r="I354" i="2"/>
  <c r="J354" i="2"/>
  <c r="K354" i="2"/>
  <c r="L354" i="2"/>
  <c r="M354" i="2"/>
  <c r="N354" i="2"/>
  <c r="P354" i="2"/>
  <c r="E355" i="2"/>
  <c r="F355" i="2"/>
  <c r="O355" i="2" s="1"/>
  <c r="G355" i="2"/>
  <c r="H355" i="2"/>
  <c r="I355" i="2"/>
  <c r="J355" i="2"/>
  <c r="K355" i="2"/>
  <c r="L355" i="2"/>
  <c r="M355" i="2"/>
  <c r="N355" i="2"/>
  <c r="P355" i="2"/>
  <c r="E356" i="2"/>
  <c r="F356" i="2"/>
  <c r="O356" i="2" s="1"/>
  <c r="G356" i="2"/>
  <c r="H356" i="2"/>
  <c r="I356" i="2"/>
  <c r="J356" i="2"/>
  <c r="K356" i="2"/>
  <c r="L356" i="2"/>
  <c r="M356" i="2"/>
  <c r="N356" i="2"/>
  <c r="P356" i="2"/>
  <c r="E357" i="2"/>
  <c r="F357" i="2"/>
  <c r="O357" i="2" s="1"/>
  <c r="G357" i="2"/>
  <c r="H357" i="2"/>
  <c r="I357" i="2"/>
  <c r="J357" i="2"/>
  <c r="K357" i="2"/>
  <c r="L357" i="2"/>
  <c r="M357" i="2"/>
  <c r="N357" i="2"/>
  <c r="P357" i="2"/>
  <c r="E358" i="2"/>
  <c r="F358" i="2"/>
  <c r="O358" i="2" s="1"/>
  <c r="G358" i="2"/>
  <c r="H358" i="2"/>
  <c r="I358" i="2"/>
  <c r="J358" i="2"/>
  <c r="K358" i="2"/>
  <c r="L358" i="2"/>
  <c r="M358" i="2"/>
  <c r="N358" i="2"/>
  <c r="P358" i="2"/>
  <c r="E359" i="2"/>
  <c r="F359" i="2"/>
  <c r="O359" i="2" s="1"/>
  <c r="G359" i="2"/>
  <c r="H359" i="2"/>
  <c r="I359" i="2"/>
  <c r="J359" i="2"/>
  <c r="K359" i="2"/>
  <c r="L359" i="2"/>
  <c r="M359" i="2"/>
  <c r="N359" i="2"/>
  <c r="P359" i="2"/>
  <c r="E360" i="2"/>
  <c r="F360" i="2"/>
  <c r="O360" i="2" s="1"/>
  <c r="G360" i="2"/>
  <c r="H360" i="2"/>
  <c r="I360" i="2"/>
  <c r="J360" i="2"/>
  <c r="K360" i="2"/>
  <c r="L360" i="2"/>
  <c r="M360" i="2"/>
  <c r="N360" i="2"/>
  <c r="P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377" i="2"/>
  <c r="N377" i="2" s="1"/>
  <c r="F377" i="2"/>
  <c r="G377" i="2"/>
  <c r="P377" i="2" s="1"/>
  <c r="H377" i="2"/>
  <c r="I377" i="2"/>
  <c r="J377" i="2"/>
  <c r="K377" i="2"/>
  <c r="L377" i="2"/>
  <c r="M377" i="2"/>
  <c r="O377" i="2"/>
  <c r="E378" i="2"/>
  <c r="N378" i="2" s="1"/>
  <c r="F378" i="2"/>
  <c r="G378" i="2"/>
  <c r="P378" i="2" s="1"/>
  <c r="H378" i="2"/>
  <c r="I378" i="2"/>
  <c r="J378" i="2"/>
  <c r="K378" i="2"/>
  <c r="L378" i="2"/>
  <c r="M378" i="2"/>
  <c r="O378" i="2"/>
  <c r="E379" i="2"/>
  <c r="N379" i="2" s="1"/>
  <c r="F379" i="2"/>
  <c r="G379" i="2"/>
  <c r="P379" i="2" s="1"/>
  <c r="H379" i="2"/>
  <c r="I379" i="2"/>
  <c r="J379" i="2"/>
  <c r="K379" i="2"/>
  <c r="L379" i="2"/>
  <c r="M379" i="2"/>
  <c r="O379" i="2"/>
  <c r="E380" i="2"/>
  <c r="N380" i="2" s="1"/>
  <c r="F380" i="2"/>
  <c r="G380" i="2"/>
  <c r="P380" i="2" s="1"/>
  <c r="H380" i="2"/>
  <c r="I380" i="2"/>
  <c r="J380" i="2"/>
  <c r="K380" i="2"/>
  <c r="L380" i="2"/>
  <c r="M380" i="2"/>
  <c r="O380" i="2"/>
  <c r="E381" i="2"/>
  <c r="N381" i="2" s="1"/>
  <c r="F381" i="2"/>
  <c r="G381" i="2"/>
  <c r="P381" i="2" s="1"/>
  <c r="H381" i="2"/>
  <c r="I381" i="2"/>
  <c r="J381" i="2"/>
  <c r="K381" i="2"/>
  <c r="L381" i="2"/>
  <c r="M381" i="2"/>
  <c r="O381" i="2"/>
  <c r="E382" i="2"/>
  <c r="N382" i="2" s="1"/>
  <c r="F382" i="2"/>
  <c r="G382" i="2"/>
  <c r="P382" i="2" s="1"/>
  <c r="H382" i="2"/>
  <c r="I382" i="2"/>
  <c r="J382" i="2"/>
  <c r="K382" i="2"/>
  <c r="L382" i="2"/>
  <c r="M382" i="2"/>
  <c r="O382" i="2"/>
  <c r="E383" i="2"/>
  <c r="N383" i="2" s="1"/>
  <c r="F383" i="2"/>
  <c r="G383" i="2"/>
  <c r="P383" i="2" s="1"/>
  <c r="H383" i="2"/>
  <c r="I383" i="2"/>
  <c r="J383" i="2"/>
  <c r="K383" i="2"/>
  <c r="L383" i="2"/>
  <c r="M383" i="2"/>
  <c r="O383" i="2"/>
  <c r="E384" i="2"/>
  <c r="N384" i="2" s="1"/>
  <c r="F384" i="2"/>
  <c r="G384" i="2"/>
  <c r="P384" i="2" s="1"/>
  <c r="H384" i="2"/>
  <c r="I384" i="2"/>
  <c r="J384" i="2"/>
  <c r="K384" i="2"/>
  <c r="L384" i="2"/>
  <c r="M384" i="2"/>
  <c r="O384" i="2"/>
  <c r="E385" i="2"/>
  <c r="N385" i="2" s="1"/>
  <c r="F385" i="2"/>
  <c r="G385" i="2"/>
  <c r="P385" i="2" s="1"/>
  <c r="H385" i="2"/>
  <c r="I385" i="2"/>
  <c r="J385" i="2"/>
  <c r="K385" i="2"/>
  <c r="L385" i="2"/>
  <c r="M385" i="2"/>
  <c r="O385" i="2"/>
  <c r="E386" i="2"/>
  <c r="N386" i="2" s="1"/>
  <c r="F386" i="2"/>
  <c r="G386" i="2"/>
  <c r="P386" i="2" s="1"/>
  <c r="H386" i="2"/>
  <c r="I386" i="2"/>
  <c r="J386" i="2"/>
  <c r="K386" i="2"/>
  <c r="L386" i="2"/>
  <c r="M386" i="2"/>
  <c r="O386" i="2"/>
  <c r="E387" i="2"/>
  <c r="N387" i="2" s="1"/>
  <c r="F387" i="2"/>
  <c r="G387" i="2"/>
  <c r="P387" i="2" s="1"/>
  <c r="H387" i="2"/>
  <c r="I387" i="2"/>
  <c r="J387" i="2"/>
  <c r="K387" i="2"/>
  <c r="L387" i="2"/>
  <c r="M387" i="2"/>
  <c r="O387" i="2"/>
  <c r="E388" i="2"/>
  <c r="N388" i="2" s="1"/>
  <c r="F388" i="2"/>
  <c r="G388" i="2"/>
  <c r="P388" i="2" s="1"/>
  <c r="H388" i="2"/>
  <c r="I388" i="2"/>
  <c r="J388" i="2"/>
  <c r="K388" i="2"/>
  <c r="L388" i="2"/>
  <c r="M388" i="2"/>
  <c r="O388" i="2"/>
  <c r="E389" i="2"/>
  <c r="N389" i="2" s="1"/>
  <c r="F389" i="2"/>
  <c r="G389" i="2"/>
  <c r="P389" i="2" s="1"/>
  <c r="H389" i="2"/>
  <c r="I389" i="2"/>
  <c r="J389" i="2"/>
  <c r="K389" i="2"/>
  <c r="L389" i="2"/>
  <c r="M389" i="2"/>
  <c r="O389" i="2"/>
  <c r="E390" i="2"/>
  <c r="N390" i="2" s="1"/>
  <c r="F390" i="2"/>
  <c r="G390" i="2"/>
  <c r="P390" i="2" s="1"/>
  <c r="H390" i="2"/>
  <c r="I390" i="2"/>
  <c r="J390" i="2"/>
  <c r="K390" i="2"/>
  <c r="L390" i="2"/>
  <c r="M390" i="2"/>
  <c r="O390" i="2"/>
  <c r="E391" i="2"/>
  <c r="N391" i="2" s="1"/>
  <c r="F391" i="2"/>
  <c r="G391" i="2"/>
  <c r="P391" i="2" s="1"/>
  <c r="H391" i="2"/>
  <c r="I391" i="2"/>
  <c r="J391" i="2"/>
  <c r="K391" i="2"/>
  <c r="L391" i="2"/>
  <c r="M391" i="2"/>
  <c r="O391" i="2"/>
  <c r="E392" i="2"/>
  <c r="N392" i="2" s="1"/>
  <c r="F392" i="2"/>
  <c r="G392" i="2"/>
  <c r="P392" i="2" s="1"/>
  <c r="H392" i="2"/>
  <c r="I392" i="2"/>
  <c r="J392" i="2"/>
  <c r="K392" i="2"/>
  <c r="L392" i="2"/>
  <c r="M392" i="2"/>
  <c r="O392" i="2"/>
  <c r="E393" i="2"/>
  <c r="N393" i="2" s="1"/>
  <c r="F393" i="2"/>
  <c r="G393" i="2"/>
  <c r="P393" i="2" s="1"/>
  <c r="H393" i="2"/>
  <c r="I393" i="2"/>
  <c r="J393" i="2"/>
  <c r="K393" i="2"/>
  <c r="L393" i="2"/>
  <c r="M393" i="2"/>
  <c r="O393" i="2"/>
  <c r="E394" i="2"/>
  <c r="N394" i="2" s="1"/>
  <c r="F394" i="2"/>
  <c r="G394" i="2"/>
  <c r="P394" i="2" s="1"/>
  <c r="H394" i="2"/>
  <c r="I394" i="2"/>
  <c r="J394" i="2"/>
  <c r="K394" i="2"/>
  <c r="L394" i="2"/>
  <c r="M394" i="2"/>
  <c r="O394" i="2"/>
  <c r="E395" i="2"/>
  <c r="N395" i="2" s="1"/>
  <c r="F395" i="2"/>
  <c r="G395" i="2"/>
  <c r="P395" i="2" s="1"/>
  <c r="H395" i="2"/>
  <c r="I395" i="2"/>
  <c r="J395" i="2"/>
  <c r="K395" i="2"/>
  <c r="L395" i="2"/>
  <c r="M395" i="2"/>
  <c r="O395" i="2"/>
  <c r="E396" i="2"/>
  <c r="N396" i="2" s="1"/>
  <c r="F396" i="2"/>
  <c r="G396" i="2"/>
  <c r="P396" i="2" s="1"/>
  <c r="H396" i="2"/>
  <c r="I396" i="2"/>
  <c r="J396" i="2"/>
  <c r="K396" i="2"/>
  <c r="L396" i="2"/>
  <c r="M396" i="2"/>
  <c r="O396" i="2"/>
  <c r="E397" i="2"/>
  <c r="N397" i="2" s="1"/>
  <c r="F397" i="2"/>
  <c r="G397" i="2"/>
  <c r="P397" i="2" s="1"/>
  <c r="H397" i="2"/>
  <c r="I397" i="2"/>
  <c r="J397" i="2"/>
  <c r="K397" i="2"/>
  <c r="L397" i="2"/>
  <c r="M397" i="2"/>
  <c r="O397" i="2"/>
  <c r="E398" i="2"/>
  <c r="N398" i="2" s="1"/>
  <c r="F398" i="2"/>
  <c r="G398" i="2"/>
  <c r="P398" i="2" s="1"/>
  <c r="H398" i="2"/>
  <c r="I398" i="2"/>
  <c r="J398" i="2"/>
  <c r="K398" i="2"/>
  <c r="L398" i="2"/>
  <c r="M398" i="2"/>
  <c r="O398" i="2"/>
  <c r="E399" i="2"/>
  <c r="N399" i="2" s="1"/>
  <c r="F399" i="2"/>
  <c r="G399" i="2"/>
  <c r="P399" i="2" s="1"/>
  <c r="H399" i="2"/>
  <c r="I399" i="2"/>
  <c r="J399" i="2"/>
  <c r="K399" i="2"/>
  <c r="L399" i="2"/>
  <c r="M399" i="2"/>
  <c r="O399" i="2"/>
  <c r="E400" i="2"/>
  <c r="N400" i="2" s="1"/>
  <c r="F400" i="2"/>
  <c r="G400" i="2"/>
  <c r="P400" i="2" s="1"/>
  <c r="H400" i="2"/>
  <c r="I400" i="2"/>
  <c r="J400" i="2"/>
  <c r="K400" i="2"/>
  <c r="L400" i="2"/>
  <c r="M400" i="2"/>
  <c r="O400" i="2"/>
  <c r="E401" i="2"/>
  <c r="N401" i="2" s="1"/>
  <c r="F401" i="2"/>
  <c r="G401" i="2"/>
  <c r="P401" i="2" s="1"/>
  <c r="H401" i="2"/>
  <c r="I401" i="2"/>
  <c r="J401" i="2"/>
  <c r="K401" i="2"/>
  <c r="L401" i="2"/>
  <c r="M401" i="2"/>
  <c r="O401" i="2"/>
  <c r="E402" i="2"/>
  <c r="N402" i="2" s="1"/>
  <c r="F402" i="2"/>
  <c r="G402" i="2"/>
  <c r="P402" i="2" s="1"/>
  <c r="H402" i="2"/>
  <c r="I402" i="2"/>
  <c r="J402" i="2"/>
  <c r="K402" i="2"/>
  <c r="L402" i="2"/>
  <c r="M402" i="2"/>
  <c r="O402" i="2"/>
  <c r="E403" i="2"/>
  <c r="N403" i="2" s="1"/>
  <c r="F403" i="2"/>
  <c r="G403" i="2"/>
  <c r="P403" i="2" s="1"/>
  <c r="H403" i="2"/>
  <c r="I403" i="2"/>
  <c r="J403" i="2"/>
  <c r="K403" i="2"/>
  <c r="L403" i="2"/>
  <c r="M403" i="2"/>
  <c r="O403" i="2"/>
  <c r="E404" i="2"/>
  <c r="N404" i="2" s="1"/>
  <c r="F404" i="2"/>
  <c r="G404" i="2"/>
  <c r="P404" i="2" s="1"/>
  <c r="H404" i="2"/>
  <c r="I404" i="2"/>
  <c r="J404" i="2"/>
  <c r="K404" i="2"/>
  <c r="L404" i="2"/>
  <c r="M404" i="2"/>
  <c r="O404" i="2"/>
  <c r="E405" i="2"/>
  <c r="N405" i="2" s="1"/>
  <c r="F405" i="2"/>
  <c r="G405" i="2"/>
  <c r="P405" i="2" s="1"/>
  <c r="H405" i="2"/>
  <c r="I405" i="2"/>
  <c r="J405" i="2"/>
  <c r="K405" i="2"/>
  <c r="L405" i="2"/>
  <c r="M405" i="2"/>
  <c r="O405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E261" i="2" l="1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E143" i="2" l="1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O157" i="2" s="1"/>
  <c r="G157" i="2"/>
  <c r="H157" i="2"/>
  <c r="I157" i="2"/>
  <c r="J157" i="2"/>
  <c r="K157" i="2"/>
  <c r="L157" i="2"/>
  <c r="M157" i="2"/>
  <c r="N157" i="2"/>
  <c r="P157" i="2"/>
  <c r="E158" i="2"/>
  <c r="F158" i="2"/>
  <c r="O158" i="2" s="1"/>
  <c r="G158" i="2"/>
  <c r="H158" i="2"/>
  <c r="I158" i="2"/>
  <c r="J158" i="2"/>
  <c r="K158" i="2"/>
  <c r="L158" i="2"/>
  <c r="M158" i="2"/>
  <c r="N158" i="2"/>
  <c r="P158" i="2"/>
  <c r="E159" i="2"/>
  <c r="F159" i="2"/>
  <c r="O159" i="2" s="1"/>
  <c r="G159" i="2"/>
  <c r="H159" i="2"/>
  <c r="I159" i="2"/>
  <c r="J159" i="2"/>
  <c r="K159" i="2"/>
  <c r="L159" i="2"/>
  <c r="M159" i="2"/>
  <c r="N159" i="2"/>
  <c r="P159" i="2"/>
  <c r="E160" i="2"/>
  <c r="F160" i="2"/>
  <c r="O160" i="2" s="1"/>
  <c r="G160" i="2"/>
  <c r="H160" i="2"/>
  <c r="I160" i="2"/>
  <c r="J160" i="2"/>
  <c r="K160" i="2"/>
  <c r="L160" i="2"/>
  <c r="M160" i="2"/>
  <c r="N160" i="2"/>
  <c r="P160" i="2"/>
  <c r="E161" i="2"/>
  <c r="F161" i="2"/>
  <c r="O161" i="2" s="1"/>
  <c r="G161" i="2"/>
  <c r="H161" i="2"/>
  <c r="I161" i="2"/>
  <c r="J161" i="2"/>
  <c r="K161" i="2"/>
  <c r="L161" i="2"/>
  <c r="M161" i="2"/>
  <c r="N161" i="2"/>
  <c r="P161" i="2"/>
  <c r="E162" i="2"/>
  <c r="F162" i="2"/>
  <c r="O162" i="2" s="1"/>
  <c r="G162" i="2"/>
  <c r="H162" i="2"/>
  <c r="I162" i="2"/>
  <c r="J162" i="2"/>
  <c r="K162" i="2"/>
  <c r="L162" i="2"/>
  <c r="M162" i="2"/>
  <c r="N162" i="2"/>
  <c r="P162" i="2"/>
  <c r="E163" i="2"/>
  <c r="F163" i="2"/>
  <c r="O163" i="2" s="1"/>
  <c r="G163" i="2"/>
  <c r="H163" i="2"/>
  <c r="I163" i="2"/>
  <c r="J163" i="2"/>
  <c r="K163" i="2"/>
  <c r="L163" i="2"/>
  <c r="M163" i="2"/>
  <c r="N163" i="2"/>
  <c r="P163" i="2"/>
  <c r="E164" i="2"/>
  <c r="F164" i="2"/>
  <c r="O164" i="2" s="1"/>
  <c r="G164" i="2"/>
  <c r="H164" i="2"/>
  <c r="I164" i="2"/>
  <c r="J164" i="2"/>
  <c r="K164" i="2"/>
  <c r="L164" i="2"/>
  <c r="M164" i="2"/>
  <c r="N164" i="2"/>
  <c r="P164" i="2"/>
  <c r="E165" i="2"/>
  <c r="F165" i="2"/>
  <c r="O165" i="2" s="1"/>
  <c r="G165" i="2"/>
  <c r="H165" i="2"/>
  <c r="I165" i="2"/>
  <c r="J165" i="2"/>
  <c r="K165" i="2"/>
  <c r="L165" i="2"/>
  <c r="M165" i="2"/>
  <c r="N165" i="2"/>
  <c r="P165" i="2"/>
  <c r="E166" i="2"/>
  <c r="F166" i="2"/>
  <c r="O166" i="2" s="1"/>
  <c r="G166" i="2"/>
  <c r="H166" i="2"/>
  <c r="I166" i="2"/>
  <c r="J166" i="2"/>
  <c r="K166" i="2"/>
  <c r="L166" i="2"/>
  <c r="M166" i="2"/>
  <c r="N166" i="2"/>
  <c r="P166" i="2"/>
  <c r="E167" i="2"/>
  <c r="F167" i="2"/>
  <c r="O167" i="2" s="1"/>
  <c r="G167" i="2"/>
  <c r="H167" i="2"/>
  <c r="I167" i="2"/>
  <c r="J167" i="2"/>
  <c r="K167" i="2"/>
  <c r="L167" i="2"/>
  <c r="M167" i="2"/>
  <c r="N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O176" i="2" s="1"/>
  <c r="G176" i="2"/>
  <c r="H176" i="2"/>
  <c r="I176" i="2"/>
  <c r="J176" i="2"/>
  <c r="K176" i="2"/>
  <c r="L176" i="2"/>
  <c r="M176" i="2"/>
  <c r="N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E205" i="2"/>
  <c r="F205" i="2"/>
  <c r="O205" i="2" s="1"/>
  <c r="G205" i="2"/>
  <c r="H205" i="2"/>
  <c r="I205" i="2"/>
  <c r="J205" i="2"/>
  <c r="K205" i="2"/>
  <c r="L205" i="2"/>
  <c r="M205" i="2"/>
  <c r="N205" i="2"/>
  <c r="P205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E207" i="2"/>
  <c r="F207" i="2"/>
  <c r="O207" i="2" s="1"/>
  <c r="G207" i="2"/>
  <c r="H207" i="2"/>
  <c r="I207" i="2"/>
  <c r="J207" i="2"/>
  <c r="K207" i="2"/>
  <c r="L207" i="2"/>
  <c r="M207" i="2"/>
  <c r="N207" i="2"/>
  <c r="P207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E209" i="2"/>
  <c r="F209" i="2"/>
  <c r="O209" i="2" s="1"/>
  <c r="G209" i="2"/>
  <c r="H209" i="2"/>
  <c r="I209" i="2"/>
  <c r="J209" i="2"/>
  <c r="K209" i="2"/>
  <c r="L209" i="2"/>
  <c r="M209" i="2"/>
  <c r="N209" i="2"/>
  <c r="P209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E211" i="2"/>
  <c r="F211" i="2"/>
  <c r="O211" i="2" s="1"/>
  <c r="G211" i="2"/>
  <c r="H211" i="2"/>
  <c r="I211" i="2"/>
  <c r="J211" i="2"/>
  <c r="K211" i="2"/>
  <c r="L211" i="2"/>
  <c r="M211" i="2"/>
  <c r="N211" i="2"/>
  <c r="P211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E213" i="2"/>
  <c r="F213" i="2"/>
  <c r="O213" i="2" s="1"/>
  <c r="G213" i="2"/>
  <c r="H213" i="2"/>
  <c r="I213" i="2"/>
  <c r="J213" i="2"/>
  <c r="K213" i="2"/>
  <c r="L213" i="2"/>
  <c r="M213" i="2"/>
  <c r="N213" i="2"/>
  <c r="P213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E215" i="2"/>
  <c r="F215" i="2"/>
  <c r="O215" i="2" s="1"/>
  <c r="G215" i="2"/>
  <c r="H215" i="2"/>
  <c r="I215" i="2"/>
  <c r="J215" i="2"/>
  <c r="K215" i="2"/>
  <c r="L215" i="2"/>
  <c r="M215" i="2"/>
  <c r="N215" i="2"/>
  <c r="P215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E217" i="2"/>
  <c r="F217" i="2"/>
  <c r="O217" i="2" s="1"/>
  <c r="G217" i="2"/>
  <c r="H217" i="2"/>
  <c r="I217" i="2"/>
  <c r="J217" i="2"/>
  <c r="K217" i="2"/>
  <c r="L217" i="2"/>
  <c r="M217" i="2"/>
  <c r="N217" i="2"/>
  <c r="P217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E219" i="2"/>
  <c r="F219" i="2"/>
  <c r="O219" i="2" s="1"/>
  <c r="G219" i="2"/>
  <c r="H219" i="2"/>
  <c r="I219" i="2"/>
  <c r="J219" i="2"/>
  <c r="K219" i="2"/>
  <c r="L219" i="2"/>
  <c r="M219" i="2"/>
  <c r="N219" i="2"/>
  <c r="P219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N228" i="2" s="1"/>
  <c r="F228" i="2"/>
  <c r="G228" i="2"/>
  <c r="P228" i="2" s="1"/>
  <c r="H228" i="2"/>
  <c r="I228" i="2"/>
  <c r="J228" i="2"/>
  <c r="K228" i="2"/>
  <c r="L228" i="2"/>
  <c r="M228" i="2"/>
  <c r="O228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E230" i="2"/>
  <c r="N230" i="2" s="1"/>
  <c r="F230" i="2"/>
  <c r="G230" i="2"/>
  <c r="P230" i="2" s="1"/>
  <c r="H230" i="2"/>
  <c r="I230" i="2"/>
  <c r="J230" i="2"/>
  <c r="K230" i="2"/>
  <c r="L230" i="2"/>
  <c r="M230" i="2"/>
  <c r="O230" i="2"/>
  <c r="E231" i="2"/>
  <c r="N231" i="2" s="1"/>
  <c r="F231" i="2"/>
  <c r="G231" i="2"/>
  <c r="P231" i="2" s="1"/>
  <c r="H231" i="2"/>
  <c r="I231" i="2"/>
  <c r="J231" i="2"/>
  <c r="K231" i="2"/>
  <c r="L231" i="2"/>
  <c r="M231" i="2"/>
  <c r="O231" i="2"/>
  <c r="E232" i="2"/>
  <c r="N232" i="2" s="1"/>
  <c r="F232" i="2"/>
  <c r="G232" i="2"/>
  <c r="P232" i="2" s="1"/>
  <c r="H232" i="2"/>
  <c r="I232" i="2"/>
  <c r="J232" i="2"/>
  <c r="K232" i="2"/>
  <c r="L232" i="2"/>
  <c r="M232" i="2"/>
  <c r="O232" i="2"/>
  <c r="E233" i="2"/>
  <c r="N233" i="2" s="1"/>
  <c r="F233" i="2"/>
  <c r="G233" i="2"/>
  <c r="P233" i="2" s="1"/>
  <c r="H233" i="2"/>
  <c r="I233" i="2"/>
  <c r="J233" i="2"/>
  <c r="K233" i="2"/>
  <c r="L233" i="2"/>
  <c r="M233" i="2"/>
  <c r="O233" i="2"/>
  <c r="E234" i="2"/>
  <c r="N234" i="2" s="1"/>
  <c r="F234" i="2"/>
  <c r="G234" i="2"/>
  <c r="P234" i="2" s="1"/>
  <c r="H234" i="2"/>
  <c r="I234" i="2"/>
  <c r="J234" i="2"/>
  <c r="K234" i="2"/>
  <c r="L234" i="2"/>
  <c r="M234" i="2"/>
  <c r="O234" i="2"/>
  <c r="E235" i="2"/>
  <c r="N235" i="2" s="1"/>
  <c r="F235" i="2"/>
  <c r="G235" i="2"/>
  <c r="P235" i="2" s="1"/>
  <c r="H235" i="2"/>
  <c r="I235" i="2"/>
  <c r="J235" i="2"/>
  <c r="K235" i="2"/>
  <c r="L235" i="2"/>
  <c r="M235" i="2"/>
  <c r="O235" i="2"/>
  <c r="E236" i="2"/>
  <c r="N236" i="2" s="1"/>
  <c r="F236" i="2"/>
  <c r="G236" i="2"/>
  <c r="P236" i="2" s="1"/>
  <c r="H236" i="2"/>
  <c r="I236" i="2"/>
  <c r="J236" i="2"/>
  <c r="K236" i="2"/>
  <c r="L236" i="2"/>
  <c r="M236" i="2"/>
  <c r="O236" i="2"/>
  <c r="E237" i="2"/>
  <c r="N237" i="2" s="1"/>
  <c r="F237" i="2"/>
  <c r="G237" i="2"/>
  <c r="P237" i="2" s="1"/>
  <c r="H237" i="2"/>
  <c r="I237" i="2"/>
  <c r="J237" i="2"/>
  <c r="K237" i="2"/>
  <c r="L237" i="2"/>
  <c r="M237" i="2"/>
  <c r="O237" i="2"/>
  <c r="E238" i="2"/>
  <c r="N238" i="2" s="1"/>
  <c r="F238" i="2"/>
  <c r="G238" i="2"/>
  <c r="P238" i="2" s="1"/>
  <c r="H238" i="2"/>
  <c r="I238" i="2"/>
  <c r="J238" i="2"/>
  <c r="K238" i="2"/>
  <c r="L238" i="2"/>
  <c r="M238" i="2"/>
  <c r="O238" i="2"/>
  <c r="E239" i="2"/>
  <c r="N239" i="2" s="1"/>
  <c r="F239" i="2"/>
  <c r="G239" i="2"/>
  <c r="P239" i="2" s="1"/>
  <c r="H239" i="2"/>
  <c r="I239" i="2"/>
  <c r="J239" i="2"/>
  <c r="K239" i="2"/>
  <c r="L239" i="2"/>
  <c r="M239" i="2"/>
  <c r="O239" i="2"/>
  <c r="E240" i="2"/>
  <c r="N240" i="2" s="1"/>
  <c r="F240" i="2"/>
  <c r="G240" i="2"/>
  <c r="P240" i="2" s="1"/>
  <c r="H240" i="2"/>
  <c r="I240" i="2"/>
  <c r="J240" i="2"/>
  <c r="K240" i="2"/>
  <c r="L240" i="2"/>
  <c r="M240" i="2"/>
  <c r="O240" i="2"/>
  <c r="E241" i="2"/>
  <c r="N241" i="2" s="1"/>
  <c r="F241" i="2"/>
  <c r="G241" i="2"/>
  <c r="P241" i="2" s="1"/>
  <c r="H241" i="2"/>
  <c r="I241" i="2"/>
  <c r="J241" i="2"/>
  <c r="K241" i="2"/>
  <c r="L241" i="2"/>
  <c r="M241" i="2"/>
  <c r="O241" i="2"/>
  <c r="E242" i="2"/>
  <c r="N242" i="2" s="1"/>
  <c r="F242" i="2"/>
  <c r="G242" i="2"/>
  <c r="P242" i="2" s="1"/>
  <c r="H242" i="2"/>
  <c r="I242" i="2"/>
  <c r="J242" i="2"/>
  <c r="K242" i="2"/>
  <c r="L242" i="2"/>
  <c r="M242" i="2"/>
  <c r="O242" i="2"/>
  <c r="E243" i="2"/>
  <c r="N243" i="2" s="1"/>
  <c r="F243" i="2"/>
  <c r="G243" i="2"/>
  <c r="P243" i="2" s="1"/>
  <c r="H243" i="2"/>
  <c r="I243" i="2"/>
  <c r="J243" i="2"/>
  <c r="K243" i="2"/>
  <c r="L243" i="2"/>
  <c r="M243" i="2"/>
  <c r="O243" i="2"/>
  <c r="E244" i="2"/>
  <c r="N244" i="2" s="1"/>
  <c r="F244" i="2"/>
  <c r="G244" i="2"/>
  <c r="P244" i="2" s="1"/>
  <c r="H244" i="2"/>
  <c r="I244" i="2"/>
  <c r="J244" i="2"/>
  <c r="K244" i="2"/>
  <c r="L244" i="2"/>
  <c r="M244" i="2"/>
  <c r="O244" i="2"/>
  <c r="E245" i="2"/>
  <c r="N245" i="2" s="1"/>
  <c r="F245" i="2"/>
  <c r="G245" i="2"/>
  <c r="P245" i="2" s="1"/>
  <c r="H245" i="2"/>
  <c r="I245" i="2"/>
  <c r="J245" i="2"/>
  <c r="K245" i="2"/>
  <c r="L245" i="2"/>
  <c r="M245" i="2"/>
  <c r="O245" i="2"/>
  <c r="E246" i="2"/>
  <c r="N246" i="2" s="1"/>
  <c r="F246" i="2"/>
  <c r="G246" i="2"/>
  <c r="P246" i="2" s="1"/>
  <c r="H246" i="2"/>
  <c r="I246" i="2"/>
  <c r="J246" i="2"/>
  <c r="K246" i="2"/>
  <c r="L246" i="2"/>
  <c r="M246" i="2"/>
  <c r="O246" i="2"/>
  <c r="E247" i="2"/>
  <c r="N247" i="2" s="1"/>
  <c r="F247" i="2"/>
  <c r="G247" i="2"/>
  <c r="P247" i="2" s="1"/>
  <c r="H247" i="2"/>
  <c r="I247" i="2"/>
  <c r="J247" i="2"/>
  <c r="K247" i="2"/>
  <c r="L247" i="2"/>
  <c r="M247" i="2"/>
  <c r="O247" i="2"/>
  <c r="E248" i="2"/>
  <c r="N248" i="2" s="1"/>
  <c r="F248" i="2"/>
  <c r="G248" i="2"/>
  <c r="P248" i="2" s="1"/>
  <c r="H248" i="2"/>
  <c r="I248" i="2"/>
  <c r="J248" i="2"/>
  <c r="K248" i="2"/>
  <c r="L248" i="2"/>
  <c r="M248" i="2"/>
  <c r="O248" i="2"/>
  <c r="E249" i="2"/>
  <c r="N249" i="2" s="1"/>
  <c r="F249" i="2"/>
  <c r="G249" i="2"/>
  <c r="P249" i="2" s="1"/>
  <c r="H249" i="2"/>
  <c r="I249" i="2"/>
  <c r="J249" i="2"/>
  <c r="K249" i="2"/>
  <c r="L249" i="2"/>
  <c r="M249" i="2"/>
  <c r="O249" i="2"/>
  <c r="E250" i="2"/>
  <c r="N250" i="2" s="1"/>
  <c r="F250" i="2"/>
  <c r="G250" i="2"/>
  <c r="P250" i="2" s="1"/>
  <c r="H250" i="2"/>
  <c r="I250" i="2"/>
  <c r="J250" i="2"/>
  <c r="K250" i="2"/>
  <c r="L250" i="2"/>
  <c r="M250" i="2"/>
  <c r="O250" i="2"/>
  <c r="E251" i="2"/>
  <c r="N251" i="2" s="1"/>
  <c r="F251" i="2"/>
  <c r="G251" i="2"/>
  <c r="P251" i="2" s="1"/>
  <c r="H251" i="2"/>
  <c r="I251" i="2"/>
  <c r="J251" i="2"/>
  <c r="K251" i="2"/>
  <c r="L251" i="2"/>
  <c r="M251" i="2"/>
  <c r="O251" i="2"/>
  <c r="E252" i="2"/>
  <c r="N252" i="2" s="1"/>
  <c r="F252" i="2"/>
  <c r="G252" i="2"/>
  <c r="P252" i="2" s="1"/>
  <c r="H252" i="2"/>
  <c r="I252" i="2"/>
  <c r="J252" i="2"/>
  <c r="K252" i="2"/>
  <c r="L252" i="2"/>
  <c r="M252" i="2"/>
  <c r="O252" i="2"/>
  <c r="E253" i="2"/>
  <c r="N253" i="2" s="1"/>
  <c r="F253" i="2"/>
  <c r="G253" i="2"/>
  <c r="P253" i="2" s="1"/>
  <c r="H253" i="2"/>
  <c r="I253" i="2"/>
  <c r="J253" i="2"/>
  <c r="K253" i="2"/>
  <c r="L253" i="2"/>
  <c r="M253" i="2"/>
  <c r="O253" i="2"/>
  <c r="E254" i="2"/>
  <c r="N254" i="2" s="1"/>
  <c r="F254" i="2"/>
  <c r="G254" i="2"/>
  <c r="P254" i="2" s="1"/>
  <c r="H254" i="2"/>
  <c r="I254" i="2"/>
  <c r="J254" i="2"/>
  <c r="K254" i="2"/>
  <c r="L254" i="2"/>
  <c r="M254" i="2"/>
  <c r="O254" i="2"/>
  <c r="E255" i="2"/>
  <c r="N255" i="2" s="1"/>
  <c r="F255" i="2"/>
  <c r="G255" i="2"/>
  <c r="P255" i="2" s="1"/>
  <c r="H255" i="2"/>
  <c r="I255" i="2"/>
  <c r="J255" i="2"/>
  <c r="K255" i="2"/>
  <c r="L255" i="2"/>
  <c r="M255" i="2"/>
  <c r="O255" i="2"/>
  <c r="E256" i="2"/>
  <c r="N256" i="2" s="1"/>
  <c r="F256" i="2"/>
  <c r="G256" i="2"/>
  <c r="P256" i="2" s="1"/>
  <c r="H256" i="2"/>
  <c r="I256" i="2"/>
  <c r="J256" i="2"/>
  <c r="K256" i="2"/>
  <c r="L256" i="2"/>
  <c r="M256" i="2"/>
  <c r="O256" i="2"/>
  <c r="E257" i="2"/>
  <c r="N257" i="2" s="1"/>
  <c r="F257" i="2"/>
  <c r="G257" i="2"/>
  <c r="P257" i="2" s="1"/>
  <c r="H257" i="2"/>
  <c r="I257" i="2"/>
  <c r="J257" i="2"/>
  <c r="K257" i="2"/>
  <c r="L257" i="2"/>
  <c r="M257" i="2"/>
  <c r="O257" i="2"/>
  <c r="E258" i="2"/>
  <c r="N258" i="2" s="1"/>
  <c r="F258" i="2"/>
  <c r="G258" i="2"/>
  <c r="P258" i="2" s="1"/>
  <c r="H258" i="2"/>
  <c r="I258" i="2"/>
  <c r="J258" i="2"/>
  <c r="K258" i="2"/>
  <c r="L258" i="2"/>
  <c r="M258" i="2"/>
  <c r="O258" i="2"/>
  <c r="E259" i="2"/>
  <c r="N259" i="2" s="1"/>
  <c r="F259" i="2"/>
  <c r="G259" i="2"/>
  <c r="P259" i="2" s="1"/>
  <c r="H259" i="2"/>
  <c r="I259" i="2"/>
  <c r="J259" i="2"/>
  <c r="K259" i="2"/>
  <c r="L259" i="2"/>
  <c r="M259" i="2"/>
  <c r="O259" i="2"/>
  <c r="E260" i="2"/>
  <c r="N260" i="2" s="1"/>
  <c r="F260" i="2"/>
  <c r="G260" i="2"/>
  <c r="P260" i="2" s="1"/>
  <c r="H260" i="2"/>
  <c r="I260" i="2"/>
  <c r="J260" i="2"/>
  <c r="K260" i="2"/>
  <c r="L260" i="2"/>
  <c r="M260" i="2"/>
  <c r="O260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E121" i="2" l="1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O132" i="2" s="1"/>
  <c r="G132" i="2"/>
  <c r="H132" i="2"/>
  <c r="I132" i="2"/>
  <c r="J132" i="2"/>
  <c r="K132" i="2"/>
  <c r="L132" i="2"/>
  <c r="M132" i="2"/>
  <c r="N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E4" i="2" l="1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P89" i="2" s="1"/>
  <c r="H89" i="2"/>
  <c r="I89" i="2"/>
  <c r="J89" i="2"/>
  <c r="K89" i="2"/>
  <c r="L89" i="2"/>
  <c r="M89" i="2"/>
  <c r="O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74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45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G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T5" i="4" s="1"/>
  <c r="G15" i="5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F15" i="5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136" i="4" l="1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329" i="4" l="1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23" i="4"/>
  <c r="Y123" i="4" s="1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767" i="10"/>
  <c r="D753" i="3"/>
  <c r="D500" i="3"/>
  <c r="D766" i="3"/>
  <c r="D609" i="3"/>
  <c r="D638" i="3"/>
  <c r="D719" i="3"/>
  <c r="D551" i="3"/>
  <c r="D511" i="3"/>
  <c r="D437" i="3"/>
  <c r="D57" i="10"/>
  <c r="D542" i="10"/>
  <c r="D558" i="10"/>
  <c r="D698" i="3"/>
  <c r="D785" i="3"/>
  <c r="D743" i="3"/>
  <c r="D807" i="3"/>
  <c r="D859" i="3"/>
  <c r="D973" i="3"/>
  <c r="D596" i="3"/>
  <c r="D490" i="3"/>
  <c r="D419" i="3"/>
  <c r="D961" i="10"/>
  <c r="D861" i="3"/>
  <c r="D796" i="3"/>
  <c r="D492" i="3"/>
  <c r="D442" i="3"/>
  <c r="D715" i="3"/>
  <c r="D771" i="3"/>
  <c r="D731" i="3"/>
  <c r="D902" i="10"/>
  <c r="D646" i="10"/>
  <c r="D823" i="10"/>
  <c r="D520" i="3"/>
  <c r="D783" i="3"/>
  <c r="D536" i="3"/>
  <c r="D550" i="3"/>
  <c r="D784" i="3"/>
  <c r="D554" i="3"/>
  <c r="D541" i="3"/>
  <c r="D976" i="3"/>
  <c r="D705" i="3"/>
  <c r="D458" i="3"/>
  <c r="D666" i="3"/>
  <c r="D539" i="3"/>
  <c r="D530" i="3"/>
  <c r="D744" i="3"/>
  <c r="D760" i="3"/>
  <c r="D974" i="3"/>
  <c r="D826" i="3"/>
  <c r="D792" i="3"/>
  <c r="D737" i="10"/>
  <c r="D937" i="3"/>
  <c r="D779" i="3"/>
  <c r="D703" i="10"/>
  <c r="D818" i="10"/>
  <c r="D589" i="10"/>
  <c r="D928" i="3"/>
  <c r="D875" i="3"/>
  <c r="D949" i="3"/>
  <c r="D694" i="3"/>
  <c r="D485" i="3"/>
  <c r="D689" i="3"/>
  <c r="D891" i="3"/>
  <c r="D479" i="3"/>
  <c r="D667" i="3"/>
  <c r="D994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79" i="3"/>
  <c r="D825" i="3"/>
  <c r="D525" i="3"/>
  <c r="D868" i="3"/>
  <c r="D630" i="3"/>
  <c r="D885" i="3"/>
  <c r="D877" i="3"/>
  <c r="D564" i="3"/>
  <c r="D842" i="10"/>
  <c r="D660" i="3"/>
  <c r="D591" i="3"/>
  <c r="D598" i="3"/>
  <c r="D445" i="3"/>
  <c r="D1001" i="10"/>
  <c r="D764" i="3"/>
  <c r="D549" i="3"/>
  <c r="D995" i="10"/>
  <c r="D884" i="3"/>
  <c r="D798" i="3"/>
  <c r="D929" i="10"/>
  <c r="D329" i="10"/>
  <c r="D336" i="10"/>
  <c r="D555" i="3"/>
  <c r="D728" i="3"/>
  <c r="D522" i="3"/>
  <c r="D853" i="3"/>
  <c r="D695" i="3"/>
  <c r="D781" i="3"/>
  <c r="D589" i="3"/>
  <c r="D934" i="10"/>
  <c r="D818" i="3"/>
  <c r="D584" i="3"/>
  <c r="D910" i="3"/>
  <c r="D477" i="3"/>
  <c r="D563" i="3"/>
  <c r="D664" i="3"/>
  <c r="D540" i="3"/>
  <c r="D621" i="3"/>
  <c r="D544" i="3"/>
  <c r="D832" i="10"/>
  <c r="D14" i="10"/>
  <c r="D689" i="10"/>
  <c r="D898" i="3"/>
  <c r="D988" i="3"/>
  <c r="D824" i="3"/>
  <c r="D992" i="3"/>
  <c r="D570" i="3"/>
  <c r="D872" i="3"/>
  <c r="D842" i="3"/>
  <c r="D997" i="3"/>
  <c r="D749" i="3"/>
  <c r="D489" i="3"/>
  <c r="D524" i="3"/>
  <c r="D440" i="3"/>
  <c r="D601" i="3"/>
  <c r="D503" i="3"/>
  <c r="D726" i="3"/>
  <c r="D460" i="3"/>
  <c r="D890" i="3"/>
  <c r="D882" i="3"/>
  <c r="D843" i="3"/>
  <c r="D896" i="3"/>
  <c r="D747" i="3"/>
  <c r="D990" i="3"/>
  <c r="D862" i="3"/>
  <c r="D690" i="3"/>
  <c r="D674" i="3"/>
  <c r="D624" i="3"/>
  <c r="D835" i="3"/>
  <c r="D510" i="3"/>
  <c r="D649" i="3"/>
  <c r="D927" i="3"/>
  <c r="D632" i="3"/>
  <c r="D504" i="3"/>
  <c r="D453" i="3"/>
  <c r="D906" i="3"/>
  <c r="D839" i="10"/>
  <c r="D897" i="3"/>
  <c r="D662" i="3"/>
  <c r="D740" i="10"/>
  <c r="D899" i="3"/>
  <c r="D732" i="10"/>
  <c r="D933" i="10"/>
  <c r="D917" i="3"/>
  <c r="D626" i="3"/>
  <c r="D864" i="3"/>
  <c r="D605" i="3"/>
  <c r="D874" i="3"/>
  <c r="D625" i="3"/>
  <c r="D751" i="3"/>
  <c r="D926" i="3"/>
  <c r="D643" i="3"/>
  <c r="D801" i="3"/>
  <c r="D916" i="3"/>
  <c r="D577" i="3"/>
  <c r="D604" i="3"/>
  <c r="D636" i="3"/>
  <c r="D955" i="3"/>
  <c r="D508" i="3"/>
  <c r="D870" i="3"/>
  <c r="D833" i="10"/>
  <c r="D399" i="10"/>
  <c r="D127" i="10"/>
  <c r="D716" i="3"/>
  <c r="D769" i="3"/>
  <c r="D724" i="3"/>
  <c r="D904" i="3"/>
  <c r="D701" i="3"/>
  <c r="D623" i="3"/>
  <c r="D900" i="3"/>
  <c r="D936" i="10"/>
  <c r="D706" i="3"/>
  <c r="D911" i="3"/>
  <c r="D688" i="3"/>
  <c r="D957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813" i="3"/>
  <c r="D526" i="3"/>
  <c r="D495" i="3"/>
  <c r="D602" i="3"/>
  <c r="D975" i="3"/>
  <c r="D977" i="3"/>
  <c r="D586" i="3"/>
  <c r="D481" i="3"/>
  <c r="D985" i="3"/>
  <c r="D588" i="3"/>
  <c r="D439" i="3"/>
  <c r="D671" i="3"/>
  <c r="D531" i="3"/>
  <c r="D493" i="3"/>
  <c r="D757" i="3"/>
  <c r="D772" i="3"/>
  <c r="D707" i="10"/>
  <c r="D736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513" i="3"/>
  <c r="D640" i="3"/>
  <c r="D680" i="3"/>
  <c r="D655" i="3"/>
  <c r="D710" i="3"/>
  <c r="D717" i="3"/>
  <c r="D941" i="3"/>
  <c r="D569" i="3"/>
  <c r="D983" i="3"/>
  <c r="D464" i="3"/>
  <c r="D984" i="3"/>
  <c r="D553" i="3"/>
  <c r="D443" i="3"/>
  <c r="D817" i="3"/>
  <c r="D436" i="3"/>
  <c r="D967" i="3"/>
  <c r="D754" i="3"/>
  <c r="D488" i="3"/>
  <c r="D971" i="3"/>
  <c r="D573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534" i="3"/>
  <c r="D739" i="3"/>
  <c r="D947" i="3"/>
  <c r="D839" i="3"/>
  <c r="D950" i="3"/>
  <c r="D406" i="3"/>
  <c r="D920" i="3"/>
  <c r="D802" i="3"/>
  <c r="D932" i="3"/>
  <c r="D466" i="3"/>
  <c r="D645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767" i="3"/>
  <c r="D592" i="3"/>
  <c r="D906" i="10"/>
  <c r="D170" i="10"/>
  <c r="D692" i="10"/>
  <c r="D963" i="3"/>
  <c r="D528" i="3"/>
  <c r="D873" i="3"/>
  <c r="D886" i="3"/>
  <c r="D580" i="3"/>
  <c r="D960" i="3"/>
  <c r="D567" i="3"/>
  <c r="D469" i="3"/>
  <c r="D452" i="3"/>
  <c r="D561" i="3"/>
  <c r="D420" i="3"/>
  <c r="D961" i="3"/>
  <c r="D672" i="3"/>
  <c r="D669" i="3"/>
  <c r="D607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593" i="3"/>
  <c r="D97" i="10"/>
  <c r="D506" i="3"/>
  <c r="D780" i="3"/>
  <c r="D545" i="3"/>
  <c r="D816" i="3"/>
  <c r="D278" i="10"/>
  <c r="D642" i="3"/>
  <c r="D650" i="3"/>
  <c r="D811" i="3"/>
  <c r="D729" i="3"/>
  <c r="D708" i="3"/>
  <c r="D633" i="3"/>
  <c r="D986" i="3"/>
  <c r="D968" i="3"/>
  <c r="D432" i="3"/>
  <c r="D558" i="3"/>
  <c r="D571" i="3"/>
  <c r="D547" i="3"/>
  <c r="D993" i="3"/>
  <c r="D585" i="3"/>
  <c r="D883" i="3"/>
  <c r="D888" i="3"/>
  <c r="D608" i="3"/>
  <c r="D446" i="3"/>
  <c r="D955" i="10"/>
  <c r="D595" i="10"/>
  <c r="D722" i="3"/>
  <c r="D700" i="3"/>
  <c r="D930" i="3"/>
  <c r="D880" i="3"/>
  <c r="D936" i="3"/>
  <c r="D597" i="3"/>
  <c r="D435" i="3"/>
  <c r="D468" i="3"/>
  <c r="D827" i="3"/>
  <c r="D682" i="3"/>
  <c r="D505" i="3"/>
  <c r="D634" i="3"/>
  <c r="D755" i="3"/>
  <c r="D581" i="3"/>
  <c r="D949" i="10"/>
  <c r="D952" i="3"/>
  <c r="D657" i="3"/>
  <c r="D944" i="3"/>
  <c r="D995" i="3"/>
  <c r="D658" i="3"/>
  <c r="D871" i="10"/>
  <c r="D285" i="10"/>
  <c r="D678" i="3"/>
  <c r="D954" i="3"/>
  <c r="D887" i="3"/>
  <c r="D922" i="3"/>
  <c r="D812" i="3"/>
  <c r="D676" i="3"/>
  <c r="D455" i="3"/>
  <c r="D533" i="3"/>
  <c r="D761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441" i="3"/>
  <c r="D82" i="10"/>
  <c r="D837" i="3"/>
  <c r="D415" i="3"/>
  <c r="D131" i="10"/>
  <c r="D86" i="10"/>
  <c r="D486" i="10"/>
  <c r="D784" i="10"/>
  <c r="D439" i="10"/>
  <c r="D925" i="10"/>
  <c r="D737" i="3"/>
  <c r="D721" i="3"/>
  <c r="D959" i="3"/>
  <c r="D970" i="3"/>
  <c r="D939" i="3"/>
  <c r="D557" i="3"/>
  <c r="D777" i="3"/>
  <c r="D548" i="3"/>
  <c r="D852" i="10"/>
  <c r="D646" i="3"/>
  <c r="D430" i="3"/>
  <c r="D648" i="3"/>
  <c r="D878" i="3"/>
  <c r="D948" i="3"/>
  <c r="D692" i="3"/>
  <c r="D857" i="3"/>
  <c r="D972" i="3"/>
  <c r="D438" i="3"/>
  <c r="D448" i="3"/>
  <c r="D981" i="3"/>
  <c r="D595" i="3"/>
  <c r="D969" i="3"/>
  <c r="D685" i="10"/>
  <c r="D144" i="10"/>
  <c r="D815" i="3"/>
  <c r="D516" i="3"/>
  <c r="D938" i="3"/>
  <c r="D507" i="3"/>
  <c r="D867" i="3"/>
  <c r="D583" i="3"/>
  <c r="D879" i="3"/>
  <c r="D617" i="3"/>
  <c r="D474" i="3"/>
  <c r="D450" i="3"/>
  <c r="D620" i="3"/>
  <c r="D999" i="3"/>
  <c r="D628" i="3"/>
  <c r="D942" i="10"/>
  <c r="D939" i="10"/>
  <c r="D157" i="10"/>
  <c r="D345" i="10"/>
  <c r="D670" i="3"/>
  <c r="D958" i="3"/>
  <c r="D497" i="3"/>
  <c r="D610" i="3"/>
  <c r="D707" i="3"/>
  <c r="D787" i="3"/>
  <c r="D473" i="3"/>
  <c r="D962" i="3"/>
  <c r="D814" i="3"/>
  <c r="D935" i="3"/>
  <c r="D980" i="10"/>
  <c r="D521" i="3"/>
  <c r="D865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421" i="3"/>
  <c r="D957" i="10"/>
  <c r="D155" i="10"/>
  <c r="D443" i="10"/>
  <c r="D887" i="10"/>
  <c r="D461" i="10"/>
  <c r="D158" i="10"/>
  <c r="D627" i="3"/>
  <c r="D502" i="3"/>
  <c r="D407" i="3"/>
  <c r="D59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836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425" i="3"/>
  <c r="D132" i="10"/>
  <c r="D723" i="10"/>
  <c r="D129" i="10"/>
  <c r="D752" i="10"/>
  <c r="D80" i="10"/>
  <c r="D600" i="3"/>
  <c r="D741" i="3"/>
  <c r="D858" i="3"/>
  <c r="D418" i="3"/>
  <c r="D797" i="3"/>
  <c r="D542" i="3"/>
  <c r="D844" i="3"/>
  <c r="D951" i="3"/>
  <c r="D797" i="10"/>
  <c r="D918" i="3"/>
  <c r="D465" i="3"/>
  <c r="D696" i="3"/>
  <c r="D673" i="3"/>
  <c r="D934" i="3"/>
  <c r="D795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850" i="3"/>
  <c r="D575" i="3"/>
  <c r="D893" i="10"/>
  <c r="D681" i="3"/>
  <c r="D478" i="3"/>
  <c r="D914" i="3"/>
  <c r="D796" i="10"/>
  <c r="D480" i="3"/>
  <c r="D925" i="3"/>
  <c r="D808" i="3"/>
  <c r="D751" i="10"/>
  <c r="D606" i="3"/>
  <c r="D713" i="3"/>
  <c r="D574" i="3"/>
  <c r="D763" i="3"/>
  <c r="D869" i="3"/>
  <c r="D500" i="10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402" i="10"/>
  <c r="D467" i="10"/>
  <c r="D563" i="10"/>
  <c r="D794" i="10"/>
  <c r="D236" i="10"/>
  <c r="D195" i="10"/>
  <c r="D226" i="10"/>
  <c r="D205" i="10"/>
  <c r="D514" i="10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3" i="10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637" i="3"/>
  <c r="D423" i="3"/>
  <c r="D380" i="10"/>
  <c r="D296" i="10"/>
  <c r="D533" i="10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252" i="10"/>
  <c r="D218" i="10"/>
  <c r="D284" i="10"/>
  <c r="D339" i="10"/>
  <c r="D419" i="10"/>
  <c r="D702" i="10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976" i="10"/>
  <c r="D799" i="10"/>
  <c r="D937" i="10"/>
  <c r="D568" i="10"/>
  <c r="D650" i="10"/>
  <c r="D495" i="10"/>
  <c r="D657" i="10"/>
  <c r="D584" i="10"/>
  <c r="D354" i="10"/>
  <c r="D510" i="10"/>
  <c r="D89" i="10"/>
  <c r="D200" i="10"/>
  <c r="D2" i="3"/>
  <c r="D111" i="3"/>
  <c r="D72" i="3"/>
  <c r="D9" i="3"/>
  <c r="D22" i="3"/>
  <c r="D70" i="3"/>
  <c r="D83" i="3"/>
  <c r="D94" i="3"/>
  <c r="D11" i="3"/>
  <c r="D96" i="3"/>
  <c r="D15" i="3"/>
  <c r="D109" i="3"/>
  <c r="D36" i="3"/>
  <c r="D45" i="3"/>
  <c r="D76" i="3"/>
  <c r="D12" i="3"/>
  <c r="D51" i="3"/>
  <c r="D5" i="3"/>
  <c r="D23" i="3"/>
  <c r="D86" i="3"/>
  <c r="D112" i="3"/>
  <c r="D40" i="3"/>
  <c r="D115" i="3"/>
  <c r="D28" i="3"/>
  <c r="D100" i="3"/>
  <c r="D31" i="3"/>
  <c r="D34" i="3"/>
  <c r="D64" i="3"/>
  <c r="D43" i="3"/>
  <c r="D68" i="3"/>
  <c r="D32" i="3"/>
  <c r="D106" i="3"/>
  <c r="D74" i="3"/>
  <c r="D16" i="3"/>
  <c r="D30" i="3"/>
  <c r="D80" i="3"/>
  <c r="D55" i="3"/>
  <c r="D91" i="3"/>
  <c r="D63" i="3"/>
  <c r="D10" i="3"/>
  <c r="D18" i="3"/>
  <c r="D26" i="3"/>
  <c r="D78" i="3"/>
  <c r="D50" i="3"/>
  <c r="D4" i="3"/>
  <c r="D73" i="3"/>
  <c r="D13" i="3"/>
  <c r="D97" i="3"/>
  <c r="D6" i="3"/>
  <c r="D66" i="3"/>
  <c r="D33" i="3"/>
  <c r="D99" i="3"/>
  <c r="D37" i="3"/>
  <c r="D113" i="3"/>
  <c r="D25" i="3"/>
  <c r="D102" i="3"/>
  <c r="D60" i="3"/>
  <c r="D90" i="3"/>
  <c r="D61" i="3"/>
  <c r="D46" i="3"/>
  <c r="D27" i="3"/>
  <c r="D107" i="3"/>
  <c r="D69" i="3"/>
  <c r="D62" i="3"/>
  <c r="D7" i="3"/>
  <c r="D38" i="3"/>
  <c r="D89" i="3"/>
  <c r="D35" i="3"/>
  <c r="D41" i="3"/>
  <c r="D101" i="3"/>
  <c r="D21" i="3"/>
  <c r="D104" i="3"/>
  <c r="D47" i="3"/>
  <c r="D42" i="3"/>
  <c r="D79" i="3"/>
  <c r="D19" i="3"/>
  <c r="D81" i="3"/>
  <c r="D116" i="3"/>
  <c r="D98" i="3"/>
  <c r="D110" i="3"/>
  <c r="D54" i="3"/>
  <c r="D114" i="3"/>
  <c r="D85" i="3"/>
  <c r="D49" i="3"/>
  <c r="D29" i="3"/>
  <c r="D58" i="3"/>
  <c r="D3" i="3"/>
  <c r="D77" i="3"/>
  <c r="D95" i="3"/>
  <c r="D52" i="3"/>
  <c r="D103" i="3"/>
  <c r="D108" i="3"/>
  <c r="D14" i="3"/>
  <c r="D59" i="3"/>
  <c r="D65" i="3"/>
  <c r="D57" i="3"/>
  <c r="D75" i="3"/>
  <c r="D88" i="3"/>
  <c r="D82" i="3"/>
  <c r="D105" i="3"/>
  <c r="D93" i="3"/>
  <c r="D84" i="3"/>
  <c r="D39" i="3"/>
  <c r="D24" i="3"/>
  <c r="D8" i="3"/>
  <c r="D53" i="3"/>
  <c r="D87" i="3"/>
  <c r="D56" i="3"/>
  <c r="D92" i="3"/>
  <c r="D48" i="3"/>
  <c r="D20" i="3"/>
  <c r="D44" i="3"/>
  <c r="D17" i="3"/>
  <c r="D67" i="3"/>
  <c r="D71" i="3"/>
  <c r="D117" i="3"/>
  <c r="D119" i="3"/>
  <c r="D118" i="3"/>
  <c r="D139" i="3"/>
  <c r="D122" i="3"/>
  <c r="D132" i="3"/>
  <c r="D128" i="3"/>
  <c r="D133" i="3"/>
  <c r="D124" i="3"/>
  <c r="D134" i="3"/>
  <c r="D130" i="3"/>
  <c r="D140" i="3"/>
  <c r="D135" i="3"/>
  <c r="D125" i="3"/>
  <c r="D141" i="3"/>
  <c r="D126" i="3"/>
  <c r="D138" i="3"/>
  <c r="D123" i="3"/>
  <c r="D127" i="3"/>
  <c r="D129" i="3"/>
  <c r="D120" i="3"/>
  <c r="D131" i="3"/>
  <c r="D121" i="3"/>
  <c r="D137" i="3"/>
  <c r="D136" i="3"/>
  <c r="D173" i="3"/>
  <c r="D210" i="3"/>
  <c r="D234" i="3"/>
  <c r="D219" i="3"/>
  <c r="D220" i="3"/>
  <c r="D236" i="3"/>
  <c r="D167" i="3"/>
  <c r="D248" i="3"/>
  <c r="D202" i="3"/>
  <c r="D155" i="3"/>
  <c r="D208" i="3"/>
  <c r="D253" i="3"/>
  <c r="D230" i="3"/>
  <c r="D142" i="3"/>
  <c r="D231" i="3"/>
  <c r="D160" i="3"/>
  <c r="D187" i="3"/>
  <c r="D178" i="3"/>
  <c r="D237" i="3"/>
  <c r="D197" i="3"/>
  <c r="D186" i="3"/>
  <c r="D254" i="3"/>
  <c r="D215" i="3"/>
  <c r="D144" i="3"/>
  <c r="D252" i="3"/>
  <c r="D162" i="3"/>
  <c r="D145" i="3"/>
  <c r="D180" i="3"/>
  <c r="D225" i="3"/>
  <c r="D157" i="3"/>
  <c r="D148" i="3"/>
  <c r="D246" i="3"/>
  <c r="D176" i="3"/>
  <c r="D243" i="3"/>
  <c r="D156" i="3"/>
  <c r="D212" i="3"/>
  <c r="D209" i="3"/>
  <c r="D183" i="3"/>
  <c r="D241" i="3"/>
  <c r="D232" i="3"/>
  <c r="D185" i="3"/>
  <c r="D179" i="3"/>
  <c r="D172" i="3"/>
  <c r="D213" i="3"/>
  <c r="D158" i="3"/>
  <c r="D258" i="3"/>
  <c r="D164" i="3"/>
  <c r="D165" i="3"/>
  <c r="D163" i="3"/>
  <c r="D154" i="3"/>
  <c r="D184" i="3"/>
  <c r="D244" i="3"/>
  <c r="D181" i="3"/>
  <c r="D194" i="3"/>
  <c r="D191" i="3"/>
  <c r="D207" i="3"/>
  <c r="D203" i="3"/>
  <c r="D242" i="3"/>
  <c r="D204" i="3"/>
  <c r="D150" i="3"/>
  <c r="D218" i="3"/>
  <c r="D257" i="3"/>
  <c r="D171" i="3"/>
  <c r="D149" i="3"/>
  <c r="D200" i="3"/>
  <c r="D227" i="3"/>
  <c r="D190" i="3"/>
  <c r="D205" i="3"/>
  <c r="D222" i="3"/>
  <c r="D239" i="3"/>
  <c r="D170" i="3"/>
  <c r="D153" i="3"/>
  <c r="D255" i="3"/>
  <c r="D247" i="3"/>
  <c r="D228" i="3"/>
  <c r="D177" i="3"/>
  <c r="D235" i="3"/>
  <c r="D214" i="3"/>
  <c r="D206" i="3"/>
  <c r="D201" i="3"/>
  <c r="D146" i="3"/>
  <c r="D226" i="3"/>
  <c r="D195" i="3"/>
  <c r="D188" i="3"/>
  <c r="D159" i="3"/>
  <c r="D174" i="3"/>
  <c r="D182" i="3"/>
  <c r="D152" i="3"/>
  <c r="D233" i="3"/>
  <c r="D175" i="3"/>
  <c r="D168" i="3"/>
  <c r="D147" i="3"/>
  <c r="D192" i="3"/>
  <c r="D166" i="3"/>
  <c r="D221" i="3"/>
  <c r="D199" i="3"/>
  <c r="D245" i="3"/>
  <c r="D238" i="3"/>
  <c r="D224" i="3"/>
  <c r="D151" i="3"/>
  <c r="D217" i="3"/>
  <c r="D251" i="3"/>
  <c r="D169" i="3"/>
  <c r="D196" i="3"/>
  <c r="D161" i="3"/>
  <c r="D256" i="3"/>
  <c r="D259" i="3"/>
  <c r="D189" i="3"/>
  <c r="D198" i="3"/>
  <c r="D240" i="3"/>
  <c r="D250" i="3"/>
  <c r="D143" i="3"/>
  <c r="D193" i="3"/>
  <c r="D216" i="3"/>
  <c r="D249" i="3"/>
  <c r="D229" i="3"/>
  <c r="D223" i="3"/>
  <c r="D211" i="3"/>
  <c r="D264" i="3"/>
  <c r="D285" i="3"/>
  <c r="D283" i="3"/>
  <c r="D263" i="3"/>
  <c r="D270" i="3"/>
  <c r="D282" i="3"/>
  <c r="D275" i="3"/>
  <c r="D287" i="3"/>
  <c r="D277" i="3"/>
  <c r="D266" i="3"/>
  <c r="D260" i="3"/>
  <c r="D284" i="3"/>
  <c r="D290" i="3"/>
  <c r="D273" i="3"/>
  <c r="D262" i="3"/>
  <c r="D265" i="3"/>
  <c r="D279" i="3"/>
  <c r="D288" i="3"/>
  <c r="D281" i="3"/>
  <c r="D274" i="3"/>
  <c r="D276" i="3"/>
  <c r="D278" i="3"/>
  <c r="D286" i="3"/>
  <c r="D268" i="3"/>
  <c r="D269" i="3"/>
  <c r="D280" i="3"/>
  <c r="D289" i="3"/>
  <c r="D267" i="3"/>
  <c r="D271" i="3"/>
  <c r="D272" i="3"/>
  <c r="D261" i="3"/>
  <c r="D388" i="3"/>
  <c r="D386" i="3"/>
  <c r="D387" i="3"/>
  <c r="D378" i="3"/>
  <c r="D404" i="3"/>
  <c r="D383" i="3"/>
  <c r="D368" i="3"/>
  <c r="D355" i="3"/>
  <c r="D397" i="3"/>
  <c r="D403" i="3"/>
  <c r="D365" i="3"/>
  <c r="D393" i="3"/>
  <c r="D379" i="3"/>
  <c r="D399" i="3"/>
  <c r="D377" i="3"/>
  <c r="D367" i="3"/>
  <c r="D401" i="3"/>
  <c r="D400" i="3"/>
  <c r="D372" i="3"/>
  <c r="D354" i="3"/>
  <c r="D362" i="3"/>
  <c r="D389" i="3"/>
  <c r="D364" i="3"/>
  <c r="D391" i="3"/>
  <c r="D395" i="3"/>
  <c r="D315" i="3"/>
  <c r="D329" i="3"/>
  <c r="D333" i="3"/>
  <c r="D398" i="3"/>
  <c r="D402" i="3"/>
  <c r="D363" i="3"/>
  <c r="D394" i="3"/>
  <c r="D359" i="3"/>
  <c r="D382" i="3"/>
  <c r="D356" i="3"/>
  <c r="D385" i="3"/>
  <c r="D380" i="3"/>
  <c r="D381" i="3"/>
  <c r="D371" i="3"/>
  <c r="D369" i="3"/>
  <c r="D374" i="3"/>
  <c r="D366" i="3"/>
  <c r="D353" i="3"/>
  <c r="D370" i="3"/>
  <c r="D361" i="3"/>
  <c r="D373" i="3"/>
  <c r="D392" i="3"/>
  <c r="D375" i="3"/>
  <c r="D390" i="3"/>
  <c r="D358" i="3"/>
  <c r="D396" i="3"/>
  <c r="D360" i="3"/>
  <c r="D376" i="3"/>
  <c r="D357" i="3"/>
  <c r="D384" i="3"/>
  <c r="D338" i="3"/>
  <c r="D314" i="3"/>
  <c r="D334" i="3"/>
  <c r="D321" i="3"/>
  <c r="D295" i="3"/>
  <c r="D348" i="3"/>
  <c r="D298" i="3"/>
  <c r="D335" i="3"/>
  <c r="D293" i="3"/>
  <c r="D328" i="3"/>
  <c r="D320" i="3"/>
  <c r="D313" i="3"/>
  <c r="D319" i="3"/>
  <c r="D346" i="3"/>
  <c r="D292" i="3"/>
  <c r="D351" i="3"/>
  <c r="D291" i="3"/>
  <c r="D339" i="3"/>
  <c r="D302" i="3"/>
  <c r="D345" i="3"/>
  <c r="D310" i="3"/>
  <c r="D299" i="3"/>
  <c r="D331" i="3"/>
  <c r="D318" i="3"/>
  <c r="D309" i="3"/>
  <c r="D336" i="3"/>
  <c r="D296" i="3"/>
  <c r="D337" i="3"/>
  <c r="D326" i="3"/>
  <c r="D303" i="3"/>
  <c r="D317" i="3"/>
  <c r="D324" i="3"/>
  <c r="D349" i="3"/>
  <c r="D297" i="3"/>
  <c r="D300" i="3"/>
  <c r="D305" i="3"/>
  <c r="D342" i="3"/>
  <c r="D322" i="3"/>
  <c r="D301" i="3"/>
  <c r="D308" i="3"/>
  <c r="D294" i="3"/>
  <c r="D352" i="3"/>
  <c r="D347" i="3"/>
  <c r="D344" i="3"/>
  <c r="D325" i="3"/>
  <c r="D330" i="3"/>
  <c r="D316" i="3"/>
  <c r="D304" i="3"/>
  <c r="D311" i="3"/>
  <c r="D327" i="3"/>
  <c r="D340" i="3"/>
  <c r="D312" i="3"/>
  <c r="D306" i="3"/>
  <c r="D343" i="3"/>
  <c r="D323" i="3"/>
  <c r="D341" i="3"/>
  <c r="D332" i="3"/>
  <c r="D307" i="3"/>
  <c r="D350" i="3"/>
  <c r="AN128" i="4" l="1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X141" i="4" s="1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381" i="4" l="1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AN350" i="4"/>
  <c r="AT350" i="4" s="1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O869" i="4"/>
  <c r="AU869" i="4" s="1"/>
  <c r="AE380" i="4"/>
  <c r="AQ380" i="4" s="1"/>
  <c r="AW380" i="4" s="1"/>
  <c r="AO643" i="4"/>
  <c r="AU643" i="4" s="1"/>
  <c r="AI869" i="4"/>
  <c r="AG617" i="4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320" i="4" l="1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366" i="4" l="1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L240" i="4" s="1"/>
  <c r="AR240" i="4" s="1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Q240" i="4" s="1"/>
  <c r="AW240" i="4" s="1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F175" i="4"/>
  <c r="J175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D87" i="4"/>
  <c r="H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86" i="4" l="1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<sst xmlns="http://schemas.openxmlformats.org/spreadsheetml/2006/main" count="2550" uniqueCount="790">
  <si>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</si>
  <si>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</si>
  <si>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</si>
  <si>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</si>
  <si>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</si>
  <si>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</si>
  <si>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</si>
  <si>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</si>
  <si>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</si>
  <si>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</si>
  <si>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</si>
  <si>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</si>
  <si>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</si>
  <si>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</si>
  <si>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</si>
  <si>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</si>
  <si>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</si>
  <si>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</si>
  <si>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</si>
  <si>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</si>
  <si>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</si>
  <si>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</si>
  <si>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</si>
  <si>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</si>
  <si>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</si>
  <si>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</si>
  <si>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</si>
  <si>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</si>
  <si>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</si>
  <si>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</si>
  <si>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</si>
  <si>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</si>
  <si>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</si>
  <si>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</si>
  <si>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</si>
  <si>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</si>
  <si>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</si>
  <si>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</si>
  <si>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</si>
  <si>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</si>
  <si>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</si>
  <si>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</si>
  <si>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</si>
  <si>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</si>
  <si>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</si>
  <si>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</si>
  <si>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</si>
  <si>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</si>
  <si>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</si>
  <si>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</si>
  <si>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</si>
  <si>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</si>
  <si>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</si>
  <si>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</si>
  <si>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</si>
  <si>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</si>
  <si>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</si>
  <si>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</si>
  <si>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</si>
  <si>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</si>
  <si>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</si>
  <si>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</si>
  <si>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</si>
  <si>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</si>
  <si>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</si>
  <si>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</si>
  <si>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</si>
  <si>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</si>
  <si>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</si>
  <si>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</si>
  <si>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</si>
  <si>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</si>
  <si>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</si>
  <si>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</si>
  <si>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</si>
  <si>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</si>
  <si>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</si>
  <si>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</si>
  <si>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</si>
  <si>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</si>
  <si>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</si>
  <si>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</si>
  <si>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</si>
  <si>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</si>
  <si>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</si>
  <si>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</si>
  <si>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</si>
  <si>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</si>
  <si>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</si>
  <si>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</si>
  <si>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</si>
  <si>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</si>
  <si>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</si>
  <si>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</si>
  <si>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</si>
  <si>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</si>
  <si>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</si>
  <si>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</si>
  <si>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</si>
  <si>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</si>
  <si>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</si>
  <si>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</si>
  <si>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</si>
  <si>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</si>
  <si>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</si>
  <si>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</si>
  <si>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</si>
  <si>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</si>
  <si>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</si>
  <si>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</si>
  <si>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</si>
  <si>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</si>
  <si>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</si>
  <si>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</si>
  <si>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</si>
  <si>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</si>
  <si>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</si>
  <si>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</si>
  <si>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</si>
  <si>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</si>
  <si>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</si>
  <si>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</si>
  <si>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</si>
  <si>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</si>
  <si>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</si>
  <si>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</si>
  <si>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</si>
  <si>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</si>
  <si>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</si>
  <si>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</si>
  <si>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</si>
  <si>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</si>
  <si>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</si>
  <si>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</si>
  <si>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</si>
  <si>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</si>
  <si>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</si>
  <si>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</si>
  <si>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</si>
  <si>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</si>
  <si>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</si>
  <si>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</si>
  <si>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</si>
  <si>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</si>
  <si>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</si>
  <si>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</si>
  <si>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</si>
  <si>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</si>
  <si>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</si>
  <si>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</si>
  <si>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</si>
  <si>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</si>
  <si>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</si>
  <si>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</si>
  <si>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</si>
  <si>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</si>
  <si>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</si>
  <si>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</si>
  <si>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</si>
  <si>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</si>
  <si>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</si>
  <si>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</si>
  <si>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</si>
  <si>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</si>
  <si>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</si>
  <si>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</si>
  <si>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</si>
  <si>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</si>
  <si>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</si>
  <si>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</si>
  <si>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</si>
  <si>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</si>
  <si>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</si>
  <si>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</si>
  <si>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</si>
  <si>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</si>
  <si>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</si>
  <si>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</si>
  <si>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</si>
  <si>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</si>
  <si>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</si>
  <si>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</si>
  <si>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</si>
  <si>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</si>
  <si>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</si>
  <si>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</si>
  <si>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</si>
  <si>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</si>
  <si>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</si>
  <si>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</si>
  <si>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</si>
  <si>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</si>
  <si>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</si>
  <si>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</si>
  <si>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</si>
  <si>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</si>
  <si>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</si>
  <si>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</si>
  <si>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</si>
  <si>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</si>
  <si>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</si>
  <si>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</si>
  <si>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</si>
  <si>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</si>
  <si>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</si>
  <si>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</si>
  <si>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</si>
  <si>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</si>
  <si>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</si>
  <si>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</si>
  <si>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</si>
  <si>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</si>
  <si>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</si>
  <si>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</si>
  <si>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</si>
  <si>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</si>
  <si>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</si>
  <si>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</si>
  <si>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</si>
  <si>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</si>
  <si>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</si>
  <si>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</si>
  <si>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</si>
  <si>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</si>
  <si>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</si>
  <si>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</si>
  <si>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</si>
  <si>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</si>
  <si>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</si>
  <si>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</si>
  <si>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</si>
  <si>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</si>
  <si>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</si>
  <si>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</si>
  <si>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</si>
  <si>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</si>
  <si>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</si>
  <si>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</si>
  <si>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</si>
  <si>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</si>
  <si>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</si>
  <si>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</si>
  <si>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</si>
  <si>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</si>
  <si>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</si>
  <si>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</si>
  <si>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</si>
  <si>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</si>
  <si>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</si>
  <si>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</si>
  <si>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</si>
  <si>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</si>
  <si>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</si>
  <si>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</si>
  <si>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</si>
  <si>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</si>
  <si>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</si>
  <si>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</si>
  <si>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</si>
  <si>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</si>
  <si>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</si>
  <si>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</si>
  <si>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</si>
  <si>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</si>
  <si>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</si>
  <si>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</si>
  <si>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</si>
  <si>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</si>
  <si>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</si>
  <si>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</si>
  <si>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</si>
  <si>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</si>
  <si>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</si>
  <si>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</si>
  <si>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</si>
  <si>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</si>
  <si>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</si>
  <si>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</si>
  <si>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</si>
  <si>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</si>
  <si>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</si>
  <si>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</si>
  <si>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</si>
  <si>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</si>
  <si>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</si>
  <si>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</si>
  <si>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</si>
  <si>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</si>
  <si>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</si>
  <si>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</si>
  <si>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</si>
  <si>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</si>
  <si>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</si>
  <si>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</si>
  <si>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</si>
  <si>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</si>
  <si>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</si>
  <si>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</si>
  <si>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</si>
  <si>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</si>
  <si>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</si>
  <si>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</si>
  <si>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</si>
  <si>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</si>
  <si>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</si>
  <si>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</si>
  <si>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</si>
  <si>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</si>
  <si>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</si>
  <si>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</si>
  <si>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</si>
  <si>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</si>
  <si>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</si>
  <si>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</si>
  <si>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</si>
  <si>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</si>
  <si>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</si>
  <si>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</si>
  <si>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</si>
  <si>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</si>
  <si>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</si>
  <si>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</si>
  <si>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</si>
  <si>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</si>
  <si>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</si>
  <si>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</si>
  <si>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</si>
  <si>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</si>
  <si>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</si>
  <si>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</si>
  <si>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</si>
  <si>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</si>
  <si>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</si>
  <si>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</si>
  <si>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</si>
  <si>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</si>
  <si>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</si>
  <si>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</si>
  <si>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</si>
  <si>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</si>
  <si>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</si>
  <si>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</si>
  <si>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</si>
  <si>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</si>
  <si>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</si>
  <si>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</si>
  <si>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</si>
  <si>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</si>
  <si>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</si>
  <si>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</si>
  <si>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</si>
  <si>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</si>
  <si>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</si>
  <si>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</si>
  <si>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</si>
  <si>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</si>
  <si>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</si>
  <si>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</si>
  <si>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</si>
  <si>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</si>
  <si>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</si>
  <si>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</si>
  <si>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</si>
  <si>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</si>
  <si>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</si>
  <si>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</si>
  <si>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</si>
  <si>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</si>
  <si>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</si>
  <si>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</si>
  <si>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</si>
  <si>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</si>
  <si>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</si>
  <si>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</si>
  <si>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</si>
  <si>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</si>
  <si>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</si>
  <si>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</si>
  <si>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</si>
  <si>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</si>
  <si>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</si>
  <si>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</si>
  <si>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</si>
  <si>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</si>
  <si>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</si>
  <si>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</si>
  <si>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</si>
  <si>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</si>
  <si>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</si>
  <si>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</si>
  <si>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</si>
  <si>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</si>
  <si>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</si>
  <si>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</si>
  <si>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</si>
  <si>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</si>
  <si>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</si>
  <si>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</si>
  <si>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</si>
  <si>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</si>
  <si>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</si>
  <si>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</si>
  <si>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</si>
  <si>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</si>
  <si>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</si>
  <si>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</si>
  <si>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</si>
  <si>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</si>
  <si>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</si>
  <si>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</si>
  <si>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</si>
  <si>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</si>
  <si>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</si>
  <si>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</si>
  <si>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</si>
  <si>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</si>
  <si>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</si>
  <si>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</si>
  <si>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</si>
  <si>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</si>
  <si>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</si>
  <si>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</si>
  <si>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</si>
  <si>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</si>
  <si>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</si>
  <si>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</si>
  <si>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</si>
  <si>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</si>
  <si>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</si>
  <si>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</si>
  <si>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</si>
  <si>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</si>
  <si>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</si>
  <si>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</si>
  <si>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</si>
  <si>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</si>
  <si>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</si>
  <si>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</si>
  <si>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</si>
  <si>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</si>
  <si>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</si>
  <si>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</si>
  <si>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</si>
  <si>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</si>
  <si>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</si>
  <si>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</si>
  <si>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</si>
  <si>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</si>
  <si>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</si>
  <si>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</si>
  <si>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</si>
  <si>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</si>
  <si>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</si>
  <si>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</si>
  <si>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</si>
  <si>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</si>
  <si>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</si>
  <si>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</si>
  <si>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</si>
  <si>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</si>
  <si>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</si>
  <si>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</si>
  <si>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</si>
  <si>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</si>
  <si>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</si>
  <si>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</si>
  <si>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</si>
  <si>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</si>
  <si>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</si>
  <si>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</si>
  <si>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</si>
  <si>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</si>
  <si>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</si>
  <si>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</si>
  <si>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</si>
  <si>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</si>
  <si>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</si>
  <si>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</si>
  <si>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</si>
  <si>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</si>
  <si>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</si>
  <si>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</si>
  <si>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</si>
  <si>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</si>
  <si>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</si>
  <si>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</si>
  <si>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</si>
  <si>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</si>
  <si>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</si>
  <si>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</si>
  <si>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</si>
  <si>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</si>
  <si>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</si>
  <si>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</si>
  <si>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</si>
  <si>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</si>
  <si>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</si>
  <si>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</si>
  <si>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</si>
  <si>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</si>
  <si>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</si>
  <si>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</si>
  <si>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</si>
  <si>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</si>
  <si>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</si>
  <si>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</si>
  <si>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</si>
  <si>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</si>
  <si>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</si>
  <si>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</si>
  <si>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</si>
  <si>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</si>
  <si>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</si>
  <si>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</si>
  <si>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</si>
  <si>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</si>
  <si>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</si>
  <si>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</si>
  <si>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</si>
  <si>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</si>
  <si>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</si>
  <si>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</si>
  <si>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</si>
  <si>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</si>
  <si>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</si>
  <si>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</si>
  <si>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</si>
  <si>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</si>
  <si>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</si>
  <si>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</si>
  <si>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</si>
  <si>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</si>
  <si>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</si>
  <si>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</si>
  <si>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</si>
  <si>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</si>
  <si>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</si>
  <si>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</si>
  <si>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</si>
  <si>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</si>
  <si>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</si>
  <si>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</si>
  <si>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</si>
  <si>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</si>
  <si>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</si>
  <si>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</si>
  <si>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</si>
  <si>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Aalborg</t>
  </si>
  <si>
    <t>Midtjylland</t>
  </si>
  <si>
    <t>HJK</t>
  </si>
  <si>
    <t>Haka</t>
  </si>
  <si>
    <t>AC Oulu</t>
  </si>
  <si>
    <t>Gamba Osaka</t>
  </si>
  <si>
    <t>Kashima Antlers</t>
  </si>
  <si>
    <t>Sagan Tosu</t>
  </si>
  <si>
    <t>Cerezo Osaka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</si>
  <si>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</si>
  <si>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</si>
  <si>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</si>
  <si>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</si>
  <si>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</si>
  <si>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</si>
  <si>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</si>
  <si>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</si>
  <si>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</si>
  <si>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</si>
  <si>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</si>
  <si>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</si>
  <si>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</si>
  <si>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</si>
  <si>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</si>
  <si>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</si>
  <si>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</si>
  <si>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</si>
  <si>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</si>
  <si>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</si>
  <si>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</si>
  <si>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</si>
  <si>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</si>
  <si>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</si>
  <si>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</si>
  <si>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</si>
  <si>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</si>
  <si>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</si>
  <si>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</si>
  <si>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</si>
  <si>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</si>
  <si>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</si>
  <si>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</si>
  <si>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</si>
  <si>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</si>
  <si>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</si>
  <si>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</si>
  <si>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</si>
  <si>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</si>
  <si>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</si>
  <si>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</si>
  <si>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</si>
  <si>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</si>
  <si>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</si>
  <si>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</si>
  <si>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</si>
  <si>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</si>
  <si>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</si>
  <si>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</si>
  <si>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</si>
  <si>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</si>
  <si>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</si>
  <si>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</si>
  <si>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</si>
  <si>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</si>
  <si>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</si>
  <si>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</si>
  <si>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</si>
  <si>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</si>
  <si>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</si>
  <si>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</si>
  <si>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</si>
  <si>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</si>
  <si>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</si>
  <si>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</si>
  <si>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Lahti</t>
  </si>
  <si>
    <t>KuPS</t>
  </si>
  <si>
    <t>Ilves</t>
  </si>
  <si>
    <t>Guadalajara Chivas</t>
  </si>
  <si>
    <t>U.N.A.M.- Pumas</t>
  </si>
  <si>
    <t>Atlas</t>
  </si>
  <si>
    <t>Piast Gliwice</t>
  </si>
  <si>
    <t>Slask Wroclaw</t>
  </si>
  <si>
    <t>Warta Poznan</t>
  </si>
  <si>
    <t>Pogon Szczecin</t>
  </si>
  <si>
    <t>Gornik Z.</t>
  </si>
  <si>
    <t>Farul Constanta</t>
  </si>
  <si>
    <t>Gaz Metan Medias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</si>
  <si>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</si>
  <si>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</si>
  <si>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</si>
  <si>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</si>
  <si>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</si>
  <si>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</si>
  <si>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</si>
  <si>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</si>
  <si>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</si>
  <si>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</si>
  <si>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</si>
  <si>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</si>
  <si>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</si>
  <si>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</si>
  <si>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</si>
  <si>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</si>
  <si>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</si>
  <si>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</si>
  <si>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</si>
  <si>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</si>
  <si>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</si>
  <si>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</si>
  <si>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</si>
  <si>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</si>
  <si>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</si>
  <si>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</si>
  <si>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</si>
  <si>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</si>
  <si>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</si>
  <si>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</si>
  <si>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</si>
  <si>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</si>
  <si>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</si>
  <si>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</si>
  <si>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</si>
  <si>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</si>
  <si>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</si>
  <si>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</si>
  <si>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</si>
  <si>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</si>
  <si>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</si>
  <si>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</si>
  <si>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</si>
  <si>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</si>
  <si>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</si>
  <si>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</si>
  <si>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</si>
  <si>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</si>
  <si>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</si>
  <si>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</si>
  <si>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</si>
  <si>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</si>
  <si>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</si>
  <si>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</si>
  <si>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</si>
  <si>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</si>
  <si>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</si>
  <si>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</si>
  <si>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</si>
  <si>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</si>
  <si>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</si>
  <si>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</si>
  <si>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</si>
  <si>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</si>
  <si>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</si>
  <si>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</si>
  <si>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</si>
  <si>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</si>
  <si>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</si>
  <si>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</si>
  <si>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</si>
  <si>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</si>
  <si>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</si>
  <si>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</si>
  <si>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</si>
  <si>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</si>
  <si>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</si>
  <si>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</si>
  <si>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</si>
  <si>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</si>
  <si>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</si>
  <si>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</si>
  <si>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Club America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</si>
  <si>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</si>
  <si>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</si>
  <si>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</si>
  <si>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</si>
  <si>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</si>
  <si>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</si>
  <si>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</si>
  <si>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</si>
  <si>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</si>
  <si>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</si>
  <si>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</si>
  <si>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</si>
  <si>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</si>
  <si>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</si>
  <si>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</si>
  <si>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</si>
  <si>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</si>
  <si>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</si>
  <si>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</si>
  <si>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</si>
  <si>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</si>
  <si>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</si>
  <si>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</si>
  <si>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</si>
  <si>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</si>
  <si>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</si>
  <si>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</si>
  <si>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</si>
  <si>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</si>
  <si>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</si>
  <si>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</si>
  <si>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</si>
  <si>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</si>
  <si>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</si>
  <si>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</si>
  <si>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</si>
  <si>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</si>
  <si>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</si>
  <si>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</si>
  <si>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</si>
  <si>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</si>
  <si>
    <t>13/08/2021</t>
  </si>
  <si>
    <t>Stromsgodset</t>
  </si>
  <si>
    <t>Bodo/Glimt</t>
  </si>
  <si>
    <t>Rosenborg</t>
  </si>
  <si>
    <t>Odd</t>
  </si>
  <si>
    <t>Valerenga</t>
  </si>
  <si>
    <t>Brann</t>
  </si>
  <si>
    <t>14/08/2021</t>
  </si>
  <si>
    <t>15/08/2021</t>
  </si>
  <si>
    <t>16/08/2021</t>
  </si>
  <si>
    <t>17/08/2021</t>
  </si>
  <si>
    <t>Necaxa</t>
  </si>
  <si>
    <t>FC Cincinnati</t>
  </si>
  <si>
    <t>Philadelphia Union</t>
  </si>
  <si>
    <t>Orlando City</t>
  </si>
  <si>
    <t>Radomiak Radom</t>
  </si>
  <si>
    <t>Zurich</t>
  </si>
  <si>
    <t>Grasshoppers</t>
  </si>
  <si>
    <t>St. Gallen</t>
  </si>
  <si>
    <t>Sion</t>
  </si>
  <si>
    <t>Honka</t>
  </si>
  <si>
    <t>Atl. San Luis</t>
  </si>
  <si>
    <t>Lausanne</t>
  </si>
  <si>
    <t>Basel</t>
  </si>
  <si>
    <t>Servette</t>
  </si>
  <si>
    <t>Luzern</t>
  </si>
  <si>
    <t>FC Steaua Bucuresti</t>
  </si>
  <si>
    <t>Swiss</t>
  </si>
  <si>
    <t>SJK</t>
  </si>
  <si>
    <t>Lugano</t>
  </si>
  <si>
    <t>Rakow</t>
  </si>
  <si>
    <t>Young Boys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</si>
</sst>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14" fontId="0" fillId="3" borderId="0" xfId="0" applyNumberFormat="1" applyFill="1"/>
    <xf numFmtId="49" fontId="0" fillId="3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1.0396172127308718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21.859629075316672</v>
      </c>
      <c r="I2" s="6">
        <f>IF('Log_working_3-way'!$D2="","",'True_Odds_Calculator_3-way'!O3/'True_Odds_Calculator_3-way'!B3-1)</f>
        <v>8.4999793509966253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4.0933771340685432E-2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1.0334198263416976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1.7224595866674353</v>
      </c>
      <c r="I3" s="6">
        <f>IF('Log_working_3-way'!$D3="","",'True_Odds_Calculator_3-way'!O4/'True_Odds_Calculator_3-way'!B4-1)</f>
        <v>4.5006184740620965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3.059942569992824E-2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1.0249803911317585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6.9521946580804457</v>
      </c>
      <c r="I4" s="6">
        <f>IF('Log_working_3-way'!$D4="","",'True_Odds_Calculator_3-way'!O5/'True_Odds_Calculator_3-way'!B5-1)</f>
        <v>7.3285784139979366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2.6542439806541696E-2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1.0262206354085079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13.38893189166062</v>
      </c>
      <c r="I5" s="6">
        <f>IF('Log_working_3-way'!$D5="","",'True_Odds_Calculator_3-way'!O6/'True_Odds_Calculator_3-way'!B6-1)</f>
        <v>5.6657424130112792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2.8074878640403478E-2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1.0261315119369612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16.46543771748896</v>
      </c>
      <c r="I6" s="6">
        <f>IF('Log_working_3-way'!$D6="","",'True_Odds_Calculator_3-way'!O7/'True_Odds_Calculator_3-way'!B7-1)</f>
        <v>8.0418186636792193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2.8008059944600205E-2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1.0374802391846911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47.844522156776677</v>
      </c>
      <c r="I7" s="6">
        <f>IF('Log_working_3-way'!$D7="","",'True_Odds_Calculator_3-way'!O8/'True_Odds_Calculator_3-way'!B8-1)</f>
        <v>3.2500916694336448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2.9783453686775374E-2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1.0259673205698465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14.07755531111237</v>
      </c>
      <c r="I8" s="6">
        <f>IF('Log_working_3-way'!$D8="","",'True_Odds_Calculator_3-way'!O9/'True_Odds_Calculator_3-way'!B9-1)</f>
        <v>7.6162801024989886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2.8020171720959164E-2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1.0281199896197719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3.6157422923269023</v>
      </c>
      <c r="I9" s="6">
        <f>IF('Log_working_3-way'!$D9="","",'True_Odds_Calculator_3-way'!O10/'True_Odds_Calculator_3-way'!B10-1)</f>
        <v>6.545326323428001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2.8331349397724193E-2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1.0254816301743526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8.3318479114337762</v>
      </c>
      <c r="I10" s="6">
        <f>IF('Log_working_3-way'!$D10="","",'True_Odds_Calculator_3-way'!O11/'True_Odds_Calculator_3-way'!B11-1)</f>
        <v>6.4706483279899194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2.7134467830355113E-2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1.0306025845427917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14.366521151676947</v>
      </c>
      <c r="I11" s="6">
        <f>IF('Log_working_3-way'!$D11="","",'True_Odds_Calculator_3-way'!O12/'True_Odds_Calculator_3-way'!B12-1)</f>
        <v>9.7567355452977669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3.2944527112433786E-2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1.0395084439300915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35.311808637603811</v>
      </c>
      <c r="I12" s="6">
        <f>IF('Log_working_3-way'!$D12="","",'True_Odds_Calculator_3-way'!O13/'True_Odds_Calculator_3-way'!B13-1)</f>
        <v>5.4085479573579516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3.6518147476571006E-2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1.0570716104148621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14.453418286419524</v>
      </c>
      <c r="I13" s="6">
        <f>IF('Log_working_3-way'!$D13="","",'True_Odds_Calculator_3-way'!O14/'True_Odds_Calculator_3-way'!B14-1)</f>
        <v>7.5534692647351669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6.0673047950264403E-2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1.0379856866420467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23.057395390467665</v>
      </c>
      <c r="I14" s="6">
        <f>IF('Log_working_3-way'!$D14="","",'True_Odds_Calculator_3-way'!O15/'True_Odds_Calculator_3-way'!B15-1)</f>
        <v>6.1836708741579818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3.9181490524357709E-2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1.037415467108024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16.266254972476474</v>
      </c>
      <c r="I15" s="6">
        <f>IF('Log_working_3-way'!$D15="","",'True_Odds_Calculator_3-way'!O16/'True_Odds_Calculator_3-way'!B16-1)</f>
        <v>9.7567178996549178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3.9867114939509563E-2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1.038297092729237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23.542577139858839</v>
      </c>
      <c r="I16" s="6">
        <f>IF('Log_working_3-way'!$D16="","",'True_Odds_Calculator_3-way'!O17/'True_Odds_Calculator_3-way'!B17-1)</f>
        <v>6.9449662619816506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3.9320407136499202E-2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1.0735908469594919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-0.41791577432607041</v>
      </c>
      <c r="I17" s="6">
        <f>IF('Log_working_3-way'!$D17="","",'True_Odds_Calculator_3-way'!O18/'True_Odds_Calculator_3-way'!B18-1)</f>
        <v>0.85861849488166087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4.3664369689664584E-2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1.0291062247746978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24.018281396085374</v>
      </c>
      <c r="I18" s="6">
        <f>IF('Log_working_3-way'!$D18="","",'True_Odds_Calculator_3-way'!O19/'True_Odds_Calculator_3-way'!B19-1)</f>
        <v>5.4163895473904953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2.9935611328249845E-2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1.0320045416990009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19.735571472343072</v>
      </c>
      <c r="I19" s="6">
        <f>IF('Log_working_3-way'!$D19="","",'True_Odds_Calculator_3-way'!O20/'True_Odds_Calculator_3-way'!B20-1)</f>
        <v>5.5951695260969707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3.3657091926902361E-2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1.0515367851575381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38.303575937418195</v>
      </c>
      <c r="I20" s="6">
        <f>IF('Log_working_3-way'!$D20="","",'True_Odds_Calculator_3-way'!O21/'True_Odds_Calculator_3-way'!B21-1)</f>
        <v>5.7655883885030663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4.5487242958805352E-2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1.0368355525623816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18.181151548071696</v>
      </c>
      <c r="I21" s="6">
        <f>IF('Log_working_3-way'!$D21="","",'True_Odds_Calculator_3-way'!O22/'True_Odds_Calculator_3-way'!B22-1)</f>
        <v>7.3747396914057965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3.9032869785082136E-2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1.0349082772508409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3.4299478805544723</v>
      </c>
      <c r="I22" s="6">
        <f>IF('Log_working_3-way'!$D22="","",'True_Odds_Calculator_3-way'!O23/'True_Odds_Calculator_3-way'!B23-1)</f>
        <v>7.0701234866036646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3.5064996970117557E-2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1.0309036369617488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16.986511639726768</v>
      </c>
      <c r="I23" s="6">
        <f>IF('Log_working_3-way'!$D23="","",'True_Odds_Calculator_3-way'!O24/'True_Odds_Calculator_3-way'!B24-1)</f>
        <v>9.073943834512523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3.2944736858458556E-2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1.0315835956047554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7.3697366125363359</v>
      </c>
      <c r="I24" s="6">
        <f>IF('Log_working_3-way'!$D24="","",'True_Odds_Calculator_3-way'!O25/'True_Odds_Calculator_3-way'!B25-1)</f>
        <v>7.419188419951098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3.3547342240731082E-2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1.0272253353572633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19.082414813517481</v>
      </c>
      <c r="I25" s="6">
        <f>IF('Log_working_3-way'!$D25="","",'True_Odds_Calculator_3-way'!O26/'True_Odds_Calculator_3-way'!B26-1)</f>
        <v>6.2958444509232212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2.8818357585481014E-2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1.0383752831043613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2.1221956855002038</v>
      </c>
      <c r="I26" s="6">
        <f>IF('Log_working_3-way'!$D26="","",'True_Odds_Calculator_3-way'!O27/'True_Odds_Calculator_3-way'!B27-1)</f>
        <v>5.2175209708623695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3.6072860261115336E-2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1.0307594477164048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15.948408301861839</v>
      </c>
      <c r="I27" s="6">
        <f>IF('Log_working_3-way'!$D27="","",'True_Odds_Calculator_3-way'!O28/'True_Odds_Calculator_3-way'!B28-1)</f>
        <v>7.133669654363791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3.2940438980096909E-2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1.0321340277813302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20.524260211548608</v>
      </c>
      <c r="I28" s="6">
        <f>IF('Log_working_3-way'!$D28="","",'True_Odds_Calculator_3-way'!O29/'True_Odds_Calculator_3-way'!B29-1)</f>
        <v>6.9423514663084935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3.3713158160857404E-2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1.0313743564992581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17.946753893348248</v>
      </c>
      <c r="I29" s="6">
        <f>IF('Log_working_3-way'!$D29="","",'True_Odds_Calculator_3-way'!O30/'True_Odds_Calculator_3-way'!B30-1)</f>
        <v>7.5718218701872075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3.335205569005173E-2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1.0259772731279857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13.170219292457615</v>
      </c>
      <c r="I30" s="6">
        <f>IF('Log_working_3-way'!$D30="","",'True_Odds_Calculator_3-way'!O31/'True_Odds_Calculator_3-way'!B31-1)</f>
        <v>7.5648419296767635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2.8065644007837065E-2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1.0248802106045234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11.509064276719506</v>
      </c>
      <c r="I31" s="6">
        <f>IF('Log_working_3-way'!$D31="","",'True_Odds_Calculator_3-way'!O32/'True_Odds_Calculator_3-way'!B32-1)</f>
        <v>8.7512224840182142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2.6991311326969969E-2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1.0319548939064784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15.647099512606644</v>
      </c>
      <c r="I32" s="6">
        <f>IF('Log_working_3-way'!$D32="","",'True_Odds_Calculator_3-way'!O33/'True_Odds_Calculator_3-way'!B33-1)</f>
        <v>9.0611882080302433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3.4254309541900341E-2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1.0375707909523029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32.0048811550379</v>
      </c>
      <c r="I33" s="6">
        <f>IF('Log_working_3-way'!$D33="","",'True_Odds_Calculator_3-way'!O34/'True_Odds_Calculator_3-way'!B34-1)</f>
        <v>4.7412000586226268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3.6166640329866828E-2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1.0315878396513107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17.287824185049043</v>
      </c>
      <c r="I34" s="6">
        <f>IF('Log_working_3-way'!$D34="","",'True_Odds_Calculator_3-way'!O35/'True_Odds_Calculator_3-way'!B35-1)</f>
        <v>7.4680674642790361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3.3670899891635742E-2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1.0364821222171934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26.292725322520635</v>
      </c>
      <c r="I35" s="6">
        <f>IF('Log_working_3-way'!$D35="","",'True_Odds_Calculator_3-way'!O36/'True_Odds_Calculator_3-way'!B36-1)</f>
        <v>6.9653362712971436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3.6662519803927873E-2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1.0329099400891251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21.56428975775906</v>
      </c>
      <c r="I36" s="6">
        <f>IF('Log_working_3-way'!$D36="","",'True_Odds_Calculator_3-way'!O37/'True_Odds_Calculator_3-way'!B37-1)</f>
        <v>7.3638170573548258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3.4278843238797041E-2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1.0313585514283912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9.1330227308531491</v>
      </c>
      <c r="I37" s="6">
        <f>IF('Log_working_3-way'!$D37="","",'True_Odds_Calculator_3-way'!O38/'True_Odds_Calculator_3-way'!B38-1)</f>
        <v>7.2237090274000586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3.3579826814633007E-2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1.0370411290791035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18.884143102217319</v>
      </c>
      <c r="I38" s="6">
        <f>IF('Log_working_3-way'!$D38="","",'True_Odds_Calculator_3-way'!O39/'True_Odds_Calculator_3-way'!B39-1)</f>
        <v>8.2819772206639222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3.9077063496360642E-2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1.0369997880578532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6.9898340560915022</v>
      </c>
      <c r="I39" s="6">
        <f>IF('Log_working_3-way'!$D39="","",'True_Odds_Calculator_3-way'!O40/'True_Odds_Calculator_3-way'!B40-1)</f>
        <v>9.2075133832711415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3.9449251956764186E-2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1.0299288564234192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9.4810589935037548</v>
      </c>
      <c r="I40" s="6">
        <f>IF('Log_working_3-way'!$D40="","",'True_Odds_Calculator_3-way'!O41/'True_Odds_Calculator_3-way'!B41-1)</f>
        <v>9.8345269957119399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3.2399218993070189E-2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1.0507510933279951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47.345278643667434</v>
      </c>
      <c r="I41" s="6">
        <f>IF('Log_working_3-way'!$D41="","",'True_Odds_Calculator_3-way'!O42/'True_Odds_Calculator_3-way'!B42-1)</f>
        <v>3.4451496576008882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4.0417640179931436E-2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1.0324854101079459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7.6662004755787159</v>
      </c>
      <c r="I42" s="6">
        <f>IF('Log_working_3-way'!$D42="","",'True_Odds_Calculator_3-way'!O43/'True_Odds_Calculator_3-way'!B43-1)</f>
        <v>6.714630695630718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3.4375761093810464E-2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1.0313635375810752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8.3908062519322595</v>
      </c>
      <c r="I43" s="6">
        <f>IF('Log_working_3-way'!$D43="","",'True_Odds_Calculator_3-way'!O44/'True_Odds_Calculator_3-way'!B44-1)</f>
        <v>7.0827798039138621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3.3444253691674142E-2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1.0417690328910452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37.59829414293948</v>
      </c>
      <c r="I44" s="6">
        <f>IF('Log_working_3-way'!$D44="","",'True_Odds_Calculator_3-way'!O45/'True_Odds_Calculator_3-way'!B45-1)</f>
        <v>4.5948196544307791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3.7809674056258125E-2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1.0320429534064826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20.126195101216055</v>
      </c>
      <c r="I45" s="6">
        <f>IF('Log_working_3-way'!$D45="","",'True_Odds_Calculator_3-way'!O46/'True_Odds_Calculator_3-way'!B46-1)</f>
        <v>8.4481956138211967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3.359682622515292E-2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1.0311981763755431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29.972559400868086</v>
      </c>
      <c r="I46" s="6">
        <f>IF('Log_working_3-way'!$D46="","",'True_Odds_Calculator_3-way'!O47/'True_Odds_Calculator_3-way'!B47-1)</f>
        <v>5.6149425892179794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3.0567334661667278E-2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1.0296252049248236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29.322334485836997</v>
      </c>
      <c r="I47" s="6">
        <f>IF('Log_working_3-way'!$D47="","",'True_Odds_Calculator_3-way'!O48/'True_Odds_Calculator_3-way'!B48-1)</f>
        <v>5.041989286513787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2.9274714533683577E-2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1.0419359695052282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3.8702162171817536</v>
      </c>
      <c r="I48" s="6">
        <f>IF('Log_working_3-way'!$D48="","",'True_Odds_Calculator_3-way'!O49/'True_Odds_Calculator_3-way'!B49-1)</f>
        <v>5.6839895586242246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4.1563655814592426E-2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1.0418952433543927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16.483107012697303</v>
      </c>
      <c r="I49" s="6">
        <f>IF('Log_working_3-way'!$D49="","",'True_Odds_Calculator_3-way'!O50/'True_Odds_Calculator_3-way'!B50-1)</f>
        <v>8.8342476946422313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4.4599152907758288E-2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1.0451266660134533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10.341690670465088</v>
      </c>
      <c r="I50" s="6">
        <f>IF('Log_working_3-way'!$D50="","",'True_Odds_Calculator_3-way'!O51/'True_Odds_Calculator_3-way'!B51-1)</f>
        <v>8.4323423261155988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4.8398053377686656E-2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1.0358233387673075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12.607664289839082</v>
      </c>
      <c r="I51" s="6">
        <f>IF('Log_working_3-way'!$D51="","",'True_Odds_Calculator_3-way'!O52/'True_Odds_Calculator_3-way'!B52-1)</f>
        <v>8.2861376344648559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3.8611531891578288E-2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1.0366793671533723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3.1917679339932485</v>
      </c>
      <c r="I52" s="6">
        <f>IF('Log_working_3-way'!$D52="","",'True_Odds_Calculator_3-way'!O53/'True_Odds_Calculator_3-way'!B53-1)</f>
        <v>4.8302998025466142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3.5428927870788218E-2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1.0326034360410499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23.67927385537358</v>
      </c>
      <c r="I53" s="6">
        <f>IF('Log_working_3-way'!$D53="","",'True_Odds_Calculator_3-way'!O54/'True_Odds_Calculator_3-way'!B54-1)</f>
        <v>5.9541666527184542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3.3563686462480202E-2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1.0306375087193616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18.302390937554904</v>
      </c>
      <c r="I54" s="6">
        <f>IF('Log_working_3-way'!$D54="","",'True_Odds_Calculator_3-way'!O55/'True_Odds_Calculator_3-way'!B55-1)</f>
        <v>6.5568550270181563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3.2506646624787638E-2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1.0356575259969101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15.722829034007287</v>
      </c>
      <c r="I55" s="6">
        <f>IF('Log_working_3-way'!$D55="","",'True_Odds_Calculator_3-way'!O56/'True_Odds_Calculator_3-way'!B56-1)</f>
        <v>8.76951349303034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3.8168307276587488E-2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1.036653444479636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17.196430630838432</v>
      </c>
      <c r="I56" s="6">
        <f>IF('Log_working_3-way'!$D56="","",'True_Odds_Calculator_3-way'!O57/'True_Odds_Calculator_3-way'!B57-1)</f>
        <v>9.9126186712393576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3.8862624540373814E-2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1.0672074117759205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59.32037904547866</v>
      </c>
      <c r="I57" s="6">
        <f>IF('Log_working_3-way'!$D57="","",'True_Odds_Calculator_3-way'!O58/'True_Odds_Calculator_3-way'!B58-1)</f>
        <v>1.4912755924194041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4.4226830517152926E-2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1.0384947193717313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21.439160337138272</v>
      </c>
      <c r="I58" s="6">
        <f>IF('Log_working_3-way'!$D58="","",'True_Odds_Calculator_3-way'!O59/'True_Odds_Calculator_3-way'!B59-1)</f>
        <v>7.4161582340082433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4.0046381349419402E-2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1.0362543799280639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11.633485888634633</v>
      </c>
      <c r="I59" s="6">
        <f>IF('Log_working_3-way'!$D59="","",'True_Odds_Calculator_3-way'!O60/'True_Odds_Calculator_3-way'!B60-1)</f>
        <v>8.5167163190996327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3.9103089964451776E-2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1.0401013107993535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25.342609436119041</v>
      </c>
      <c r="I60" s="6">
        <f>IF('Log_working_3-way'!$D60="","",'True_Odds_Calculator_3-way'!O61/'True_Odds_Calculator_3-way'!B61-1)</f>
        <v>6.9811703015477127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4.0577599409509668E-2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1.0600221133770837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54.920697819980511</v>
      </c>
      <c r="I61" s="6">
        <f>IF('Log_working_3-way'!$D61="","",'True_Odds_Calculator_3-way'!O62/'True_Odds_Calculator_3-way'!B62-1)</f>
        <v>2.6751356470321639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4.2041046735835419E-2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1.0358598101432595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10.140581948537212</v>
      </c>
      <c r="I62" s="6">
        <f>IF('Log_working_3-way'!$D62="","",'True_Odds_Calculator_3-way'!O63/'True_Odds_Calculator_3-way'!B63-1)</f>
        <v>7.4789629326996128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3.847838516909019E-2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1.0922580702968097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70.071557733662218</v>
      </c>
      <c r="I63" s="6">
        <f>IF('Log_working_3-way'!$D63="","",'True_Odds_Calculator_3-way'!O64/'True_Odds_Calculator_3-way'!B64-1)</f>
        <v>0.94060697734628507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4.565444322036627E-2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1.0322237496215154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20.935923005814725</v>
      </c>
      <c r="I64" s="6">
        <f>IF('Log_working_3-way'!$D64="","",'True_Odds_Calculator_3-way'!O65/'True_Odds_Calculator_3-way'!B65-1)</f>
        <v>6.1046349876721644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3.372613750697484E-2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1.0327975342442997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7.510964141969664</v>
      </c>
      <c r="I65" s="6">
        <f>IF('Log_working_3-way'!$D65="","",'True_Odds_Calculator_3-way'!O66/'True_Odds_Calculator_3-way'!B66-1)</f>
        <v>6.4169296325178067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3.4573708381375523E-2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1.0680470870590992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62.418585133115833</v>
      </c>
      <c r="I66" s="6">
        <f>IF('Log_working_3-way'!$D66="","",'True_Odds_Calculator_3-way'!O67/'True_Odds_Calculator_3-way'!B67-1)</f>
        <v>1.038818380264408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4.225317892363778E-2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1.0579576911974504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58.705097482603776</v>
      </c>
      <c r="I67" s="6">
        <f>IF('Log_working_3-way'!$D67="","",'True_Odds_Calculator_3-way'!O68/'True_Odds_Calculator_3-way'!B68-1)</f>
        <v>1.7570452366344473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3.8439373092270968E-2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1.0323268347462358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18.978388335600187</v>
      </c>
      <c r="I68" s="6">
        <f>IF('Log_working_3-way'!$D68="","",'True_Odds_Calculator_3-way'!O69/'True_Odds_Calculator_3-way'!B69-1)</f>
        <v>7.7200172735172039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3.4175363784302304E-2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1.0321597170153873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7.7712240233570391</v>
      </c>
      <c r="I69" s="6">
        <f>IF('Log_working_3-way'!$D69="","",'True_Odds_Calculator_3-way'!O70/'True_Odds_Calculator_3-way'!B70-1)</f>
        <v>7.9319148635961074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3.4340736414486539E-2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1.0423122128262687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0.85342522890549799</v>
      </c>
      <c r="I70" s="6">
        <f>IF('Log_working_3-way'!$D70="","",'True_Odds_Calculator_3-way'!O71/'True_Odds_Calculator_3-way'!B71-1)</f>
        <v>6.0378847656644492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3.7897343081442658E-2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1.0366676556816281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29.123842369631024</v>
      </c>
      <c r="I71" s="6">
        <f>IF('Log_working_3-way'!$D71="","",'True_Odds_Calculator_3-way'!O72/'True_Odds_Calculator_3-way'!B72-1)</f>
        <v>6.1661236876459693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3.6056814696677764E-2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1.0476880775493911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51.975018191882413</v>
      </c>
      <c r="I72" s="6">
        <f>IF('Log_working_3-way'!$D72="","",'True_Odds_Calculator_3-way'!O73/'True_Odds_Calculator_3-way'!B73-1)</f>
        <v>2.3857597474612393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3.5765279033392217E-2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1.0382413795382677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34.028408377105023</v>
      </c>
      <c r="I73" s="6">
        <f>IF('Log_working_3-way'!$D73="","",'True_Odds_Calculator_3-way'!O74/'True_Odds_Calculator_3-way'!B74-1)</f>
        <v>4.9728894163480239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3.6008741008672907E-2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1.0325910463105168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6.758224440076094</v>
      </c>
      <c r="I74" s="6">
        <f>IF('Log_working_3-way'!$D74="","",'True_Odds_Calculator_3-way'!O75/'True_Odds_Calculator_3-way'!B75-1)</f>
        <v>7.2653174417208888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3.4399376129158554E-2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1.0388420034880248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36.253542299997797</v>
      </c>
      <c r="I75" s="6">
        <f>IF('Log_working_3-way'!$D75="","",'True_Odds_Calculator_3-way'!O76/'True_Odds_Calculator_3-way'!B76-1)</f>
        <v>5.189066303209378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3.5572891965030662E-2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1.0385898208817681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31.602337796164434</v>
      </c>
      <c r="I76" s="6">
        <f>IF('Log_working_3-way'!$D76="","",'True_Odds_Calculator_3-way'!O77/'True_Odds_Calculator_3-way'!B77-1)</f>
        <v>6.7402720619034628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3.6798507404298464E-2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1.0351944187466995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24.12755700193911</v>
      </c>
      <c r="I77" s="6">
        <f>IF('Log_working_3-way'!$D77="","",'True_Odds_Calculator_3-way'!O78/'True_Odds_Calculator_3-way'!B78-1)</f>
        <v>7.4494610639201433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3.5947127269597923E-2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1.030176905188098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13.662939350371303</v>
      </c>
      <c r="I78" s="6">
        <f>IF('Log_working_3-way'!$D78="","",'True_Odds_Calculator_3-way'!O79/'True_Odds_Calculator_3-way'!B79-1)</f>
        <v>8.1128051597037363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3.2553861323764144E-2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1.0314172858548476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12.17206386614663</v>
      </c>
      <c r="I79" s="6">
        <f>IF('Log_working_3-way'!$D79="","",'True_Odds_Calculator_3-way'!O80/'True_Odds_Calculator_3-way'!B80-1)</f>
        <v>6.5902481964838842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3.3731119470212123E-2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1.0341773198859858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5.6187049834418294</v>
      </c>
      <c r="I80" s="6">
        <f>IF('Log_working_3-way'!$D80="","",'True_Odds_Calculator_3-way'!O81/'True_Odds_Calculator_3-way'!B81-1)</f>
        <v>6.4939510556541746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3.538114169596307E-2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1.0313382333181018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14.356659321020354</v>
      </c>
      <c r="I81" s="6">
        <f>IF('Log_working_3-way'!$D81="","",'True_Odds_Calculator_3-way'!O82/'True_Odds_Calculator_3-way'!B82-1)</f>
        <v>6.548803828560307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3.3607869561536052E-2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1.0315018428213791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11.426511900435097</v>
      </c>
      <c r="I82" s="6">
        <f>IF('Log_working_3-way'!$D82="","",'True_Odds_Calculator_3-way'!O83/'True_Odds_Calculator_3-way'!B83-1)</f>
        <v>6.675398633935874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3.3813867314745671E-2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1.031339909046219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9.5462188991656909</v>
      </c>
      <c r="I83" s="6">
        <f>IF('Log_working_3-way'!$D83="","",'True_Odds_Calculator_3-way'!O84/'True_Odds_Calculator_3-way'!B84-1)</f>
        <v>4.5681372077216098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3.2804119740511339E-2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1.0329179306535954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21.563311026655239</v>
      </c>
      <c r="I84" s="6">
        <f>IF('Log_working_3-way'!$D84="","",'True_Odds_Calculator_3-way'!O85/'True_Odds_Calculator_3-way'!B85-1)</f>
        <v>6.0241811246732455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3.4323707260425218E-2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1.035514120774423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30.561733442354868</v>
      </c>
      <c r="I85" s="6">
        <f>IF('Log_working_3-way'!$D85="","",'True_Odds_Calculator_3-way'!O86/'True_Odds_Calculator_3-way'!B86-1)</f>
        <v>5.4872754078775117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3.4577561594586026E-2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1.0320472543584085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7.218703155274552</v>
      </c>
      <c r="I86" s="6">
        <f>IF('Log_working_3-way'!$D86="","",'True_Odds_Calculator_3-way'!O87/'True_Odds_Calculator_3-way'!B87-1)</f>
        <v>8.5018937266231269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3.4209362685047706E-2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1.0533184116856231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33.993814328220466</v>
      </c>
      <c r="I87" s="6">
        <f>IF('Log_working_3-way'!$D87="","",'True_Odds_Calculator_3-way'!O88/'True_Odds_Calculator_3-way'!B88-1)</f>
        <v>5.959142403840775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4.9641101634169349E-2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1.0416163550600843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3.8477961776465248</v>
      </c>
      <c r="I88" s="6">
        <f>IF('Log_working_3-way'!$D88="","",'True_Odds_Calculator_3-way'!O89/'True_Odds_Calculator_3-way'!B89-1)</f>
        <v>6.4902846203181346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4.1683118664293417E-2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1.0366835938206134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3.2414941232029912</v>
      </c>
      <c r="I89" s="6">
        <f>IF('Log_working_3-way'!$D89="","",'True_Odds_Calculator_3-way'!O90/'True_Odds_Calculator_3-way'!B90-1)</f>
        <v>6.0876603165242109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3.6201871452676837E-2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1.0419576385299527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39.650661455220295</v>
      </c>
      <c r="I90" s="6">
        <f>IF('Log_working_3-way'!$D90="","",'True_Odds_Calculator_3-way'!O91/'True_Odds_Calculator_3-way'!B91-1)</f>
        <v>3.8249632752879235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3.7267908362562441E-2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1.0316016699393875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18.992844863509738</v>
      </c>
      <c r="I91" s="6">
        <f>IF('Log_working_3-way'!$D91="","",'True_Odds_Calculator_3-way'!O92/'True_Odds_Calculator_3-way'!B92-1)</f>
        <v>7.0363900654757643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3.3427567004405079E-2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1.0359963215576078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4.4214645317027967</v>
      </c>
      <c r="I92" s="6">
        <f>IF('Log_working_3-way'!$D92="","",'True_Odds_Calculator_3-way'!O93/'True_Odds_Calculator_3-way'!B93-1)</f>
        <v>4.8571919341876839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3.5758431209065522E-2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1.0378991842056284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3.0008460846562706</v>
      </c>
      <c r="I93" s="6">
        <f>IF('Log_working_3-way'!$D93="","",'True_Odds_Calculator_3-way'!O94/'True_Odds_Calculator_3-way'!B94-1)</f>
        <v>5.4401042601273861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3.6776564274739076E-2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1.0308818089719383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18.125632194607345</v>
      </c>
      <c r="I94" s="6">
        <f>IF('Log_working_3-way'!$D94="","",'True_Odds_Calculator_3-way'!O95/'True_Odds_Calculator_3-way'!B95-1)</f>
        <v>7.1347206876874338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3.2806979594779628E-2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1.0400003036115679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2.9943553218836931</v>
      </c>
      <c r="I95" s="6">
        <f>IF('Log_working_3-way'!$D95="","",'True_Odds_Calculator_3-way'!O96/'True_Odds_Calculator_3-way'!B96-1)</f>
        <v>5.018519845969017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3.8461309417467504E-2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1.0304903591751222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14.008183361605184</v>
      </c>
      <c r="I96" s="6">
        <f>IF('Log_working_3-way'!$D96="","",'True_Odds_Calculator_3-way'!O97/'True_Odds_Calculator_3-way'!B97-1)</f>
        <v>6.9042282265903694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3.2771963575224383E-2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1.047276329954854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48.173530015138098</v>
      </c>
      <c r="I97" s="6">
        <f>IF('Log_working_3-way'!$D97="","",'True_Odds_Calculator_3-way'!O98/'True_Odds_Calculator_3-way'!B98-1)</f>
        <v>2.8245471829681548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3.7558380444898898E-2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1.0302912590412678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11.353205504074355</v>
      </c>
      <c r="I98" s="6">
        <f>IF('Log_working_3-way'!$D98="","",'True_Odds_Calculator_3-way'!O99/'True_Odds_Calculator_3-way'!B99-1)</f>
        <v>6.6849141957502836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3.2533785389502246E-2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1.0315185049694948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12.267397032694131</v>
      </c>
      <c r="I99" s="6">
        <f>IF('Log_working_3-way'!$D99="","",'True_Odds_Calculator_3-way'!O100/'True_Odds_Calculator_3-way'!B100-1)</f>
        <v>7.0790641491814146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3.3919546616825391E-2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1.0306113895604796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12.084608828950238</v>
      </c>
      <c r="I100" s="6">
        <f>IF('Log_working_3-way'!$D100="","",'True_Odds_Calculator_3-way'!O101/'True_Odds_Calculator_3-way'!B101-1)</f>
        <v>7.4236275319659111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3.3002679931362966E-2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1.0325967142871715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22.707055992119031</v>
      </c>
      <c r="I101" s="6">
        <f>IF('Log_working_3-way'!$D101="","",'True_Odds_Calculator_3-way'!O102/'True_Odds_Calculator_3-way'!B102-1)</f>
        <v>6.381816128189195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3.375979047419686E-2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1.0298805378678211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11.271116549791159</v>
      </c>
      <c r="I102" s="6">
        <f>IF('Log_working_3-way'!$D102="","",'True_Odds_Calculator_3-way'!O103/'True_Odds_Calculator_3-way'!B103-1)</f>
        <v>6.4763860639510789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3.2056038400766429E-2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1.0315021810434462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18.458947790948116</v>
      </c>
      <c r="I103" s="6">
        <f>IF('Log_working_3-way'!$D103="","",'True_Odds_Calculator_3-way'!O104/'True_Odds_Calculator_3-way'!B104-1)</f>
        <v>6.9904380920205682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3.3405862731670677E-2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1.0382150712871512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19.995212051641715</v>
      </c>
      <c r="I104" s="6">
        <f>IF('Log_working_3-way'!$D104="","",'True_Odds_Calculator_3-way'!O105/'True_Odds_Calculator_3-way'!B105-1)</f>
        <v>8.2160063943580806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4.0045137582824575E-2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1.0445680177226659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22.665708814394453</v>
      </c>
      <c r="I105" s="6">
        <f>IF('Log_working_3-way'!$D105="","",'True_Odds_Calculator_3-way'!O106/'True_Odds_Calculator_3-way'!B106-1)</f>
        <v>7.3690898586389668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4.5895678501878479E-2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1.041443191354994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26.454080082030149</v>
      </c>
      <c r="I106" s="6">
        <f>IF('Log_working_3-way'!$D106="","",'True_Odds_Calculator_3-way'!O107/'True_Odds_Calculator_3-way'!B107-1)</f>
        <v>6.4490555348617153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4.1621392605301288E-2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1.0310579015456571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10.586718464372513</v>
      </c>
      <c r="I107" s="6">
        <f>IF('Log_working_3-way'!$D107="","",'True_Odds_Calculator_3-way'!O108/'True_Odds_Calculator_3-way'!B108-1)</f>
        <v>6.8998719417376071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3.3341472662771654E-2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1.0325630009739961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20.113251311846895</v>
      </c>
      <c r="I108" s="6">
        <f>IF('Log_working_3-way'!$D108="","",'True_Odds_Calculator_3-way'!O109/'True_Odds_Calculator_3-way'!B109-1)</f>
        <v>7.1708225483144652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3.4230487967424894E-2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1.0303794726218192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17.798828767862737</v>
      </c>
      <c r="I109" s="6">
        <f>IF('Log_working_3-way'!$D109="","",'True_Odds_Calculator_3-way'!O110/'True_Odds_Calculator_3-way'!B110-1)</f>
        <v>7.6833953133780248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3.2327492784737455E-2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1.0360469822292806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8.2280991529122893</v>
      </c>
      <c r="I110" s="6">
        <f>IF('Log_working_3-way'!$D110="","",'True_Odds_Calculator_3-way'!O111/'True_Odds_Calculator_3-way'!B111-1)</f>
        <v>9.0182971542579207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3.8682233421754919E-2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1.0374191334331215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16.866830981288903</v>
      </c>
      <c r="I111" s="6">
        <f>IF('Log_working_3-way'!$D111="","",'True_Odds_Calculator_3-way'!O112/'True_Odds_Calculator_3-way'!B112-1)</f>
        <v>7.9387298365639314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3.9863899320263574E-2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1.0346925295704945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27.865825074986141</v>
      </c>
      <c r="I112" s="6">
        <f>IF('Log_working_3-way'!$D112="","",'True_Odds_Calculator_3-way'!O113/'True_Odds_Calculator_3-way'!B113-1)</f>
        <v>6.5848976134470334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3.4460340149828905E-2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1.0366756777243764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3.5986795851355753</v>
      </c>
      <c r="I113" s="6">
        <f>IF('Log_working_3-way'!$D113="","",'True_Odds_Calculator_3-way'!O114/'True_Odds_Calculator_3-way'!B114-1)</f>
        <v>6.4431900038300851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3.6658929672030105E-2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1.0338322962477029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23.157365150931984</v>
      </c>
      <c r="I114" s="6">
        <f>IF('Log_working_3-way'!$D114="","",'True_Odds_Calculator_3-way'!O115/'True_Odds_Calculator_3-way'!B115-1)</f>
        <v>6.9790478104544791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3.4881074314327964E-2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1.0336814857301844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23.161182065870111</v>
      </c>
      <c r="I115" s="6">
        <f>IF('Log_working_3-way'!$D115="","",'True_Odds_Calculator_3-way'!O116/'True_Odds_Calculator_3-way'!B116-1)</f>
        <v>7.0728330601991747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3.4717586740708128E-2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1.0295610023260928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13.672774736004781</v>
      </c>
      <c r="I116" s="6">
        <f>IF('Log_working_3-way'!$D116="","",'True_Odds_Calculator_3-way'!O117/'True_Odds_Calculator_3-way'!B117-1)</f>
        <v>7.5333330269561198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3.1861724655943835E-2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1.0470542357647261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24.625311271862778</v>
      </c>
      <c r="I117" s="6">
        <f>IF('Log_working_3-way'!$D117="","",'True_Odds_Calculator_3-way'!O118/'True_Odds_Calculator_3-way'!B118-1)</f>
        <v>7.6597947775948665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4.7650036586120326E-2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1.0393058938586179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22.324016531956214</v>
      </c>
      <c r="I118" s="6">
        <f>IF('Log_working_3-way'!$D118="","",'True_Odds_Calculator_3-way'!O119/'True_Odds_Calculator_3-way'!B119-1)</f>
        <v>8.8108523845847522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4.0410157612902564E-2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1.0369988387103568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8.2220337509403461</v>
      </c>
      <c r="I119" s="6">
        <f>IF('Log_working_3-way'!$D119="","",'True_Odds_Calculator_3-way'!O120/'True_Odds_Calculator_3-way'!B120-1)</f>
        <v>7.3720604519787951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3.9365382652929437E-2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1.0293636500537224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29.674703854863587</v>
      </c>
      <c r="I120" s="6">
        <f>IF('Log_working_3-way'!$D120="","",'True_Odds_Calculator_3-way'!O121/'True_Odds_Calculator_3-way'!B121-1)</f>
        <v>5.1976923077842683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2.8915280012352884E-2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1.0361986681149131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7.1837973041204446</v>
      </c>
      <c r="I121" s="6">
        <f>IF('Log_working_3-way'!$D121="","",'True_Odds_Calculator_3-way'!O122/'True_Odds_Calculator_3-way'!B122-1)</f>
        <v>8.9545659063953664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3.862051275811873E-2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1.0322902597574006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29.24902353992908</v>
      </c>
      <c r="I122" s="6">
        <f>IF('Log_working_3-way'!$D122="","",'True_Odds_Calculator_3-way'!O123/'True_Odds_Calculator_3-way'!B123-1)</f>
        <v>6.0796856336221161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3.1769244739657365E-2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1.0292181905010469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28.337210378292287</v>
      </c>
      <c r="I123" s="6">
        <f>IF('Log_working_3-way'!$D123="","",'True_Odds_Calculator_3-way'!O124/'True_Odds_Calculator_3-way'!B124-1)</f>
        <v>5.8010816926356616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2.9054577441674168E-2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1.0264144496116008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17.385462057390015</v>
      </c>
      <c r="I124" s="6">
        <f>IF('Log_working_3-way'!$D124="","",'True_Odds_Calculator_3-way'!O125/'True_Odds_Calculator_3-way'!B125-1)</f>
        <v>8.4979584261321417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2.818148510014673E-2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1.0273637345817881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21.043509702606148</v>
      </c>
      <c r="I125" s="6">
        <f>IF('Log_working_3-way'!$D125="","",'True_Odds_Calculator_3-way'!O126/'True_Odds_Calculator_3-way'!B126-1)</f>
        <v>6.3774467278717388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2.8680880103695516E-2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1.0269590864817799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18.033669170229977</v>
      </c>
      <c r="I126" s="6">
        <f>IF('Log_working_3-way'!$D126="","",'True_Odds_Calculator_3-way'!O127/'True_Odds_Calculator_3-way'!B127-1)</f>
        <v>5.9131639931638471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2.8633360664235052E-2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1.0301639801914662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15.677504425217229</v>
      </c>
      <c r="I127" s="6">
        <f>IF('Log_working_3-way'!$D127="","",'True_Odds_Calculator_3-way'!O128/'True_Odds_Calculator_3-way'!B128-1)</f>
        <v>7.9489762153069723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3.2368750941706104E-2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1.0320178131196156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18.449673782616451</v>
      </c>
      <c r="I128" s="6">
        <f>IF('Log_working_3-way'!$D128="","",'True_Odds_Calculator_3-way'!O129/'True_Odds_Calculator_3-way'!B129-1)</f>
        <v>8.5646219249212212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3.3898612105674353E-2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1.0315966329041961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12.770596717743707</v>
      </c>
      <c r="I129" s="6">
        <f>IF('Log_working_3-way'!$D129="","",'True_Odds_Calculator_3-way'!O130/'True_Odds_Calculator_3-way'!B130-1)</f>
        <v>7.8264998905043903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3.4083223269429697E-2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1.0351952111222589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3.876697045326317</v>
      </c>
      <c r="I130" s="6">
        <f>IF('Log_working_3-way'!$D130="","",'True_Odds_Calculator_3-way'!O131/'True_Odds_Calculator_3-way'!B131-1)</f>
        <v>6.6628282674131656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3.5509771069194951E-2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1.0344715862908014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27.241894012296285</v>
      </c>
      <c r="I131" s="6">
        <f>IF('Log_working_3-way'!$D131="","",'True_Odds_Calculator_3-way'!O132/'True_Odds_Calculator_3-way'!B132-1)</f>
        <v>5.3876053064071758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3.4576773925450111E-2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1.0390222014893045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34.008146955498674</v>
      </c>
      <c r="I132" s="6">
        <f>IF('Log_working_3-way'!$D132="","",'True_Odds_Calculator_3-way'!O133/'True_Odds_Calculator_3-way'!B133-1)</f>
        <v>5.474566414573018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3.6608344578553886E-2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1.0328056846878964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20.714899594838162</v>
      </c>
      <c r="I133" s="6">
        <f>IF('Log_working_3-way'!$D133="","",'True_Odds_Calculator_3-way'!O134/'True_Odds_Calculator_3-way'!B134-1)</f>
        <v>6.2965904243282038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3.4373209728659759E-2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1.0339368858296123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23.646760782607565</v>
      </c>
      <c r="I134" s="6">
        <f>IF('Log_working_3-way'!$D134="","",'True_Odds_Calculator_3-way'!O135/'True_Odds_Calculator_3-way'!B135-1)</f>
        <v>5.9450050652369164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3.4927124507855289E-2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1.0314952478074373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13.532018927341509</v>
      </c>
      <c r="I135" s="6">
        <f>IF('Log_working_3-way'!$D135="","",'True_Odds_Calculator_3-way'!O136/'True_Odds_Calculator_3-way'!B136-1)</f>
        <v>6.5054453944302146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3.3795490081761859E-2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1.0357239752476928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27.517309857894169</v>
      </c>
      <c r="I136" s="6">
        <f>IF('Log_working_3-way'!$D136="","",'True_Odds_Calculator_3-way'!O137/'True_Odds_Calculator_3-way'!B137-1)</f>
        <v>5.125805268410212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3.5752045019923573E-2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1.0312581287034135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17.45679200231584</v>
      </c>
      <c r="I137" s="6">
        <f>IF('Log_working_3-way'!$D137="","",'True_Odds_Calculator_3-way'!O138/'True_Odds_Calculator_3-way'!B138-1)</f>
        <v>5.7028575442759353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3.3172450777599005E-2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1.0330913135819262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25.242771581990919</v>
      </c>
      <c r="I138" s="6">
        <f>IF('Log_working_3-way'!$D138="","",'True_Odds_Calculator_3-way'!O139/'True_Odds_Calculator_3-way'!B139-1)</f>
        <v>6.0285273399533068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3.3684114742164484E-2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1.0411797811183578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38.111530330161152</v>
      </c>
      <c r="I139" s="6">
        <f>IF('Log_working_3-way'!$D139="","",'True_Odds_Calculator_3-way'!O140/'True_Odds_Calculator_3-way'!B140-1)</f>
        <v>3.7820204815856178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3.7279717807789492E-2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1.0359769217866557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30.18685898176701</v>
      </c>
      <c r="I140" s="6">
        <f>IF('Log_working_3-way'!$D140="","",'True_Odds_Calculator_3-way'!O141/'True_Odds_Calculator_3-way'!B141-1)</f>
        <v>5.4836918025934587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3.5149383594979433E-2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1.0371953462603287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29.105862698284852</v>
      </c>
      <c r="I141" s="6">
        <f>IF('Log_working_3-way'!$D141="","",'True_Odds_Calculator_3-way'!O142/'True_Odds_Calculator_3-way'!B142-1)</f>
        <v>5.5759664781663592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3.6675563317532633E-2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1.0309954391139211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6.2669705017940016</v>
      </c>
      <c r="I142" s="6">
        <f>IF('Log_working_3-way'!$D142="","",'True_Odds_Calculator_3-way'!O143/'True_Odds_Calculator_3-way'!B143-1)</f>
        <v>8.6953828022502986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3.290617504845228E-2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1.0348602963624698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9.8520057449660179</v>
      </c>
      <c r="I143" s="6">
        <f>IF('Log_working_3-way'!$D143="","",'True_Odds_Calculator_3-way'!O144/'True_Odds_Calculator_3-way'!B144-1)</f>
        <v>9.7795384635066931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3.7665689157304172E-2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1.0361886688504516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8.0581515263300769</v>
      </c>
      <c r="I144" s="6">
        <f>IF('Log_working_3-way'!$D144="","",'True_Odds_Calculator_3-way'!O145/'True_Odds_Calculator_3-way'!B145-1)</f>
        <v>8.8893009493369384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3.8783920515345072E-2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1.035284117368261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40.43027606202395</v>
      </c>
      <c r="I145" s="6">
        <f>IF('Log_working_3-way'!$D145="","",'True_Odds_Calculator_3-way'!O146/'True_Odds_Calculator_3-way'!B146-1)</f>
        <v>3.7893399127699698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3.1096496569642307E-2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1.0274941022616633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20.625986478410777</v>
      </c>
      <c r="I146" s="6">
        <f>IF('Log_working_3-way'!$D146="","",'True_Odds_Calculator_3-way'!O147/'True_Odds_Calculator_3-way'!B147-1)</f>
        <v>7.5583067235398218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2.8850684918724223E-2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1.0341755677024882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41.589701373390461</v>
      </c>
      <c r="I147" s="6">
        <f>IF('Log_working_3-way'!$D147="","",'True_Odds_Calculator_3-way'!O148/'True_Odds_Calculator_3-way'!B148-1)</f>
        <v>3.4337048954209406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2.9773023150506672E-2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1.0286090219630368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24.814942313226013</v>
      </c>
      <c r="I148" s="6">
        <f>IF('Log_working_3-way'!$D148="","",'True_Odds_Calculator_3-way'!O149/'True_Odds_Calculator_3-way'!B149-1)</f>
        <v>5.983239791133224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2.9260677971327365E-2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1.0278265001465325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5.4207436708904178</v>
      </c>
      <c r="I149" s="6">
        <f>IF('Log_working_3-way'!$D149="","",'True_Odds_Calculator_3-way'!O150/'True_Odds_Calculator_3-way'!B150-1)</f>
        <v>8.031020904807491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2.9237177147015903E-2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1.0261683296818034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16.464781708483411</v>
      </c>
      <c r="I150" s="6">
        <f>IF('Log_working_3-way'!$D150="","",'True_Odds_Calculator_3-way'!O151/'True_Odds_Calculator_3-way'!B151-1)</f>
        <v>7.6675739098747293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2.8046673799405841E-2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1.0285870682283882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22.108938713216126</v>
      </c>
      <c r="I151" s="6">
        <f>IF('Log_working_3-way'!$D151="","",'True_Odds_Calculator_3-way'!O152/'True_Odds_Calculator_3-way'!B152-1)</f>
        <v>7.4506152002062933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2.9703709033157333E-2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1.0332774327646328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21.342320309147397</v>
      </c>
      <c r="I152" s="6">
        <f>IF('Log_working_3-way'!$D152="","",'True_Odds_Calculator_3-way'!O153/'True_Odds_Calculator_3-way'!B153-1)</f>
        <v>8.8038271923298392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3.4534685995907477E-2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1.0416844667343728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38.108027444535161</v>
      </c>
      <c r="I153" s="6">
        <f>IF('Log_working_3-way'!$D153="","",'True_Odds_Calculator_3-way'!O154/'True_Odds_Calculator_3-way'!B154-1)</f>
        <v>4.9061229810824143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3.7372626411241505E-2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1.0384853380321559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22.570265137604178</v>
      </c>
      <c r="I154" s="6">
        <f>IF('Log_working_3-way'!$D154="","",'True_Odds_Calculator_3-way'!O155/'True_Odds_Calculator_3-way'!B155-1)</f>
        <v>7.1748344539673177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3.9759251416893404E-2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1.0387469777493541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21.435543160060664</v>
      </c>
      <c r="I155" s="6">
        <f>IF('Log_working_3-way'!$D155="","",'True_Odds_Calculator_3-way'!O156/'True_Odds_Calculator_3-way'!B156-1)</f>
        <v>8.2145097610965223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4.021406313467546E-2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1.035451796073698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13.03287676879614</v>
      </c>
      <c r="I156" s="6">
        <f>IF('Log_working_3-way'!$D156="","",'True_Odds_Calculator_3-way'!O157/'True_Odds_Calculator_3-way'!B157-1)</f>
        <v>7.4818286056691718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3.8127524573314808E-2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1.037926688739726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20.000832634846923</v>
      </c>
      <c r="I157" s="6">
        <f>IF('Log_working_3-way'!$D157="","",'True_Odds_Calculator_3-way'!O158/'True_Odds_Calculator_3-way'!B158-1)</f>
        <v>7.9943245643880498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3.9766783846351572E-2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1.0392221554794938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3.9207738063234387</v>
      </c>
      <c r="I158" s="6">
        <f>IF('Log_working_3-way'!$D158="","",'True_Odds_Calculator_3-way'!O159/'True_Odds_Calculator_3-way'!B159-1)</f>
        <v>8.6272838276976049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4.0212477904879584E-2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1.0826775924392802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75.974424060963173</v>
      </c>
      <c r="I159" s="6">
        <f>IF('Log_working_3-way'!$D159="","",'True_Odds_Calculator_3-way'!O160/'True_Odds_Calculator_3-way'!B160-1)</f>
        <v>-9.5139041428857207E-2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3.5660724034321634E-2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1.0322494962718995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22.71511509181866</v>
      </c>
      <c r="I160" s="6">
        <f>IF('Log_working_3-way'!$D160="","",'True_Odds_Calculator_3-way'!O161/'True_Odds_Calculator_3-way'!B161-1)</f>
        <v>6.0304019602194741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3.3408488227311572E-2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1.0374551001527577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27.160567954513706</v>
      </c>
      <c r="I161" s="6">
        <f>IF('Log_working_3-way'!$D161="","",'True_Odds_Calculator_3-way'!O162/'True_Odds_Calculator_3-way'!B162-1)</f>
        <v>4.7615356092038654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3.7564570571905431E-2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1.0424522523121493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30.726720455815631</v>
      </c>
      <c r="I162" s="6">
        <f>IF('Log_working_3-way'!$D162="","",'True_Odds_Calculator_3-way'!O163/'True_Odds_Calculator_3-way'!B163-1)</f>
        <v>6.0164951681539378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4.1061345320980047E-2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1.0427203411323056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25.840112870915</v>
      </c>
      <c r="I163" s="6">
        <f>IF('Log_working_3-way'!$D163="","",'True_Odds_Calculator_3-way'!O164/'True_Odds_Calculator_3-way'!B164-1)</f>
        <v>6.9624917727242517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4.301860145238745E-2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1.0317505001146225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17.773959053579176</v>
      </c>
      <c r="I164" s="6">
        <f>IF('Log_working_3-way'!$D164="","",'True_Odds_Calculator_3-way'!O165/'True_Odds_Calculator_3-way'!B165-1)</f>
        <v>6.0284532666275421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3.369500880623022E-2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1.0388775426734878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31.973509908487983</v>
      </c>
      <c r="I165" s="6">
        <f>IF('Log_working_3-way'!$D165="","",'True_Odds_Calculator_3-way'!O166/'True_Odds_Calculator_3-way'!B166-1)</f>
        <v>6.0050232360568225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3.7152457103113212E-2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1.0315886338389344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19.176815087525039</v>
      </c>
      <c r="I166" s="6">
        <f>IF('Log_working_3-way'!$D166="","",'True_Odds_Calculator_3-way'!O167/'True_Odds_Calculator_3-way'!B167-1)</f>
        <v>7.4704687196945851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3.3377869136384852E-2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1.0313130988047092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8.8803005569627089</v>
      </c>
      <c r="I167" s="6">
        <f>IF('Log_working_3-way'!$D167="","",'True_Odds_Calculator_3-way'!O168/'True_Odds_Calculator_3-way'!B168-1)</f>
        <v>5.7033460198412733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3.3097163078666281E-2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1.0539372686496316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55.100721221041788</v>
      </c>
      <c r="I168" s="6">
        <f>IF('Log_working_3-way'!$D168="","",'True_Odds_Calculator_3-way'!O169/'True_Odds_Calculator_3-way'!B169-1)</f>
        <v>1.6043771556719029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3.8697207847566917E-2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1.0407091297807158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33.11109594592164</v>
      </c>
      <c r="I169" s="6">
        <f>IF('Log_working_3-way'!$D169="","",'True_Odds_Calculator_3-way'!O170/'True_Odds_Calculator_3-way'!B170-1)</f>
        <v>4.9279447073603819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3.8689553054472414E-2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1.0301115436394939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9.2795634549797086</v>
      </c>
      <c r="I170" s="6">
        <f>IF('Log_working_3-way'!$D170="","",'True_Odds_Calculator_3-way'!O171/'True_Odds_Calculator_3-way'!B171-1)</f>
        <v>6.6445412200825533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3.2163690320912819E-2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1.030078211625411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15.818527027767477</v>
      </c>
      <c r="I171" s="6">
        <f>IF('Log_working_3-way'!$D171="","",'True_Odds_Calculator_3-way'!O172/'True_Odds_Calculator_3-way'!B172-1)</f>
        <v>7.8420802730844592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3.2261094116495803E-2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1.0333345108548664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5.0111346804216979</v>
      </c>
      <c r="I172" s="6">
        <f>IF('Log_working_3-way'!$D172="","",'True_Odds_Calculator_3-way'!O173/'True_Odds_Calculator_3-way'!B173-1)</f>
        <v>7.4109646430721039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3.4557887772326934E-2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1.0352194992828998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3.7928146722180731</v>
      </c>
      <c r="I173" s="6">
        <f>IF('Log_working_3-way'!$D173="","",'True_Odds_Calculator_3-way'!O174/'True_Odds_Calculator_3-way'!B174-1)</f>
        <v>5.5187129750975599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3.4943596806053634E-2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1.0295164036883699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11.629572117650632</v>
      </c>
      <c r="I174" s="6">
        <f>IF('Log_working_3-way'!$D174="","",'True_Odds_Calculator_3-way'!O175/'True_Odds_Calculator_3-way'!B175-1)</f>
        <v>8.4634222560079593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3.1933769393010181E-2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1.0307763759737907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8.3353203713313384</v>
      </c>
      <c r="I175" s="6">
        <f>IF('Log_working_3-way'!$D175="","",'True_Odds_Calculator_3-way'!O176/'True_Odds_Calculator_3-way'!B176-1)</f>
        <v>9.072043260989787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3.3139651372470436E-2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1.025941128470613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7.1746316924182505</v>
      </c>
      <c r="I176" s="6">
        <f>IF('Log_working_3-way'!$D176="","",'True_Odds_Calculator_3-way'!O177/'True_Odds_Calculator_3-way'!B177-1)</f>
        <v>8.3841435244597271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2.7764506025375724E-2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1.0334098094965716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23.916112993605818</v>
      </c>
      <c r="I177" s="6">
        <f>IF('Log_working_3-way'!$D177="","",'True_Odds_Calculator_3-way'!O178/'True_Odds_Calculator_3-way'!B178-1)</f>
        <v>7.7201564552737274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3.4158857389672503E-2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1.0305279278854846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15.263764764364524</v>
      </c>
      <c r="I178" s="6">
        <f>IF('Log_working_3-way'!$D178="","",'True_Odds_Calculator_3-way'!O179/'True_Odds_Calculator_3-way'!B179-1)</f>
        <v>7.1824592601677111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3.275965361363764E-2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1.0337587460894322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25.225098863211382</v>
      </c>
      <c r="I179" s="6">
        <f>IF('Log_working_3-way'!$D179="","",'True_Odds_Calculator_3-way'!O180/'True_Odds_Calculator_3-way'!B180-1)</f>
        <v>5.2276923168171328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3.438069967257773E-2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1.0439656345153603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41.831298332546318</v>
      </c>
      <c r="I180" s="6">
        <f>IF('Log_working_3-way'!$D180="","",'True_Odds_Calculator_3-way'!O181/'True_Odds_Calculator_3-way'!B181-1)</f>
        <v>4.3859587461076295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3.7662788070851994E-2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1.0314938007434671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17.944484352211823</v>
      </c>
      <c r="I181" s="6">
        <f>IF('Log_working_3-way'!$D181="","",'True_Odds_Calculator_3-way'!O182/'True_Odds_Calculator_3-way'!B182-1)</f>
        <v>7.7259194579585984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3.3475850825099629E-2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1.032427994020976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6.6290778192607229</v>
      </c>
      <c r="I182" s="6">
        <f>IF('Log_working_3-way'!$D182="","",'True_Odds_Calculator_3-way'!O183/'True_Odds_Calculator_3-way'!B183-1)</f>
        <v>7.5135803476461636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3.425578601521484E-2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1.0461958741267765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35.094606471310229</v>
      </c>
      <c r="I183" s="6">
        <f>IF('Log_working_3-way'!$D183="","",'True_Odds_Calculator_3-way'!O184/'True_Odds_Calculator_3-way'!B184-1)</f>
        <v>5.3702146836555515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4.2755477899150129E-2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1.0385607074111551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5.6258241266658251</v>
      </c>
      <c r="I184" s="6">
        <f>IF('Log_working_3-way'!$D184="","",'True_Odds_Calculator_3-way'!O185/'True_Odds_Calculator_3-way'!B185-1)</f>
        <v>6.2591720206718522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3.9705029140394865E-2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1.03638642066912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2.8943724385716916</v>
      </c>
      <c r="I185" s="6">
        <f>IF('Log_working_3-way'!$D185="","",'True_Odds_Calculator_3-way'!O186/'True_Odds_Calculator_3-way'!B186-1)</f>
        <v>5.6885037552322304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3.5389679016819109E-2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1.0400220800470872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35.74317883464964</v>
      </c>
      <c r="I186" s="6">
        <f>IF('Log_working_3-way'!$D186="","",'True_Odds_Calculator_3-way'!O187/'True_Odds_Calculator_3-way'!B187-1)</f>
        <v>4.6533601377539027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3.7034594650674713E-2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1.0479557177480376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0.61934901094805306</v>
      </c>
      <c r="I187" s="6">
        <f>IF('Log_working_3-way'!$D187="","",'True_Odds_Calculator_3-way'!O188/'True_Odds_Calculator_3-way'!B188-1)</f>
        <v>3.0421234438699756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3.8845071021480937E-2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1.0329628837320937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4.2330047589011235</v>
      </c>
      <c r="I188" s="6">
        <f>IF('Log_working_3-way'!$D188="","",'True_Odds_Calculator_3-way'!O189/'True_Odds_Calculator_3-way'!B189-1)</f>
        <v>6.5919197476701896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3.3503517686144235E-2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1.0310374429279157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9.471131744987856</v>
      </c>
      <c r="I189" s="6">
        <f>IF('Log_working_3-way'!$D189="","",'True_Odds_Calculator_3-way'!O190/'True_Odds_Calculator_3-way'!B190-1)</f>
        <v>7.7793956973508287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3.3377994149774048E-2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1.0592766833786424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56.705886779683823</v>
      </c>
      <c r="I190" s="6">
        <f>IF('Log_working_3-way'!$D190="","",'True_Odds_Calculator_3-way'!O191/'True_Odds_Calculator_3-way'!B191-1)</f>
        <v>1.3740251124874368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4.1358964725766389E-2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1.0377624664751939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22.35288089535581</v>
      </c>
      <c r="I191" s="6">
        <f>IF('Log_working_3-way'!$D191="","",'True_Odds_Calculator_3-way'!O192/'True_Odds_Calculator_3-way'!B192-1)</f>
        <v>6.0295753748481893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3.9124201631345779E-2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1.0470222808348519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35.974958147820161</v>
      </c>
      <c r="I192" s="6">
        <f>IF('Log_working_3-way'!$D192="","",'True_Odds_Calculator_3-way'!O193/'True_Odds_Calculator_3-way'!B193-1)</f>
        <v>4.4332646833880185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4.3375313132699489E-2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1.0288452428620924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28.02510335444023</v>
      </c>
      <c r="I193" s="6">
        <f>IF('Log_working_3-way'!$D193="","",'True_Odds_Calculator_3-way'!O194/'True_Odds_Calculator_3-way'!B194-1)</f>
        <v>5.6264115662172962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2.8783631228916473E-2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1.0305181951978257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17.631321528855828</v>
      </c>
      <c r="I194" s="6">
        <f>IF('Log_working_3-way'!$D194="","",'True_Odds_Calculator_3-way'!O195/'True_Odds_Calculator_3-way'!B195-1)</f>
        <v>7.0902353766918473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3.2491881049020455E-2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1.0306227582979266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14.741006807969908</v>
      </c>
      <c r="I195" s="6">
        <f>IF('Log_working_3-way'!$D195="","",'True_Odds_Calculator_3-way'!O196/'True_Odds_Calculator_3-way'!B196-1)</f>
        <v>7.3748692276590067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3.2913923309094262E-2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1.0508636369524462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38.329151553826314</v>
      </c>
      <c r="I196" s="6">
        <f>IF('Log_working_3-way'!$D196="","",'True_Odds_Calculator_3-way'!O197/'True_Odds_Calculator_3-way'!B197-1)</f>
        <v>5.8793294871228667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4.4807366083025268E-2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1.0358480458514516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9.2155582821162287</v>
      </c>
      <c r="I197" s="6">
        <f>IF('Log_working_3-way'!$D197="","",'True_Odds_Calculator_3-way'!O198/'True_Odds_Calculator_3-way'!B198-1)</f>
        <v>9.2824357355202309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3.8630670744102424E-2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1.0381267260698306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19.800033677308665</v>
      </c>
      <c r="I198" s="6">
        <f>IF('Log_working_3-way'!$D198="","",'True_Odds_Calculator_3-way'!O199/'True_Odds_Calculator_3-way'!B199-1)</f>
        <v>7.2686041290803587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4.0061551879647217E-2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1.0352688038212228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8.2925186855078721</v>
      </c>
      <c r="I199" s="6">
        <f>IF('Log_working_3-way'!$D199="","",'True_Odds_Calculator_3-way'!O200/'True_Odds_Calculator_3-way'!B200-1)</f>
        <v>9.2227663676877061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3.7898330936792624E-2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1.0447144118941092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42.374553065875126</v>
      </c>
      <c r="I200" s="6">
        <f>IF('Log_working_3-way'!$D200="","",'True_Odds_Calculator_3-way'!O201/'True_Odds_Calculator_3-way'!B201-1)</f>
        <v>3.3592505777070789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3.8466402453706694E-2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1.0456061021271541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44.177485623737972</v>
      </c>
      <c r="I201" s="6">
        <f>IF('Log_working_3-way'!$D201="","",'True_Odds_Calculator_3-way'!O202/'True_Odds_Calculator_3-way'!B202-1)</f>
        <v>2.9461525494418792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3.84180584595748E-2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1.0387964382025652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33.582072669306648</v>
      </c>
      <c r="I202" s="6">
        <f>IF('Log_working_3-way'!$D202="","",'True_Odds_Calculator_3-way'!O203/'True_Odds_Calculator_3-way'!B203-1)</f>
        <v>3.9144679701516605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3.6850254574171792E-2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1.0365101692986682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6.6816862157150663</v>
      </c>
      <c r="I203" s="6">
        <f>IF('Log_working_3-way'!$D203="","",'True_Odds_Calculator_3-way'!O204/'True_Odds_Calculator_3-way'!B204-1)</f>
        <v>8.9527319796998501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3.881189276199537E-2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1.0540160413539459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47.223686633363478</v>
      </c>
      <c r="I204" s="6">
        <f>IF('Log_working_3-way'!$D204="","",'True_Odds_Calculator_3-way'!O205/'True_Odds_Calculator_3-way'!B205-1)</f>
        <v>3.4917407561603948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4.3040966625024213E-2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1.0349338120463776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14.057022575614468</v>
      </c>
      <c r="I205" s="6">
        <f>IF('Log_working_3-way'!$D205="","",'True_Odds_Calculator_3-way'!O206/'True_Odds_Calculator_3-way'!B206-1)</f>
        <v>8.0686980883972534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3.7575853052373986E-2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1.0436041889175751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3.1989912543651098</v>
      </c>
      <c r="I206" s="6">
        <f>IF('Log_working_3-way'!$D206="","",'True_Odds_Calculator_3-way'!O207/'True_Odds_Calculator_3-way'!B207-1)</f>
        <v>5.4058805077309584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4.2315597415200301E-2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1.034713284728549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11.383134171258744</v>
      </c>
      <c r="I207" s="6">
        <f>IF('Log_working_3-way'!$D207="","",'True_Odds_Calculator_3-way'!O208/'True_Odds_Calculator_3-way'!B208-1)</f>
        <v>8.1822468661880041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3.7435284747112663E-2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1.0308266033769049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12.994561360954252</v>
      </c>
      <c r="I208" s="6">
        <f>IF('Log_working_3-way'!$D208="","",'True_Odds_Calculator_3-way'!O209/'True_Odds_Calculator_3-way'!B209-1)</f>
        <v>6.3461118683138258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3.3068721112079036E-2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1.0526306128241367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54.293369012425615</v>
      </c>
      <c r="I209" s="6">
        <f>IF('Log_working_3-way'!$D209="","",'True_Odds_Calculator_3-way'!O210/'True_Odds_Calculator_3-way'!B210-1)</f>
        <v>2.1277709980440034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3.7956338557540992E-2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1.0289725987325942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12.70378618970642</v>
      </c>
      <c r="I210" s="6">
        <f>IF('Log_working_3-way'!$D210="","",'True_Odds_Calculator_3-way'!O211/'True_Odds_Calculator_3-way'!B211-1)</f>
        <v>8.3517331086654405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3.1326442042136859E-2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1.0268656932072877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5.0192291219565277</v>
      </c>
      <c r="I211" s="6">
        <f>IF('Log_working_3-way'!$D211="","",'True_Odds_Calculator_3-way'!O212/'True_Odds_Calculator_3-way'!B212-1)</f>
        <v>7.667689935617398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2.803291236127059E-2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1.0331240237338144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5.2581305765602391</v>
      </c>
      <c r="I212" s="6">
        <f>IF('Log_working_3-way'!$D212="","",'True_Odds_Calculator_3-way'!O213/'True_Odds_Calculator_3-way'!B213-1)</f>
        <v>7.9297217266946198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3.4594770180282453E-2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1.038265823505349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33.195664590239197</v>
      </c>
      <c r="I213" s="6">
        <f>IF('Log_working_3-way'!$D213="","",'True_Odds_Calculator_3-way'!O214/'True_Odds_Calculator_3-way'!B214-1)</f>
        <v>5.8632066659193667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3.6120789779326312E-2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1.0311760774696728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17.784032184886964</v>
      </c>
      <c r="I214" s="6">
        <f>IF('Log_working_3-way'!$D214="","",'True_Odds_Calculator_3-way'!O215/'True_Odds_Calculator_3-way'!B215-1)</f>
        <v>6.5945860262147269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3.3140679179160637E-2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1.0334670719630838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6.2128394466735282</v>
      </c>
      <c r="I215" s="6">
        <f>IF('Log_working_3-way'!$D215="","",'True_Odds_Calculator_3-way'!O216/'True_Odds_Calculator_3-way'!B216-1)</f>
        <v>6.7538791011772776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3.4979062217548096E-2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1.0356063169953609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26.614325154004671</v>
      </c>
      <c r="I216" s="6">
        <f>IF('Log_working_3-way'!$D216="","",'True_Odds_Calculator_3-way'!O217/'True_Odds_Calculator_3-way'!B217-1)</f>
        <v>7.5027193715748961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3.5576895986341617E-2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1.0305616324680651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12.681400916130663</v>
      </c>
      <c r="I217" s="6">
        <f>IF('Log_working_3-way'!$D217="","",'True_Odds_Calculator_3-way'!O218/'True_Odds_Calculator_3-way'!B218-1)</f>
        <v>8.221547813040516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3.3013880681830976E-2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1.0415017887482121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38.102260280988887</v>
      </c>
      <c r="I218" s="6">
        <f>IF('Log_working_3-way'!$D218="","",'True_Odds_Calculator_3-way'!O219/'True_Odds_Calculator_3-way'!B219-1)</f>
        <v>3.9784690788537969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3.7525627735255807E-2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1.0437434395415732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38.535436411248497</v>
      </c>
      <c r="I219" s="6">
        <f>IF('Log_working_3-way'!$D219="","",'True_Odds_Calculator_3-way'!O220/'True_Odds_Calculator_3-way'!B220-1)</f>
        <v>3.8586510819550233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3.9355853260347518E-2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1.0326483305219225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21.137654266305688</v>
      </c>
      <c r="I220" s="6">
        <f>IF('Log_working_3-way'!$D220="","",'True_Odds_Calculator_3-way'!O221/'True_Odds_Calculator_3-way'!B221-1)</f>
        <v>6.2583589867254545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3.4131643106327658E-2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1.0305542300028103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14.245970530523376</v>
      </c>
      <c r="I221" s="6">
        <f>IF('Log_working_3-way'!$D221="","",'True_Odds_Calculator_3-way'!O222/'True_Odds_Calculator_3-way'!B222-1)</f>
        <v>7.2775906481511967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3.286566932795898E-2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1.0354827980896517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27.839614386994853</v>
      </c>
      <c r="I222" s="6">
        <f>IF('Log_working_3-way'!$D222="","",'True_Odds_Calculator_3-way'!O223/'True_Odds_Calculator_3-way'!B223-1)</f>
        <v>5.4821192931761313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3.5400502415911639E-2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1.0392636312237167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34.422299956831345</v>
      </c>
      <c r="I223" s="6">
        <f>IF('Log_working_3-way'!$D223="","",'True_Odds_Calculator_3-way'!O224/'True_Odds_Calculator_3-way'!B224-1)</f>
        <v>4.2644997179051281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3.6944124650810428E-2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1.0325810824884312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21.139122993060596</v>
      </c>
      <c r="I224" s="6">
        <f>IF('Log_working_3-way'!$D224="","",'True_Odds_Calculator_3-way'!O225/'True_Odds_Calculator_3-way'!B225-1)</f>
        <v>6.3390481179934559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3.4063038003370183E-2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1.0354491363949796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30.569883139676882</v>
      </c>
      <c r="I225" s="6">
        <f>IF('Log_working_3-way'!$D225="","",'True_Odds_Calculator_3-way'!O226/'True_Odds_Calculator_3-way'!B226-1)</f>
        <v>6.4188171603395032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3.4310487625834218E-2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1.0357394457265356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16.593550524721412</v>
      </c>
      <c r="I226" s="6">
        <f>IF('Log_working_3-way'!$D226="","",'True_Odds_Calculator_3-way'!O227/'True_Odds_Calculator_3-way'!B227-1)</f>
        <v>9.7756339697726595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3.8041681808196337E-2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1.0344806651615974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14.305225454848019</v>
      </c>
      <c r="I227" s="6">
        <f>IF('Log_working_3-way'!$D227="","",'True_Odds_Calculator_3-way'!O228/'True_Odds_Calculator_3-way'!B228-1)</f>
        <v>8.1853805525156194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3.7081353110964166E-2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1.0315110898673912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14.23028572119679</v>
      </c>
      <c r="I228" s="6">
        <f>IF('Log_working_3-way'!$D228="","",'True_Odds_Calculator_3-way'!O229/'True_Odds_Calculator_3-way'!B229-1)</f>
        <v>7.9900362920032837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3.3929359227147016E-2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1.0317696742177096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9.1262309365724121</v>
      </c>
      <c r="I229" s="6">
        <f>IF('Log_working_3-way'!$D229="","",'True_Odds_Calculator_3-way'!O230/'True_Odds_Calculator_3-way'!B230-1)</f>
        <v>8.9964088052736244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3.4273062195143034E-2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1.0304913534020175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8.5148293471759366</v>
      </c>
      <c r="I230" s="6">
        <f>IF('Log_working_3-way'!$D230="","",'True_Odds_Calculator_3-way'!O231/'True_Odds_Calculator_3-way'!B231-1)</f>
        <v>8.5747651318971787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3.2803332224624615E-2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1.0319012427616365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16.967753321144123</v>
      </c>
      <c r="I231" s="6">
        <f>IF('Log_working_3-way'!$D231="","",'True_Odds_Calculator_3-way'!O232/'True_Odds_Calculator_3-way'!B232-1)</f>
        <v>6.9399705647512011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3.4023130250550482E-2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1.0300536506682396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11.353822417995215</v>
      </c>
      <c r="I232" s="6">
        <f>IF('Log_working_3-way'!$D232="","",'True_Odds_Calculator_3-way'!O233/'True_Odds_Calculator_3-way'!B233-1)</f>
        <v>8.1696064148717138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3.2482223658694354E-2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1.0353034048477616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24.121773109700676</v>
      </c>
      <c r="I233" s="6">
        <f>IF('Log_working_3-way'!$D233="","",'True_Odds_Calculator_3-way'!O234/'True_Odds_Calculator_3-way'!B234-1)</f>
        <v>6.283827706362918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3.6185637764962975E-2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1.0312567745796823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13.879360559894554</v>
      </c>
      <c r="I234" s="6">
        <f>IF('Log_working_3-way'!$D234="","",'True_Odds_Calculator_3-way'!O235/'True_Odds_Calculator_3-way'!B235-1)</f>
        <v>6.6772895886303774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3.3559233805995792E-2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1.0398713790275933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5.6208869945758781</v>
      </c>
      <c r="I235" s="6">
        <f>IF('Log_working_3-way'!$D235="","",'True_Odds_Calculator_3-way'!O236/'True_Odds_Calculator_3-way'!B236-1)</f>
        <v>5.2227309792852603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4.048032723378503E-2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1.0364965742636698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17.852282318032803</v>
      </c>
      <c r="I236" s="6">
        <f>IF('Log_working_3-way'!$D236="","",'True_Odds_Calculator_3-way'!O237/'True_Odds_Calculator_3-way'!B237-1)</f>
        <v>5.3632884508815257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3.8530335694012319E-2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1.0334679442185579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23.16510875488931</v>
      </c>
      <c r="I237" s="6">
        <f>IF('Log_working_3-way'!$D237="","",'True_Odds_Calculator_3-way'!O238/'True_Odds_Calculator_3-way'!B238-1)</f>
        <v>5.4874516778676776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3.4549451176865364E-2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1.0334379669955043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21.996140627261532</v>
      </c>
      <c r="I238" s="6">
        <f>IF('Log_working_3-way'!$D238="","",'True_Odds_Calculator_3-way'!O239/'True_Odds_Calculator_3-way'!B239-1)</f>
        <v>5.5539063168719203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3.4754496004845592E-2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1.0497896296116203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48.805157961579503</v>
      </c>
      <c r="I239" s="6">
        <f>IF('Log_working_3-way'!$D239="","",'True_Odds_Calculator_3-way'!O240/'True_Odds_Calculator_3-way'!B240-1)</f>
        <v>2.7142262727705906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3.9192676924427294E-2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1.0321990488590287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7.8281070262951307</v>
      </c>
      <c r="I240" s="6">
        <f>IF('Log_working_3-way'!$D240="","",'True_Odds_Calculator_3-way'!O241/'True_Odds_Calculator_3-way'!B241-1)</f>
        <v>5.9893646224124231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3.3894970889415621E-2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1.0408556643154621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33.948756149835788</v>
      </c>
      <c r="I241" s="6">
        <f>IF('Log_working_3-way'!$D241="","",'True_Odds_Calculator_3-way'!O242/'True_Odds_Calculator_3-way'!B242-1)</f>
        <v>5.3642714789412889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3.8369923859872035E-2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1.040437554673405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33.128502684006882</v>
      </c>
      <c r="I242" s="6">
        <f>IF('Log_working_3-way'!$D242="","",'True_Odds_Calculator_3-way'!O243/'True_Odds_Calculator_3-way'!B243-1)</f>
        <v>5.9233794518282323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3.8159784808578401E-2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1.0300760769075012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17.805040036827904</v>
      </c>
      <c r="I243" s="6">
        <f>IF('Log_working_3-way'!$D243="","",'True_Odds_Calculator_3-way'!O244/'True_Odds_Calculator_3-way'!B244-1)</f>
        <v>8.3457515919303358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3.1986516976908019E-2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1.0338883199383038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22.212339616314573</v>
      </c>
      <c r="I244" s="6">
        <f>IF('Log_working_3-way'!$D244="","",'True_Odds_Calculator_3-way'!O245/'True_Odds_Calculator_3-way'!B245-1)</f>
        <v>6.2908218019604156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3.5191623426917396E-2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1.0395507681265959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31.558065170146179</v>
      </c>
      <c r="I245" s="6">
        <f>IF('Log_working_3-way'!$D245="","",'True_Odds_Calculator_3-way'!O246/'True_Odds_Calculator_3-way'!B246-1)</f>
        <v>4.7579629485333337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3.8208351396400442E-2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1.033929663748155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4.6122815391633436</v>
      </c>
      <c r="I246" s="6">
        <f>IF('Log_working_3-way'!$D246="","",'True_Odds_Calculator_3-way'!O247/'True_Odds_Calculator_3-way'!B247-1)</f>
        <v>6.3353762120256452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3.4580664111505399E-2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1.0489295722423944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1.4195108419215905</v>
      </c>
      <c r="I247" s="6">
        <f>IF('Log_working_3-way'!$D247="","",'True_Odds_Calculator_3-way'!O248/'True_Odds_Calculator_3-way'!B248-1)</f>
        <v>5.6995443087308582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4.4650788896313243E-2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1.0376264708458112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4.8106712407663013</v>
      </c>
      <c r="I248" s="6">
        <f>IF('Log_working_3-way'!$D248="","",'True_Odds_Calculator_3-way'!O249/'True_Odds_Calculator_3-way'!B249-1)</f>
        <v>7.8386765873434108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3.8926627161921301E-2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1.0342171554164901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26.350867647885412</v>
      </c>
      <c r="I249" s="6">
        <f>IF('Log_working_3-way'!$D249="","",'True_Odds_Calculator_3-way'!O250/'True_Odds_Calculator_3-way'!B250-1)</f>
        <v>6.5425943802226971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3.4458788269854601E-2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1.0350116769569135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3.625000414001244</v>
      </c>
      <c r="I250" s="6">
        <f>IF('Log_working_3-way'!$D250="","",'True_Odds_Calculator_3-way'!O251/'True_Odds_Calculator_3-way'!B251-1)</f>
        <v>6.9760099704695637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3.5275231683592256E-2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1.0361679464146438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26.008297129400056</v>
      </c>
      <c r="I251" s="6">
        <f>IF('Log_working_3-way'!$D251="","",'True_Odds_Calculator_3-way'!O252/'True_Odds_Calculator_3-way'!B252-1)</f>
        <v>6.4029771238656812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3.6523585893615484E-2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1.0308471962681358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7.230768645453324</v>
      </c>
      <c r="I252" s="6">
        <f>IF('Log_working_3-way'!$D252="","",'True_Odds_Calculator_3-way'!O253/'True_Odds_Calculator_3-way'!B253-1)</f>
        <v>7.182984893599059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3.2693314373428262E-2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1.0561375201783774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8.8175216608684739</v>
      </c>
      <c r="I253" s="6">
        <f>IF('Log_working_3-way'!$D253="","",'True_Odds_Calculator_3-way'!O254/'True_Odds_Calculator_3-way'!B254-1)</f>
        <v>10.141387461289549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5.9924044246713937E-2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1.0414055339193096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25.872940950471488</v>
      </c>
      <c r="I254" s="6">
        <f>IF('Log_working_3-way'!$D254="","",'True_Odds_Calculator_3-way'!O255/'True_Odds_Calculator_3-way'!B255-1)</f>
        <v>6.7035232101356401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4.174444624583673E-2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1.0503475270069116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48.794395218530042</v>
      </c>
      <c r="I255" s="6">
        <f>IF('Log_working_3-way'!$D255="","",'True_Odds_Calculator_3-way'!O256/'True_Odds_Calculator_3-way'!B256-1)</f>
        <v>3.0398981709269135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3.9417291837642532E-2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1.0356973268645331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24.117118212677745</v>
      </c>
      <c r="I256" s="6">
        <f>IF('Log_working_3-way'!$D256="","",'True_Odds_Calculator_3-way'!O257/'True_Odds_Calculator_3-way'!B257-1)</f>
        <v>7.9143597459209385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3.6377671636030229E-2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1.0340535599135776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4.609890574792904</v>
      </c>
      <c r="I257" s="6">
        <f>IF('Log_working_3-way'!$D257="","",'True_Odds_Calculator_3-way'!O258/'True_Odds_Calculator_3-way'!B258-1)</f>
        <v>7.2122534338898578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3.502160774013019E-2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1.0355406247777181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10.067614338260901</v>
      </c>
      <c r="I258" s="6">
        <f>IF('Log_working_3-way'!$D258="","",'True_Odds_Calculator_3-way'!O259/'True_Odds_Calculator_3-way'!B259-1)</f>
        <v>8.1750413217035778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3.8250026156099626E-2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1.0389100680018781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6.1724028980928178</v>
      </c>
      <c r="I259" s="6">
        <f>IF('Log_working_3-way'!$D259="","",'True_Odds_Calculator_3-way'!O260/'True_Odds_Calculator_3-way'!B260-1)</f>
        <v>7.6643977546638684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4.0814063642315546E-2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1.0298068216786875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9.0161436297358009</v>
      </c>
      <c r="I260" s="6">
        <f>IF('Log_working_3-way'!$D260="","",'True_Odds_Calculator_3-way'!O261/'True_Odds_Calculator_3-way'!B261-1)</f>
        <v>9.7641269779075159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3.2235232259499647E-2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1.0371101810954291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30.520024096296549</v>
      </c>
      <c r="I261" s="6">
        <f>IF('Log_working_3-way'!$D261="","",'True_Odds_Calculator_3-way'!O262/'True_Odds_Calculator_3-way'!B262-1)</f>
        <v>6.325704361033945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3.5946581916679765E-2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1.0303870191425422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10.354714758230802</v>
      </c>
      <c r="I262" s="6">
        <f>IF('Log_working_3-way'!$D262="","",'True_Odds_Calculator_3-way'!O263/'True_Odds_Calculator_3-way'!B263-1)</f>
        <v>9.3394890762718497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3.2899502681936088E-2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1.0415649980998964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27.059101984213864</v>
      </c>
      <c r="I263" s="6">
        <f>IF('Log_working_3-way'!$D263="","",'True_Odds_Calculator_3-way'!O264/'True_Odds_Calculator_3-way'!B264-1)</f>
        <v>7.4058923480420802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4.1316561493106363E-2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1.0385430878623156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23.536144034608725</v>
      </c>
      <c r="I264" s="6">
        <f>IF('Log_working_3-way'!$D264="","",'True_Odds_Calculator_3-way'!O265/'True_Odds_Calculator_3-way'!B265-1)</f>
        <v>6.719466416814198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3.9592905437710213E-2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1.0365441330306941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16.882670647995027</v>
      </c>
      <c r="I265" s="6">
        <f>IF('Log_working_3-way'!$D265="","",'True_Odds_Calculator_3-way'!O266/'True_Odds_Calculator_3-way'!B266-1)</f>
        <v>7.8385387048455861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3.8942834569411611E-2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1.0403612991610682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23.742701718334356</v>
      </c>
      <c r="I266" s="6">
        <f>IF('Log_working_3-way'!$D266="","",'True_Odds_Calculator_3-way'!O267/'True_Odds_Calculator_3-way'!B267-1)</f>
        <v>6.2473094356572112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4.1406845436197548E-2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1.0358878464273966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6.7745601934959652</v>
      </c>
      <c r="I267" s="6">
        <f>IF('Log_working_3-way'!$D267="","",'True_Odds_Calculator_3-way'!O268/'True_Odds_Calculator_3-way'!B268-1)</f>
        <v>8.4662897005230313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3.8099167276594015E-2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1.0460114743380584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0.37026666026965915</v>
      </c>
      <c r="I268" s="6">
        <f>IF('Log_working_3-way'!$D268="","",'True_Odds_Calculator_3-way'!O269/'True_Odds_Calculator_3-way'!B269-1)</f>
        <v>3.1864560666826343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3.6742702812365247E-2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1.0352911624000642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26.616660337759317</v>
      </c>
      <c r="I269" s="6">
        <f>IF('Log_working_3-way'!$D269="","",'True_Odds_Calculator_3-way'!O270/'True_Odds_Calculator_3-way'!B270-1)</f>
        <v>6.2488421493796631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3.548933064300841E-2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1.0306156411235541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15.261632496195944</v>
      </c>
      <c r="I270" s="6">
        <f>IF('Log_working_3-way'!$D270="","",'True_Odds_Calculator_3-way'!O271/'True_Odds_Calculator_3-way'!B271-1)</f>
        <v>8.454614768491421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3.2895071784950547E-2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1.0289901054210713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4.2766865449315983</v>
      </c>
      <c r="I271" s="6">
        <f>IF('Log_working_3-way'!$D271="","",'True_Odds_Calculator_3-way'!O272/'True_Odds_Calculator_3-way'!B272-1)</f>
        <v>7.1119204485261474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2.9731787338665105E-2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1.0289926173763935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4.333452942053805</v>
      </c>
      <c r="I272" s="6">
        <f>IF('Log_working_3-way'!$D272="","",'True_Odds_Calculator_3-way'!O273/'True_Odds_Calculator_3-way'!B273-1)</f>
        <v>3.823602767207146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2.8337758119787448E-2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1.0287224972122631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4.280663921629789</v>
      </c>
      <c r="I273" s="6">
        <f>IF('Log_working_3-way'!$D273="","",'True_Odds_Calculator_3-way'!O274/'True_Odds_Calculator_3-way'!B274-1)</f>
        <v>5.6253002529205869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2.895619713312847E-2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1.0297916685073325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11.268732427596783</v>
      </c>
      <c r="I274" s="6">
        <f>IF('Log_working_3-way'!$D274="","",'True_Odds_Calculator_3-way'!O275/'True_Odds_Calculator_3-way'!B275-1)</f>
        <v>8.9518345374698978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3.2256592754813296E-2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1.0312173761692986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9.4690437371344292</v>
      </c>
      <c r="I275" s="6">
        <f>IF('Log_working_3-way'!$D275="","",'True_Odds_Calculator_3-way'!O276/'True_Odds_Calculator_3-way'!B276-1)</f>
        <v>7.8843631405970207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3.358409715416677E-2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1.0363633469164806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4.8211355842421968</v>
      </c>
      <c r="I276" s="6">
        <f>IF('Log_working_3-way'!$D276="","",'True_Odds_Calculator_3-way'!O277/'True_Odds_Calculator_3-way'!B277-1)</f>
        <v>6.1983732598326009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3.7059004441999388E-2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1.0312150093422099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7.0858549837754889</v>
      </c>
      <c r="I277" s="6">
        <f>IF('Log_working_3-way'!$D277="","",'True_Odds_Calculator_3-way'!O278/'True_Odds_Calculator_3-way'!B278-1)</f>
        <v>7.2279170688885284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3.3051218327641019E-2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1.0425934030767969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2.3310577701073041</v>
      </c>
      <c r="I278" s="6">
        <f>IF('Log_working_3-way'!$D278="","",'True_Odds_Calculator_3-way'!O279/'True_Odds_Calculator_3-way'!B279-1)</f>
        <v>6.5369269127892196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4.1044427788452964E-2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1.0366694123198339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14.393565378038957</v>
      </c>
      <c r="I279" s="6">
        <f>IF('Log_working_3-way'!$D279="","",'True_Odds_Calculator_3-way'!O280/'True_Odds_Calculator_3-way'!B280-1)</f>
        <v>8.3370390051283927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3.9395332209795075E-2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1.0357952254441314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14.043478696479523</v>
      </c>
      <c r="I280" s="6">
        <f>IF('Log_working_3-way'!$D280="","",'True_Odds_Calculator_3-way'!O281/'True_Odds_Calculator_3-way'!B281-1)</f>
        <v>9.2836305254705209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3.8509998819494129E-2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1.0419099046071687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26.148452585777473</v>
      </c>
      <c r="I281" s="6">
        <f>IF('Log_working_3-way'!$D281="","",'True_Odds_Calculator_3-way'!O282/'True_Odds_Calculator_3-way'!B282-1)</f>
        <v>6.5711313927512212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4.2171568186653241E-2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1.0297481488957678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12.095279738787111</v>
      </c>
      <c r="I282" s="6">
        <f>IF('Log_working_3-way'!$D282="","",'True_Odds_Calculator_3-way'!O283/'True_Odds_Calculator_3-way'!B283-1)</f>
        <v>8.2291683450924555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3.2160920253167857E-2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1.0351345153753968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29.163985169597691</v>
      </c>
      <c r="I283" s="6">
        <f>IF('Log_working_3-way'!$D283="","",'True_Odds_Calculator_3-way'!O284/'True_Odds_Calculator_3-way'!B284-1)</f>
        <v>5.321807476528015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3.4678010761036493E-2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1.0367242380409714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26.876105641818906</v>
      </c>
      <c r="I284" s="6">
        <f>IF('Log_working_3-way'!$D284="","",'True_Odds_Calculator_3-way'!O285/'True_Odds_Calculator_3-way'!B285-1)</f>
        <v>5.4061121717528895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3.69122610848438E-2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1.0433461313814549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37.536131467134432</v>
      </c>
      <c r="I285" s="6">
        <f>IF('Log_working_3-way'!$D285="","",'True_Odds_Calculator_3-way'!O286/'True_Odds_Calculator_3-way'!B286-1)</f>
        <v>3.7296521941659293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3.9483765976219498E-2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1.0625201594225151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53.923238843466216</v>
      </c>
      <c r="I286" s="6">
        <f>IF('Log_working_3-way'!$D286="","",'True_Odds_Calculator_3-way'!O287/'True_Odds_Calculator_3-way'!B287-1)</f>
        <v>2.4720454008473665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4.4951172858149535E-2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1.0321444555090358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7.2678439159626169</v>
      </c>
      <c r="I287" s="6">
        <f>IF('Log_working_3-way'!$D287="","",'True_Odds_Calculator_3-way'!O288/'True_Odds_Calculator_3-way'!B288-1)</f>
        <v>7.3164067714127974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3.4083286057065454E-2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1.0326213988557069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21.139035011302514</v>
      </c>
      <c r="I288" s="6">
        <f>IF('Log_working_3-way'!$D288="","",'True_Odds_Calculator_3-way'!O289/'True_Odds_Calculator_3-way'!B289-1)</f>
        <v>7.4648225581098782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3.4067147427471411E-2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1.0328317715319033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18.787590984284083</v>
      </c>
      <c r="I289" s="6">
        <f>IF('Log_working_3-way'!$D289="","",'True_Odds_Calculator_3-way'!O290/'True_Odds_Calculator_3-way'!B290-1)</f>
        <v>6.3343937592561144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3.4719247704386058E-2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1.0371221557338983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33.220207922357908</v>
      </c>
      <c r="I290" s="6">
        <f>IF('Log_working_3-way'!$D290="","",'True_Odds_Calculator_3-way'!O291/'True_Odds_Calculator_3-way'!B291-1)</f>
        <v>4.2479129563555373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3.5377665812448278E-2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1.0272586833875319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19.452709854084613</v>
      </c>
      <c r="I291" s="6">
        <f>IF('Log_working_3-way'!$D291="","",'True_Odds_Calculator_3-way'!O292/'True_Odds_Calculator_3-way'!B292-1)</f>
        <v>6.5417988928198696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2.8812317868074366E-2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1.0277942952774264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24.054480445760966</v>
      </c>
      <c r="I292" s="6">
        <f>IF('Log_working_3-way'!$D292="","",'True_Odds_Calculator_3-way'!O293/'True_Odds_Calculator_3-way'!B293-1)</f>
        <v>7.6126995785460743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2.844754653130277E-2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1.0282331716885504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23.538807170629234</v>
      </c>
      <c r="I293" s="6">
        <f>IF('Log_working_3-way'!$D293="","",'True_Odds_Calculator_3-way'!O294/'True_Odds_Calculator_3-way'!B294-1)</f>
        <v>7.2118822907998261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2.9059293836448674E-2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1.0249704338630712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13.076694390890328</v>
      </c>
      <c r="I294" s="6">
        <f>IF('Log_working_3-way'!$D294="","",'True_Odds_Calculator_3-way'!O295/'True_Odds_Calculator_3-way'!B295-1)</f>
        <v>8.5682125207446198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2.7041094039913949E-2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1.0307869790506496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10.99832836589704</v>
      </c>
      <c r="I295" s="6">
        <f>IF('Log_working_3-way'!$D295="","",'True_Odds_Calculator_3-way'!O296/'True_Odds_Calculator_3-way'!B296-1)</f>
        <v>11.083272018376949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3.3338418974718564E-2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1.0299678808570578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11.093365129229939</v>
      </c>
      <c r="I296" s="6">
        <f>IF('Log_working_3-way'!$D296="","",'True_Odds_Calculator_3-way'!O297/'True_Odds_Calculator_3-way'!B297-1)</f>
        <v>10.205348695391928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3.2475995728590279E-2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1.025594358793634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5.4679005052694833</v>
      </c>
      <c r="I297" s="6">
        <f>IF('Log_working_3-way'!$D297="","",'True_Odds_Calculator_3-way'!O298/'True_Odds_Calculator_3-way'!B298-1)</f>
        <v>8.3910691491964915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2.7006561304341981E-2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1.0264043788119708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21.065504522014354</v>
      </c>
      <c r="I298" s="6">
        <f>IF('Log_working_3-way'!$D298="","",'True_Odds_Calculator_3-way'!O299/'True_Odds_Calculator_3-way'!B299-1)</f>
        <v>7.319557722212247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2.7655494522142998E-2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1.026213763691078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18.564380353536524</v>
      </c>
      <c r="I299" s="6">
        <f>IF('Log_working_3-way'!$D299="","",'True_Odds_Calculator_3-way'!O300/'True_Odds_Calculator_3-way'!B300-1)</f>
        <v>6.6767222462521909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2.7836832364604103E-2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1.0333279413345919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31.748478649749565</v>
      </c>
      <c r="I300" s="6">
        <f>IF('Log_working_3-way'!$D300="","",'True_Odds_Calculator_3-way'!O301/'True_Odds_Calculator_3-way'!B301-1)</f>
        <v>4.9950928960557368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3.217176976288405E-2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1.0315582937019414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29.272179208575576</v>
      </c>
      <c r="I301" s="6">
        <f>IF('Log_working_3-way'!$D301="","",'True_Odds_Calculator_3-way'!O302/'True_Odds_Calculator_3-way'!B302-1)</f>
        <v>6.4427827750091708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3.0980028126402548E-2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1.0359039744229619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13.806495169077085</v>
      </c>
      <c r="I302" s="6">
        <f>IF('Log_working_3-way'!$D302="","",'True_Odds_Calculator_3-way'!O303/'True_Odds_Calculator_3-way'!B303-1)</f>
        <v>9.4869059500619475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3.8645562247959786E-2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1.0392657904939286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24.026357457809965</v>
      </c>
      <c r="I303" s="6">
        <f>IF('Log_working_3-way'!$D303="","",'True_Odds_Calculator_3-way'!O304/'True_Odds_Calculator_3-way'!B304-1)</f>
        <v>7.1244299967822773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4.0136205812023373E-2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1.0314484267315458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15.799206130245345</v>
      </c>
      <c r="I304" s="6">
        <f>IF('Log_working_3-way'!$D304="","",'True_Odds_Calculator_3-way'!O305/'True_Odds_Calculator_3-way'!B305-1)</f>
        <v>5.3945802175648581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3.3448305622853836E-2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1.0323186310252248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8.1589283307566749</v>
      </c>
      <c r="I305" s="6">
        <f>IF('Log_working_3-way'!$D305="","",'True_Odds_Calculator_3-way'!O306/'True_Odds_Calculator_3-way'!B306-1)</f>
        <v>4.9271873158034367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3.3685959689086387E-2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1.0697574975272484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0.1064141062328734</v>
      </c>
      <c r="I306" s="6">
        <f>IF('Log_working_3-way'!$D306="","",'True_Odds_Calculator_3-way'!O307/'True_Odds_Calculator_3-way'!B307-1)</f>
        <v>1.2121694632845785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4.7251202805305592E-2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1.0378545898479945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19.807416736995748</v>
      </c>
      <c r="I307" s="6">
        <f>IF('Log_working_3-way'!$D307="","",'True_Odds_Calculator_3-way'!O308/'True_Odds_Calculator_3-way'!B308-1)</f>
        <v>8.4517824969057731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3.9692508638344171E-2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1.0445292994244633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2.9153752508801363</v>
      </c>
      <c r="I308" s="6">
        <f>IF('Log_working_3-way'!$D308="","",'True_Odds_Calculator_3-way'!O309/'True_Odds_Calculator_3-way'!B309-1)</f>
        <v>4.7631969726001149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4.2356336473983625E-2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1.0338478484344871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22.444368467324416</v>
      </c>
      <c r="I309" s="6">
        <f>IF('Log_working_3-way'!$D309="","",'True_Odds_Calculator_3-way'!O310/'True_Odds_Calculator_3-way'!B310-1)</f>
        <v>6.9775976034645568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3.5069200093830633E-2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1.0301987797264949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10.92181761763614</v>
      </c>
      <c r="I310" s="6">
        <f>IF('Log_working_3-way'!$D310="","",'True_Odds_Calculator_3-way'!O311/'True_Odds_Calculator_3-way'!B311-1)</f>
        <v>8.8842453836672401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3.2684851453540054E-2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1.0299279942076451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3.9268799963167247</v>
      </c>
      <c r="I311" s="6">
        <f>IF('Log_working_3-way'!$D311="","",'True_Odds_Calculator_3-way'!O312/'True_Odds_Calculator_3-way'!B312-1)</f>
        <v>4.8633943757818878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2.9584688802565928E-2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1.0266829820510386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16.756263479395404</v>
      </c>
      <c r="I312" s="6">
        <f>IF('Log_working_3-way'!$D312="","",'True_Odds_Calculator_3-way'!O313/'True_Odds_Calculator_3-way'!B313-1)</f>
        <v>6.7148340652868432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2.8529386086871611E-2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1.0261584554755723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10.644032334795359</v>
      </c>
      <c r="I313" s="6">
        <f>IF('Log_working_3-way'!$D313="","",'True_Odds_Calculator_3-way'!O314/'True_Odds_Calculator_3-way'!B314-1)</f>
        <v>7.6143107340777636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2.8255193480106966E-2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1.0362306709456128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39.324830312120589</v>
      </c>
      <c r="I314" s="6">
        <f>IF('Log_working_3-way'!$D314="","",'True_Odds_Calculator_3-way'!O315/'True_Odds_Calculator_3-way'!B315-1)</f>
        <v>4.3636210283664889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3.2200476254920174E-2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1.0287396768537518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25.915762913863652</v>
      </c>
      <c r="I315" s="6">
        <f>IF('Log_working_3-way'!$D315="","",'True_Odds_Calculator_3-way'!O316/'True_Odds_Calculator_3-way'!B316-1)</f>
        <v>4.6147087716720465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2.916759645934941E-2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1.0269080142963372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16.752407347083693</v>
      </c>
      <c r="I316" s="6">
        <f>IF('Log_working_3-way'!$D316="","",'True_Odds_Calculator_3-way'!O317/'True_Odds_Calculator_3-way'!B317-1)</f>
        <v>6.5003921041428603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2.8752800597460881E-2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1.0272052985012636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20.229939654424637</v>
      </c>
      <c r="I317" s="6">
        <f>IF('Log_working_3-way'!$D317="","",'True_Odds_Calculator_3-way'!O318/'True_Odds_Calculator_3-way'!B318-1)</f>
        <v>8.49459293373077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2.8545938531640891E-2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1.0271750963677411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8.9830684937067904</v>
      </c>
      <c r="I318" s="6">
        <f>IF('Log_working_3-way'!$D318="","",'True_Odds_Calculator_3-way'!O319/'True_Odds_Calculator_3-way'!B319-1)</f>
        <v>6.5824086284088654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2.9026978807591197E-2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1.0333413226378163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22.928509459551634</v>
      </c>
      <c r="I319" s="6">
        <f>IF('Log_working_3-way'!$D319="","",'True_Odds_Calculator_3-way'!O320/'True_Odds_Calculator_3-way'!B320-1)</f>
        <v>7.2652415330815074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3.440887613577126E-2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1.0320285860400089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8.8698068340922003</v>
      </c>
      <c r="I320" s="6">
        <f>IF('Log_working_3-way'!$D320="","",'True_Odds_Calculator_3-way'!O321/'True_Odds_Calculator_3-way'!B321-1)</f>
        <v>6.9843366505580216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3.4195567080881561E-2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1.0311003888662289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13.766099239683609</v>
      </c>
      <c r="I321" s="6">
        <f>IF('Log_working_3-way'!$D321="","",'True_Odds_Calculator_3-way'!O322/'True_Odds_Calculator_3-way'!B322-1)</f>
        <v>6.4669064797214881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3.3366281427412936E-2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1.0309596008664408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11.166983021665699</v>
      </c>
      <c r="I322" s="6">
        <f>IF('Log_working_3-way'!$D322="","",'True_Odds_Calculator_3-way'!O323/'True_Odds_Calculator_3-way'!B323-1)</f>
        <v>9.333281620476555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3.3519990755267237E-2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1.0323240355891656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16.805694087251041</v>
      </c>
      <c r="I323" s="6">
        <f>IF('Log_working_3-way'!$D323="","",'True_Odds_Calculator_3-way'!O324/'True_Odds_Calculator_3-way'!B324-1)</f>
        <v>8.6194939376725017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3.4497035069202653E-2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1.0345541759929775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25.482116623050473</v>
      </c>
      <c r="I324" s="6">
        <f>IF('Log_working_3-way'!$D324="","",'True_Odds_Calculator_3-way'!O325/'True_Odds_Calculator_3-way'!B325-1)</f>
        <v>5.9812557559075055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3.509586032710077E-2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1.0294786141385328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12.492621752875106</v>
      </c>
      <c r="I325" s="6">
        <f>IF('Log_working_3-way'!$D325="","",'True_Odds_Calculator_3-way'!O326/'True_Odds_Calculator_3-way'!B326-1)</f>
        <v>8.7666320461426235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3.1891574146171386E-2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1.0390994959762287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4.5802928271713466</v>
      </c>
      <c r="I326" s="6">
        <f>IF('Log_working_3-way'!$D326="","",'True_Odds_Calculator_3-way'!O327/'True_Odds_Calculator_3-way'!B327-1)</f>
        <v>8.6245186284207787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4.0511339063831864E-2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1.0358281719667022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7.6332466504489584</v>
      </c>
      <c r="I327" s="6">
        <f>IF('Log_working_3-way'!$D327="","",'True_Odds_Calculator_3-way'!O328/'True_Odds_Calculator_3-way'!B328-1)</f>
        <v>8.89368079529795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3.8324059958615209E-2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1.0498012606345417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51.104799710025453</v>
      </c>
      <c r="I328" s="6">
        <f>IF('Log_working_3-way'!$D328="","",'True_Odds_Calculator_3-way'!O329/'True_Odds_Calculator_3-way'!B329-1)</f>
        <v>2.764042460578322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3.7634618029899203E-2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1.0309790144180182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13.883097186769804</v>
      </c>
      <c r="I329" s="6">
        <f>IF('Log_working_3-way'!$D329="","",'True_Odds_Calculator_3-way'!O330/'True_Odds_Calculator_3-way'!B330-1)</f>
        <v>6.9455291382641056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3.3299743112510605E-2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1.0302583990591039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11.619413312419271</v>
      </c>
      <c r="I330" s="6">
        <f>IF('Log_working_3-way'!$D330="","",'True_Odds_Calculator_3-way'!O331/'True_Odds_Calculator_3-way'!B331-1)</f>
        <v>9.2735834231516332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3.2764490593385709E-2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1.0382201387695591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21.888014381069052</v>
      </c>
      <c r="I331" s="6">
        <f>IF('Log_working_3-way'!$D331="","",'True_Odds_Calculator_3-way'!O332/'True_Odds_Calculator_3-way'!B332-1)</f>
        <v>5.2595585456868674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3.9642823909617375E-2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1.0364736158886843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7.7871808160061526</v>
      </c>
      <c r="I332" s="6">
        <f>IF('Log_working_3-way'!$D332="","",'True_Odds_Calculator_3-way'!O333/'True_Odds_Calculator_3-way'!B333-1)</f>
        <v>7.3281342334122002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3.8710326790395877E-2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1.0267783436421847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21.924738239393584</v>
      </c>
      <c r="I333" s="6">
        <f>IF('Log_working_3-way'!$D333="","",'True_Odds_Calculator_3-way'!O334/'True_Odds_Calculator_3-way'!B334-1)</f>
        <v>5.7370788914605697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2.7924396879273061E-2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1.0312866728054018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27.328878375694416</v>
      </c>
      <c r="I334" s="6">
        <f>IF('Log_working_3-way'!$D334="","",'True_Odds_Calculator_3-way'!O335/'True_Odds_Calculator_3-way'!B335-1)</f>
        <v>5.2775146644403099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3.1400086134534488E-2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1.0325076467367749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19.34392734846972</v>
      </c>
      <c r="I335" s="6">
        <f>IF('Log_working_3-way'!$D335="","",'True_Odds_Calculator_3-way'!O336/'True_Odds_Calculator_3-way'!B336-1)</f>
        <v>6.8475402253932618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3.4313555649164718E-2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1.0348998868000248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27.23100388491784</v>
      </c>
      <c r="I336" s="6">
        <f>IF('Log_working_3-way'!$D336="","",'True_Odds_Calculator_3-way'!O337/'True_Odds_Calculator_3-way'!B337-1)</f>
        <v>5.7621714674933049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3.4975862562069304E-2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1.036014956495223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17.205713793252038</v>
      </c>
      <c r="I337" s="6">
        <f>IF('Log_working_3-way'!$D337="","",'True_Odds_Calculator_3-way'!O338/'True_Odds_Calculator_3-way'!B338-1)</f>
        <v>8.1179385530227925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3.8332904553640468E-2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1.0361191645843955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6.9977189992050866</v>
      </c>
      <c r="I338" s="6">
        <f>IF('Log_working_3-way'!$D338="","",'True_Odds_Calculator_3-way'!O339/'True_Odds_Calculator_3-way'!B339-1)</f>
        <v>8.5831120518194552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3.8424459985209491E-2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1.0359673905952107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10.137814271679135</v>
      </c>
      <c r="I339" s="6">
        <f>IF('Log_working_3-way'!$D339="","",'True_Odds_Calculator_3-way'!O340/'True_Odds_Calculator_3-way'!B340-1)</f>
        <v>8.4014464295591562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3.8736440522154858E-2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1.0364357673844493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12.396819713810467</v>
      </c>
      <c r="I340" s="6">
        <f>IF('Log_working_3-way'!$D340="","",'True_Odds_Calculator_3-way'!O341/'True_Odds_Calculator_3-way'!B341-1)</f>
        <v>8.3381583944713586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3.9270737187002025E-2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1.0421356841682232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27.038212724927906</v>
      </c>
      <c r="I341" s="6">
        <f>IF('Log_working_3-way'!$D341="","",'True_Odds_Calculator_3-way'!O342/'True_Odds_Calculator_3-way'!B342-1)</f>
        <v>6.4873430176231839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4.2092371701309972E-2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1.0392204156094442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2.691539159893825</v>
      </c>
      <c r="I342" s="6">
        <f>IF('Log_working_3-way'!$D342="","",'True_Odds_Calculator_3-way'!O343/'True_Odds_Calculator_3-way'!B343-1)</f>
        <v>5.0246149810664713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3.7410692574022519E-2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1.0315904446366444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8.0485043924465032</v>
      </c>
      <c r="I343" s="6">
        <f>IF('Log_working_3-way'!$D343="","",'True_Odds_Calculator_3-way'!O344/'True_Odds_Calculator_3-way'!B344-1)</f>
        <v>6.7646680912286623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3.3540960978131196E-2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1.0395296980243995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2.1224701392618859</v>
      </c>
      <c r="I344" s="6">
        <f>IF('Log_working_3-way'!$D344="","",'True_Odds_Calculator_3-way'!O345/'True_Odds_Calculator_3-way'!B345-1)</f>
        <v>3.8094105198245289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3.5981793227262582E-2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1.0362610731667754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14.400667975502353</v>
      </c>
      <c r="I345" s="6">
        <f>IF('Log_working_3-way'!$D345="","",'True_Odds_Calculator_3-way'!O346/'True_Odds_Calculator_3-way'!B346-1)</f>
        <v>10.212032154933627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3.8915975946692605E-2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1.0459085636279555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34.648077478440413</v>
      </c>
      <c r="I346" s="6">
        <f>IF('Log_working_3-way'!$D346="","",'True_Odds_Calculator_3-way'!O347/'True_Odds_Calculator_3-way'!B347-1)</f>
        <v>4.4095310445107696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4.2980505015038473E-2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1.0351003579057203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14.418338389274876</v>
      </c>
      <c r="I347" s="6">
        <f>IF('Log_working_3-way'!$D347="","",'True_Odds_Calculator_3-way'!O348/'True_Odds_Calculator_3-way'!B348-1)</f>
        <v>9.4962057023786333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3.7725310992637873E-2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1.0382751872049525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5.194217950765708</v>
      </c>
      <c r="I348" s="6">
        <f>IF('Log_working_3-way'!$D348="","",'True_Odds_Calculator_3-way'!O349/'True_Odds_Calculator_3-way'!B349-1)</f>
        <v>8.508777518740013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3.9970628611563308E-2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1.0372042427276125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6.4668897515209727</v>
      </c>
      <c r="I349" s="6">
        <f>IF('Log_working_3-way'!$D349="","",'True_Odds_Calculator_3-way'!O350/'True_Odds_Calculator_3-way'!B350-1)</f>
        <v>7.5241303329238818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3.9133542615436667E-2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1.0314079891127912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13.878196240292363</v>
      </c>
      <c r="I350" s="6">
        <f>IF('Log_working_3-way'!$D350="","",'True_Odds_Calculator_3-way'!O351/'True_Odds_Calculator_3-way'!B351-1)</f>
        <v>6.1828784126766907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3.3640116814696031E-2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1.0302863926163723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9.6192311571074214</v>
      </c>
      <c r="I351" s="6">
        <f>IF('Log_working_3-way'!$D351="","",'True_Odds_Calculator_3-way'!O352/'True_Odds_Calculator_3-way'!B352-1)</f>
        <v>7.2322532146709726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3.2507082892713202E-2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1.0435032381156983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1.9509871660807758</v>
      </c>
      <c r="I352" s="6">
        <f>IF('Log_working_3-way'!$D352="","",'True_Odds_Calculator_3-way'!O353/'True_Odds_Calculator_3-way'!B353-1)</f>
        <v>3.9697459019428827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3.9346750943346498E-2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1.0317988343081128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14.849181783245921</v>
      </c>
      <c r="I353" s="6">
        <f>IF('Log_working_3-way'!$D353="","",'True_Odds_Calculator_3-way'!O354/'True_Odds_Calculator_3-way'!B354-1)</f>
        <v>8.0984110374313172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3.4187411014100721E-2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1.0317413462443141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6.5925864807100227</v>
      </c>
      <c r="I354" s="6">
        <f>IF('Log_working_3-way'!$D354="","",'True_Odds_Calculator_3-way'!O355/'True_Odds_Calculator_3-way'!B355-1)</f>
        <v>7.0365051979504152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3.3412761928040435E-2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1.0346474007523374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22.428598272459865</v>
      </c>
      <c r="I355" s="6">
        <f>IF('Log_working_3-way'!$D355="","",'True_Odds_Calculator_3-way'!O356/'True_Odds_Calculator_3-way'!B356-1)</f>
        <v>8.0845450168410427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3.5765923081435114E-2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1.0313162729496612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7.8850208821549863</v>
      </c>
      <c r="I356" s="6">
        <f>IF('Log_working_3-way'!$D356="","",'True_Odds_Calculator_3-way'!O357/'True_Odds_Calculator_3-way'!B357-1)</f>
        <v>8.1043958567002701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3.3507582847293715E-2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1.0370022528126148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26.872671316655023</v>
      </c>
      <c r="I357" s="6">
        <f>IF('Log_working_3-way'!$D357="","",'True_Odds_Calculator_3-way'!O358/'True_Odds_Calculator_3-way'!B358-1)</f>
        <v>6.6948110127278024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3.7040024004677541E-2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1.0316574450894112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13.755085456975486</v>
      </c>
      <c r="I358" s="6">
        <f>IF('Log_working_3-way'!$D358="","",'True_Odds_Calculator_3-way'!O359/'True_Odds_Calculator_3-way'!B359-1)</f>
        <v>8.5025528494054239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3.4137627124781522E-2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1.0363334538225839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27.191902514617464</v>
      </c>
      <c r="I359" s="6">
        <f>IF('Log_working_3-way'!$D359="","",'True_Odds_Calculator_3-way'!O360/'True_Odds_Calculator_3-way'!B360-1)</f>
        <v>5.7172176715755452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3.641134476952268E-2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1.0323214660473286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8.0947049557782194</v>
      </c>
      <c r="I360" s="6">
        <f>IF('Log_working_3-way'!$D360="","",'True_Odds_Calculator_3-way'!O361/'True_Odds_Calculator_3-way'!B361-1)</f>
        <v>8.1507584746062545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3.4608841176867244E-2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1.0344851542733404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5.1879584393551603</v>
      </c>
      <c r="I361" s="6">
        <f>IF('Log_working_3-way'!$D361="","",'True_Odds_Calculator_3-way'!O362/'True_Odds_Calculator_3-way'!B362-1)</f>
        <v>7.2544733037549065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3.575829621211124E-2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1.0311411260710741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14.605677075244486</v>
      </c>
      <c r="I362" s="6">
        <f>IF('Log_working_3-way'!$D362="","",'True_Odds_Calculator_3-way'!O363/'True_Odds_Calculator_3-way'!B363-1)</f>
        <v>8.6285920284034443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3.3519535154554081E-2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1.0311976805880989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15.660540659718478</v>
      </c>
      <c r="I363" s="6">
        <f>IF('Log_working_3-way'!$D363="","",'True_Odds_Calculator_3-way'!O364/'True_Odds_Calculator_3-way'!B364-1)</f>
        <v>6.9903294858725467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3.3419908989749558E-2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1.0355437526158113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28.157841651980927</v>
      </c>
      <c r="I364" s="6">
        <f>IF('Log_working_3-way'!$D364="","",'True_Odds_Calculator_3-way'!O365/'True_Odds_Calculator_3-way'!B365-1)</f>
        <v>5.2533544851712612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3.5384957140682127E-2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1.0330454917386271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6.9382608882067576</v>
      </c>
      <c r="I365" s="6">
        <f>IF('Log_working_3-way'!$D365="","",'True_Odds_Calculator_3-way'!O366/'True_Odds_Calculator_3-way'!B366-1)</f>
        <v>5.2922227356080231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3.4245829544148565E-2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1.0326294335301649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21.352329226630964</v>
      </c>
      <c r="I366" s="6">
        <f>IF('Log_working_3-way'!$D366="","",'True_Odds_Calculator_3-way'!O367/'True_Odds_Calculator_3-way'!B367-1)</f>
        <v>6.5454197095983435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3.4071442447504152E-2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1.0313916331833106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20.338552526759322</v>
      </c>
      <c r="I367" s="6">
        <f>IF('Log_working_3-way'!$D367="","",'True_Odds_Calculator_3-way'!O368/'True_Odds_Calculator_3-way'!B368-1)</f>
        <v>7.7304312383243019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3.2941763112259714E-2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1.0323651655020247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6.2229834015359602</v>
      </c>
      <c r="I368" s="6">
        <f>IF('Log_working_3-way'!$D368="","",'True_Odds_Calculator_3-way'!O369/'True_Odds_Calculator_3-way'!B369-1)</f>
        <v>5.8076322533483751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3.3525538056262461E-2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1.0309948445588879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12.177269648264001</v>
      </c>
      <c r="I369" s="6">
        <f>IF('Log_working_3-way'!$D369="","",'True_Odds_Calculator_3-way'!O370/'True_Odds_Calculator_3-way'!B370-1)</f>
        <v>6.8104973224283052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3.3322736009938847E-2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1.045234702696932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44.840713840336512</v>
      </c>
      <c r="I370" s="6">
        <f>IF('Log_working_3-way'!$D370="","",'True_Odds_Calculator_3-way'!O371/'True_Odds_Calculator_3-way'!B371-1)</f>
        <v>3.4004356074817146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3.7558574008469847E-2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1.0307911819295987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10.350831211212475</v>
      </c>
      <c r="I371" s="6">
        <f>IF('Log_working_3-way'!$D371="","",'True_Odds_Calculator_3-way'!O372/'True_Odds_Calculator_3-way'!B372-1)</f>
        <v>8.334297214544387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3.3252896517967034E-2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1.0322186740805783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17.930478585897649</v>
      </c>
      <c r="I372" s="6">
        <f>IF('Log_working_3-way'!$D372="","",'True_Odds_Calculator_3-way'!O373/'True_Odds_Calculator_3-way'!B373-1)</f>
        <v>7.3151428372073504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3.4240470757571195E-2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1.0306436003374198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8.3984036547298135</v>
      </c>
      <c r="I373" s="6">
        <f>IF('Log_working_3-way'!$D373="","",'True_Odds_Calculator_3-way'!O374/'True_Odds_Calculator_3-way'!B374-1)</f>
        <v>6.7278313302931378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3.2608846685063586E-2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1.0378677484791847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17.495984448463716</v>
      </c>
      <c r="I374" s="6">
        <f>IF('Log_working_3-way'!$D374="","",'True_Odds_Calculator_3-way'!O375/'True_Odds_Calculator_3-way'!B375-1)</f>
        <v>10.048494749427608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4.0046733676577739E-2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1.0353062050958708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14.293050645795471</v>
      </c>
      <c r="I375" s="6">
        <f>IF('Log_working_3-way'!$D375="","",'True_Odds_Calculator_3-way'!O376/'True_Odds_Calculator_3-way'!B376-1)</f>
        <v>10.377729168712699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3.7906974351521239E-2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1.031568994698715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17.611664466389385</v>
      </c>
      <c r="I376" s="6">
        <f>IF('Log_working_3-way'!$D376="","",'True_Odds_Calculator_3-way'!O377/'True_Odds_Calculator_3-way'!B377-1)</f>
        <v>8.448327789265484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3.3582366934284957E-2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1.0502875491370727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51.878615587017158</v>
      </c>
      <c r="I377" s="6">
        <f>IF('Log_working_3-way'!$D377="","",'True_Odds_Calculator_3-way'!O378/'True_Odds_Calculator_3-way'!B378-1)</f>
        <v>2.5232562875358284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3.765357489400345E-2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1.0388465443509862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3.2184243188395314</v>
      </c>
      <c r="I378" s="6">
        <f>IF('Log_working_3-way'!$D378="","",'True_Odds_Calculator_3-way'!O379/'True_Odds_Calculator_3-way'!B379-1)</f>
        <v>4.8761924222876498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3.7513950004624874E-2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1.0315932602864379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7.6234279500645776</v>
      </c>
      <c r="I379" s="6">
        <f>IF('Log_working_3-way'!$D379="","",'True_Odds_Calculator_3-way'!O380/'True_Odds_Calculator_3-way'!B380-1)</f>
        <v>6.2641336212872734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3.3309558513850757E-2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1.0302033578459786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12.483073739655627</v>
      </c>
      <c r="I380" s="6">
        <f>IF('Log_working_3-way'!$D380="","",'True_Odds_Calculator_3-way'!O381/'True_Odds_Calculator_3-way'!B381-1)</f>
        <v>8.0014155290473123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3.2622306216711028E-2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1.0412842554455637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26.45579821857962</v>
      </c>
      <c r="I381" s="6">
        <f>IF('Log_working_3-way'!$D381="","",'True_Odds_Calculator_3-way'!O382/'True_Odds_Calculator_3-way'!B382-1)</f>
        <v>5.5451520421129787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4.1556209733141003E-2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1.0374606229410612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11.715827995067285</v>
      </c>
      <c r="I382" s="6">
        <f>IF('Log_working_3-way'!$D382="","",'True_Odds_Calculator_3-way'!O383/'True_Odds_Calculator_3-way'!B383-1)</f>
        <v>5.9118191902979502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3.9896143687794483E-2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1.0362407567435072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10.36912552400196</v>
      </c>
      <c r="I383" s="6">
        <f>IF('Log_working_3-way'!$D383="","",'True_Odds_Calculator_3-way'!O384/'True_Odds_Calculator_3-way'!B384-1)</f>
        <v>6.5539935071911923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3.8692415837875416E-2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1.0396730753387979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34.845664311705633</v>
      </c>
      <c r="I384" s="6">
        <f>IF('Log_working_3-way'!$D384="","",'True_Odds_Calculator_3-way'!O385/'True_Odds_Calculator_3-way'!B385-1)</f>
        <v>3.5562617548564965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3.7231435522246947E-2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1.0378941685880101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30.127577411324566</v>
      </c>
      <c r="I385" s="6">
        <f>IF('Log_working_3-way'!$D385="","",'True_Odds_Calculator_3-way'!O386/'True_Odds_Calculator_3-way'!B386-1)</f>
        <v>4.3381748810695635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3.7120795641961024E-2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1.0316781666971364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17.4465868438961</v>
      </c>
      <c r="I386" s="6">
        <f>IF('Log_working_3-way'!$D386="","",'True_Odds_Calculator_3-way'!O387/'True_Odds_Calculator_3-way'!B387-1)</f>
        <v>7.4674684069251391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3.3744030150212545E-2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1.0318103634034703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16.074532969897241</v>
      </c>
      <c r="I387" s="6">
        <f>IF('Log_working_3-way'!$D387="","",'True_Odds_Calculator_3-way'!O388/'True_Odds_Calculator_3-way'!B388-1)</f>
        <v>6.1807634294326883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3.3944559587233414E-2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1.0357320636673317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26.308062578549176</v>
      </c>
      <c r="I388" s="6">
        <f>IF('Log_working_3-way'!$D388="","",'True_Odds_Calculator_3-way'!O389/'True_Odds_Calculator_3-way'!B389-1)</f>
        <v>5.4778662767875783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3.6080290345660959E-2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1.0370098248506332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18.351588966575122</v>
      </c>
      <c r="I389" s="6">
        <f>IF('Log_working_3-way'!$D389="","",'True_Odds_Calculator_3-way'!O390/'True_Odds_Calculator_3-way'!B390-1)</f>
        <v>8.5163874818916785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3.9138996001226056E-2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1.0368000763607315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16.573316218040322</v>
      </c>
      <c r="I390" s="6">
        <f>IF('Log_working_3-way'!$D390="","",'True_Odds_Calculator_3-way'!O391/'True_Odds_Calculator_3-way'!B391-1)</f>
        <v>7.2268433264510108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3.9236906060514665E-2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1.0357528141718191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11.639365118199688</v>
      </c>
      <c r="I391" s="6">
        <f>IF('Log_working_3-way'!$D391="","",'True_Odds_Calculator_3-way'!O392/'True_Odds_Calculator_3-way'!B392-1)</f>
        <v>9.3500809163555978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3.8619748787855457E-2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1.0351586470429204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15.871829133176441</v>
      </c>
      <c r="I392" s="6">
        <f>IF('Log_working_3-way'!$D392="","",'True_Odds_Calculator_3-way'!O393/'True_Odds_Calculator_3-way'!B393-1)</f>
        <v>8.3529347727232039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3.7628829284090726E-2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1.0464182668985773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2.8294530806927738</v>
      </c>
      <c r="I393" s="6">
        <f>IF('Log_working_3-way'!$D393="","",'True_Odds_Calculator_3-way'!O394/'True_Odds_Calculator_3-way'!B394-1)</f>
        <v>5.4588515444303827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4.453558137768665E-2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1.0373651164414619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8.7536083561912168</v>
      </c>
      <c r="I394" s="6">
        <f>IF('Log_working_3-way'!$D394="","",'True_Odds_Calculator_3-way'!O395/'True_Odds_Calculator_3-way'!B395-1)</f>
        <v>7.4176566776988668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3.9861240638915385E-2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1.0382606821394809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22.113147154067871</v>
      </c>
      <c r="I395" s="6">
        <f>IF('Log_working_3-way'!$D395="","",'True_Odds_Calculator_3-way'!O396/'True_Odds_Calculator_3-way'!B396-1)</f>
        <v>7.3698952494643137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3.9634255377487104E-2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1.0433814412496785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39.614923436059847</v>
      </c>
      <c r="I396" s="6">
        <f>IF('Log_working_3-way'!$D396="","",'True_Odds_Calculator_3-way'!O397/'True_Odds_Calculator_3-way'!B397-1)</f>
        <v>4.7300626068387599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3.8180624606923619E-2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1.0329878711580189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21.561758805670046</v>
      </c>
      <c r="I397" s="6">
        <f>IF('Log_working_3-way'!$D397="","",'True_Odds_Calculator_3-way'!O398/'True_Odds_Calculator_3-way'!B398-1)</f>
        <v>6.7144881983478228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3.4394867446903454E-2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1.0354306699071338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13.583826526870046</v>
      </c>
      <c r="I398" s="6">
        <f>IF('Log_working_3-way'!$D398="","",'True_Odds_Calculator_3-way'!O399/'True_Odds_Calculator_3-way'!B399-1)</f>
        <v>9.8468893098648635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3.8155151988867875E-2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1.035707059019626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9.9156810532831177</v>
      </c>
      <c r="I399" s="6">
        <f>IF('Log_working_3-way'!$D399="","",'True_Odds_Calculator_3-way'!O400/'True_Odds_Calculator_3-way'!B400-1)</f>
        <v>9.8425443676979718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3.8571172799360731E-2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1.0317904777904638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19.932835051598659</v>
      </c>
      <c r="I400" s="6">
        <f>IF('Log_working_3-way'!$D400="","",'True_Odds_Calculator_3-way'!O401/'True_Odds_Calculator_3-way'!B401-1)</f>
        <v>7.0826313964728858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3.3463229048777299E-2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1.030083812480757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14.014369962098392</v>
      </c>
      <c r="I401" s="6">
        <f>IF('Log_working_3-way'!$D401="","",'True_Odds_Calculator_3-way'!O402/'True_Odds_Calculator_3-way'!B402-1)</f>
        <v>6.9528664992466398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3.2346414747311147E-2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1.0391953252977422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34.864740904159078</v>
      </c>
      <c r="I402" s="6">
        <f>IF('Log_working_3-way'!$D402="","",'True_Odds_Calculator_3-way'!O403/'True_Odds_Calculator_3-way'!B403-1)</f>
        <v>4.4424093260490656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3.6679728166316483E-2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1.0360770433766968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13.574623404877798</v>
      </c>
      <c r="I403" s="6">
        <f>IF('Log_working_3-way'!$D403="","",'True_Odds_Calculator_3-way'!O404/'True_Odds_Calculator_3-way'!B404-1)</f>
        <v>7.9477924344584121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3.8810693353143133E-2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1.0451714121632349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31.783977636640273</v>
      </c>
      <c r="I404" s="6">
        <f>IF('Log_working_3-way'!$D404="","",'True_Odds_Calculator_3-way'!O405/'True_Odds_Calculator_3-way'!B405-1)</f>
        <v>6.117405950545316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4.3148491618079765E-2</v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9">
        <f>(K2/(AR2+K2-(AR2*K2)))</f>
        <v>0.47187275809687251</v>
      </c>
      <c r="E2" s="9">
        <f>(L2/(AR2+L2-(AR2*L2)))</f>
        <v>0.30086912502480662</v>
      </c>
      <c r="F2" s="9">
        <f>(M2/(AR2+M2-(AR2*M2)))</f>
        <v>0.22725811687832093</v>
      </c>
      <c r="G2" s="9">
        <f>AR2</f>
        <v>1.0659193966835614</v>
      </c>
      <c r="H2" s="9">
        <f>IF(A2="","",1/D2)</f>
        <v>2.1192153665177389</v>
      </c>
      <c r="I2" s="9">
        <f>IF(B2="","",1/E2)</f>
        <v>3.3237042847701641</v>
      </c>
      <c r="J2" s="9">
        <f>IF(C2="","",1/F2)</f>
        <v>4.4002828754205616</v>
      </c>
      <c r="K2" s="11">
        <f>1/A2</f>
        <v>0.48780487804878053</v>
      </c>
      <c r="L2" s="11">
        <f>1/B2</f>
        <v>0.31446540880503143</v>
      </c>
      <c r="M2" s="11">
        <f>1/C2</f>
        <v>0.2386634844868735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-0.26732616720502322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0.23503905053010088</v>
      </c>
      <c r="Q2" s="11">
        <f>2*'OddsRatio_working_3-way'!K2*'OddsRatio_working_3-way'!L2*'OddsRatio_working_3-way'!M2</f>
        <v>7.3220888015607763E-2</v>
      </c>
      <c r="R2" s="11">
        <f>O2/N2</f>
        <v>0</v>
      </c>
      <c r="S2" s="11">
        <f>P2/N2</f>
        <v>-0.87922201177500126</v>
      </c>
      <c r="T2" s="11">
        <f>Q2/N2</f>
        <v>-0.27390093824766398</v>
      </c>
      <c r="U2" s="11">
        <f>'OddsRatio_working_3-way'!S2-'OddsRatio_working_3-way'!R2^2/3</f>
        <v>-0.87922201177500126</v>
      </c>
      <c r="V2" s="11">
        <f>'OddsRatio_working_3-way'!S2*'OddsRatio_working_3-way'!R2/3-2*'OddsRatio_working_3-way'!R2^3/27-'OddsRatio_working_3-way'!T2</f>
        <v>0.27390093824766398</v>
      </c>
      <c r="W2" s="11">
        <f>'OddsRatio_working_3-way'!V2^2+4*'OddsRatio_working_3-way'!U2^3/27</f>
        <v>-2.5669561239817354E-2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0.15865945072132323</v>
      </c>
      <c r="Y2" s="11">
        <f>IF('OddsRatio_working_3-way'!W2&gt;=0,IF('OddsRatio_working_3-way'!V2+SQRT('OddsRatio_working_3-way'!W2)&gt;0,0,PI()),ACOS('OddsRatio_working_3-way'!V2/(2*'OddsRatio_working_3-way'!X2)))</f>
        <v>0.52927676411982483</v>
      </c>
      <c r="Z2" s="11">
        <f>'OddsRatio_working_3-way'!X2^(1/3)*COS('OddsRatio_working_3-way'!Y2/3)</f>
        <v>0.5329596983417807</v>
      </c>
      <c r="AA2" s="11">
        <f>'OddsRatio_working_3-way'!X2^(1/3)*COS(('OddsRatio_working_3-way'!Y2+2*PI())/3)</f>
        <v>-0.34876577081808902</v>
      </c>
      <c r="AB2" s="11">
        <f>'OddsRatio_working_3-way'!X2^(1/3)*COS(('OddsRatio_working_3-way'!Y2+4*PI())/3)</f>
        <v>-0.18419392752369154</v>
      </c>
      <c r="AC2" s="11">
        <f>'OddsRatio_working_3-way'!X2^(1/3)*SIN('OddsRatio_working_3-way'!Y2/3)</f>
        <v>9.5015598027053297E-2</v>
      </c>
      <c r="AD2" s="11">
        <f>'OddsRatio_working_3-way'!X2^(1/3)*SIN(('OddsRatio_working_3-way'!Y2+2*PI())/3)</f>
        <v>0.41404883894374661</v>
      </c>
      <c r="AE2" s="11">
        <f>'OddsRatio_working_3-way'!X2^(1/3)*SIN(('OddsRatio_working_3-way'!Y2+4*PI())/3)</f>
        <v>-0.50906443697079995</v>
      </c>
      <c r="AF2" s="11">
        <f>-'OddsRatio_working_3-way'!U2/(3*'OddsRatio_working_3-way'!X2^(1/3))*COS(('OddsRatio_working_3-way'!Y2)/3)</f>
        <v>0.5329596983417807</v>
      </c>
      <c r="AG2" s="11">
        <f>-'OddsRatio_working_3-way'!U2/(3*'OddsRatio_working_3-way'!X2^(1/3))*COS(('OddsRatio_working_3-way'!Y2+2*PI())/3)</f>
        <v>-0.34876577081808902</v>
      </c>
      <c r="AH2" s="11">
        <f>-'OddsRatio_working_3-way'!U2/(3*'OddsRatio_working_3-way'!X2^(1/3))*COS(('OddsRatio_working_3-way'!Y2+4*PI())/3)</f>
        <v>-0.18419392752369154</v>
      </c>
      <c r="AI2" s="11">
        <f>'OddsRatio_working_3-way'!U2/(3*'OddsRatio_working_3-way'!X2^(1/3))*SIN(('OddsRatio_working_3-way'!Y2)/3)</f>
        <v>-9.5015598027053297E-2</v>
      </c>
      <c r="AJ2" s="11">
        <f>'OddsRatio_working_3-way'!U2/(3*'OddsRatio_working_3-way'!X2^(1/3))*SIN(('OddsRatio_working_3-way'!Y2+2*PI())/3)</f>
        <v>-0.41404883894374661</v>
      </c>
      <c r="AK2" s="11">
        <f>'OddsRatio_working_3-way'!U2/(3*'OddsRatio_working_3-way'!X2^(1/3))*SIN(('OddsRatio_working_3-way'!Y2+4*PI())/3)</f>
        <v>0.50906443697079995</v>
      </c>
      <c r="AL2" s="11">
        <f>'OddsRatio_working_3-way'!Z2+'OddsRatio_working_3-way'!AF2</f>
        <v>1.0659193966835614</v>
      </c>
      <c r="AM2" s="11">
        <f>'OddsRatio_working_3-way'!AA2+'OddsRatio_working_3-way'!AG2</f>
        <v>-0.69753154163617803</v>
      </c>
      <c r="AN2" s="11">
        <f>'OddsRatio_working_3-way'!AB2+'OddsRatio_working_3-way'!AH2</f>
        <v>-0.36838785504738308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1.0659193966835614</v>
      </c>
      <c r="AS2" s="11">
        <f>IF(('OddsRatio_working_3-way'!X2=0),IF(Q2&gt;0,-Q2^(1/3),(-Q2)^(1/3)),'OddsRatio_working_3-way'!AM2-'OddsRatio_working_3-way'!R2/3)</f>
        <v>-0.69753154163617803</v>
      </c>
      <c r="AT2" s="11">
        <f>IF(('OddsRatio_working_3-way'!X2=0),IF(Q2&gt;0,-Q2^(1/3),(-Q2)^(1/3)),'OddsRatio_working_3-way'!AN2-'OddsRatio_working_3-way'!R2/3)</f>
        <v>-0.36838785504738308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9">
        <f t="shared" ref="D3" si="0">(K3/(AR3+K3-(AR3*K3)))</f>
        <v>0.15991055018028291</v>
      </c>
      <c r="E3" s="9">
        <f t="shared" ref="E3" si="1">(L3/(AR3+L3-(AR3*L3)))</f>
        <v>0.22817856024230943</v>
      </c>
      <c r="F3" s="9">
        <f t="shared" ref="F3" si="2">(M3/(AR3+M3-(AR3*M3)))</f>
        <v>0.61191088957740769</v>
      </c>
      <c r="G3" s="9">
        <f t="shared" ref="G3" si="3">AR3</f>
        <v>1.0570414664206276</v>
      </c>
      <c r="H3" s="9">
        <f t="shared" ref="H3" si="4">IF(A3="","",1/D3)</f>
        <v>6.253496088110519</v>
      </c>
      <c r="I3" s="9">
        <f t="shared" ref="I3" si="5">IF(B3="","",1/E3)</f>
        <v>4.3825326925460084</v>
      </c>
      <c r="J3" s="9">
        <f t="shared" ref="J3" si="6">IF(C3="","",1/F3)</f>
        <v>1.6342248798523766</v>
      </c>
      <c r="K3" s="11">
        <f t="shared" ref="K3" si="7">1/A3</f>
        <v>0.16750418760469013</v>
      </c>
      <c r="L3" s="11">
        <f t="shared" ref="L3" si="8">1/B3</f>
        <v>0.23809523809523808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-0.23785594639866003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0.21860293531147806</v>
      </c>
      <c r="Q3" s="11">
        <f>2*'OddsRatio_working_3-way'!K3*'OddsRatio_working_3-way'!L3*'OddsRatio_working_3-way'!M3</f>
        <v>4.9852436787110155E-2</v>
      </c>
      <c r="R3" s="11">
        <f t="shared" ref="R3" si="10">O3/N3</f>
        <v>0</v>
      </c>
      <c r="S3" s="11">
        <f t="shared" ref="S3" si="11">P3/N3</f>
        <v>-0.91905600268276311</v>
      </c>
      <c r="T3" s="11">
        <f t="shared" ref="T3" si="12">Q3/N3</f>
        <v>-0.20959087860496306</v>
      </c>
      <c r="U3" s="11">
        <f>'OddsRatio_working_3-way'!S3-'OddsRatio_working_3-way'!R3^2/3</f>
        <v>-0.91905600268276311</v>
      </c>
      <c r="V3" s="11">
        <f>'OddsRatio_working_3-way'!S3*'OddsRatio_working_3-way'!R3/3-2*'OddsRatio_working_3-way'!R3^3/27-'OddsRatio_working_3-way'!T3</f>
        <v>0.20959087860496306</v>
      </c>
      <c r="W3" s="11">
        <f>'OddsRatio_working_3-way'!V3^2+4*'OddsRatio_working_3-way'!U3^3/27</f>
        <v>-7.1078102226670353E-2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0.16956299612612322</v>
      </c>
      <c r="Y3" s="11">
        <f>IF('OddsRatio_working_3-way'!W3&gt;=0,IF('OddsRatio_working_3-way'!V3+SQRT('OddsRatio_working_3-way'!W3)&gt;0,0,PI()),ACOS('OddsRatio_working_3-way'!V3/(2*'OddsRatio_working_3-way'!X3)))</f>
        <v>0.90455881128176618</v>
      </c>
      <c r="Z3" s="11">
        <f>'OddsRatio_working_3-way'!X3^(1/3)*COS('OddsRatio_working_3-way'!Y3/3)</f>
        <v>0.52852073321031379</v>
      </c>
      <c r="AA3" s="11">
        <f>'OddsRatio_working_3-way'!X3^(1/3)*COS(('OddsRatio_working_3-way'!Y3+2*PI())/3)</f>
        <v>-0.40660985412026868</v>
      </c>
      <c r="AB3" s="11">
        <f>'OddsRatio_working_3-way'!X3^(1/3)*COS(('OddsRatio_working_3-way'!Y3+4*PI())/3)</f>
        <v>-0.12191087909004525</v>
      </c>
      <c r="AC3" s="11">
        <f>'OddsRatio_working_3-way'!X3^(1/3)*SIN('OddsRatio_working_3-way'!Y3/3)</f>
        <v>0.16437102987171015</v>
      </c>
      <c r="AD3" s="11">
        <f>'OddsRatio_working_3-way'!X3^(1/3)*SIN(('OddsRatio_working_3-way'!Y3+2*PI())/3)</f>
        <v>0.37552686645105454</v>
      </c>
      <c r="AE3" s="11">
        <f>'OddsRatio_working_3-way'!X3^(1/3)*SIN(('OddsRatio_working_3-way'!Y3+4*PI())/3)</f>
        <v>-0.53989789632276464</v>
      </c>
      <c r="AF3" s="11">
        <f>-'OddsRatio_working_3-way'!U3/(3*'OddsRatio_working_3-way'!X3^(1/3))*COS(('OddsRatio_working_3-way'!Y3)/3)</f>
        <v>0.52852073321031379</v>
      </c>
      <c r="AG3" s="11">
        <f>-'OddsRatio_working_3-way'!U3/(3*'OddsRatio_working_3-way'!X3^(1/3))*COS(('OddsRatio_working_3-way'!Y3+2*PI())/3)</f>
        <v>-0.40660985412026868</v>
      </c>
      <c r="AH3" s="11">
        <f>-'OddsRatio_working_3-way'!U3/(3*'OddsRatio_working_3-way'!X3^(1/3))*COS(('OddsRatio_working_3-way'!Y3+4*PI())/3)</f>
        <v>-0.12191087909004525</v>
      </c>
      <c r="AI3" s="11">
        <f>'OddsRatio_working_3-way'!U3/(3*'OddsRatio_working_3-way'!X3^(1/3))*SIN(('OddsRatio_working_3-way'!Y3)/3)</f>
        <v>-0.16437102987171015</v>
      </c>
      <c r="AJ3" s="11">
        <f>'OddsRatio_working_3-way'!U3/(3*'OddsRatio_working_3-way'!X3^(1/3))*SIN(('OddsRatio_working_3-way'!Y3+2*PI())/3)</f>
        <v>-0.37552686645105454</v>
      </c>
      <c r="AK3" s="11">
        <f>'OddsRatio_working_3-way'!U3/(3*'OddsRatio_working_3-way'!X3^(1/3))*SIN(('OddsRatio_working_3-way'!Y3+4*PI())/3)</f>
        <v>0.53989789632276464</v>
      </c>
      <c r="AL3" s="11">
        <f>'OddsRatio_working_3-way'!Z3+'OddsRatio_working_3-way'!AF3</f>
        <v>1.0570414664206276</v>
      </c>
      <c r="AM3" s="11">
        <f>'OddsRatio_working_3-way'!AA3+'OddsRatio_working_3-way'!AG3</f>
        <v>-0.81321970824053735</v>
      </c>
      <c r="AN3" s="11">
        <f>'OddsRatio_working_3-way'!AB3+'OddsRatio_working_3-way'!AH3</f>
        <v>-0.2438217581800905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1.0570414664206276</v>
      </c>
      <c r="AS3" s="11">
        <f>IF(('OddsRatio_working_3-way'!X3=0),IF(Q3&gt;0,-Q3^(1/3),(-Q3)^(1/3)),'OddsRatio_working_3-way'!AM3-'OddsRatio_working_3-way'!R3/3)</f>
        <v>-0.81321970824053735</v>
      </c>
      <c r="AT3" s="11">
        <f>IF(('OddsRatio_working_3-way'!X3=0),IF(Q3&gt;0,-Q3^(1/3),(-Q3)^(1/3)),'OddsRatio_working_3-way'!AN3-'OddsRatio_working_3-way'!R3/3)</f>
        <v>-0.2438217581800905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9">
        <f t="shared" ref="D4:D67" si="13">(K4/(AR4+K4-(AR4*K4)))</f>
        <v>0.27750707904465127</v>
      </c>
      <c r="E4" s="9">
        <f t="shared" ref="E4:E67" si="14">(L4/(AR4+L4-(AR4*L4)))</f>
        <v>0.28407482463899714</v>
      </c>
      <c r="F4" s="9">
        <f t="shared" ref="F4:F67" si="15">(M4/(AR4+M4-(AR4*M4)))</f>
        <v>0.43841809631635181</v>
      </c>
      <c r="G4" s="9">
        <f t="shared" ref="G4:G67" si="16">AR4</f>
        <v>1.0414046711062079</v>
      </c>
      <c r="H4" s="9">
        <f t="shared" ref="H4:H67" si="17">IF(A4="","",1/D4)</f>
        <v>3.6035116777655198</v>
      </c>
      <c r="I4" s="9">
        <f t="shared" ref="I4:I67" si="18">IF(B4="","",1/E4)</f>
        <v>3.520199304077023</v>
      </c>
      <c r="J4" s="9">
        <f t="shared" ref="J4:J67" si="19">IF(C4="","",1/F4)</f>
        <v>2.2809277454606351</v>
      </c>
      <c r="K4" s="11">
        <f t="shared" ref="K4:K67" si="20">1/A4</f>
        <v>0.2857142857142857</v>
      </c>
      <c r="L4" s="11">
        <f t="shared" ref="L4:L67" si="21">1/B4</f>
        <v>0.29239766081871343</v>
      </c>
      <c r="M4" s="11">
        <f t="shared" ref="M4:M67" si="22">1/C4</f>
        <v>0.44843049327354262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-0.27877990941479269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0.23039661935106825</v>
      </c>
      <c r="Q4" s="11">
        <f>2*'OddsRatio_working_3-way'!K4*'OddsRatio_working_3-way'!L4*'OddsRatio_working_3-way'!M4</f>
        <v>7.4925729870266092E-2</v>
      </c>
      <c r="R4" s="11">
        <f t="shared" ref="R4:R67" si="23">O4/N4</f>
        <v>0</v>
      </c>
      <c r="S4" s="11">
        <f t="shared" ref="S4:S67" si="24">P4/N4</f>
        <v>-0.82644628099173523</v>
      </c>
      <c r="T4" s="11">
        <f t="shared" ref="T4:T67" si="25">Q4/N4</f>
        <v>-0.26876301820869436</v>
      </c>
      <c r="U4" s="11">
        <f>'OddsRatio_working_3-way'!S4-'OddsRatio_working_3-way'!R4^2/3</f>
        <v>-0.82644628099173523</v>
      </c>
      <c r="V4" s="11">
        <f>'OddsRatio_working_3-way'!S4*'OddsRatio_working_3-way'!R4/3-2*'OddsRatio_working_3-way'!R4^3/27-'OddsRatio_working_3-way'!T4</f>
        <v>0.26876301820869436</v>
      </c>
      <c r="W4" s="11">
        <f>'OddsRatio_working_3-way'!V4^2+4*'OddsRatio_working_3-way'!U4^3/27</f>
        <v>-1.1392207458727363E-2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0.14459060084889191</v>
      </c>
      <c r="Y4" s="11">
        <f>IF('OddsRatio_working_3-way'!W4&gt;=0,IF('OddsRatio_working_3-way'!V4+SQRT('OddsRatio_working_3-way'!W4)&gt;0,0,PI()),ACOS('OddsRatio_working_3-way'!V4/(2*'OddsRatio_working_3-way'!X4)))</f>
        <v>0.37803116541894077</v>
      </c>
      <c r="Z4" s="11">
        <f>'OddsRatio_working_3-way'!X4^(1/3)*COS('OddsRatio_working_3-way'!Y4/3)</f>
        <v>0.52070233555310397</v>
      </c>
      <c r="AA4" s="11">
        <f>'OddsRatio_working_3-way'!X4^(1/3)*COS(('OddsRatio_working_3-way'!Y4+2*PI())/3)</f>
        <v>-0.31747715625894812</v>
      </c>
      <c r="AB4" s="11">
        <f>'OddsRatio_working_3-way'!X4^(1/3)*COS(('OddsRatio_working_3-way'!Y4+4*PI())/3)</f>
        <v>-0.20322517929415576</v>
      </c>
      <c r="AC4" s="11">
        <f>'OddsRatio_working_3-way'!X4^(1/3)*SIN('OddsRatio_working_3-way'!Y4/3)</f>
        <v>6.5963409656069769E-2</v>
      </c>
      <c r="AD4" s="11">
        <f>'OddsRatio_working_3-way'!X4^(1/3)*SIN(('OddsRatio_working_3-way'!Y4+2*PI())/3)</f>
        <v>0.41795974557084226</v>
      </c>
      <c r="AE4" s="11">
        <f>'OddsRatio_working_3-way'!X4^(1/3)*SIN(('OddsRatio_working_3-way'!Y4+4*PI())/3)</f>
        <v>-0.48392315522691204</v>
      </c>
      <c r="AF4" s="11">
        <f>-'OddsRatio_working_3-way'!U4/(3*'OddsRatio_working_3-way'!X4^(1/3))*COS(('OddsRatio_working_3-way'!Y4)/3)</f>
        <v>0.52070233555310397</v>
      </c>
      <c r="AG4" s="11">
        <f>-'OddsRatio_working_3-way'!U4/(3*'OddsRatio_working_3-way'!X4^(1/3))*COS(('OddsRatio_working_3-way'!Y4+2*PI())/3)</f>
        <v>-0.31747715625894812</v>
      </c>
      <c r="AH4" s="11">
        <f>-'OddsRatio_working_3-way'!U4/(3*'OddsRatio_working_3-way'!X4^(1/3))*COS(('OddsRatio_working_3-way'!Y4+4*PI())/3)</f>
        <v>-0.20322517929415576</v>
      </c>
      <c r="AI4" s="11">
        <f>'OddsRatio_working_3-way'!U4/(3*'OddsRatio_working_3-way'!X4^(1/3))*SIN(('OddsRatio_working_3-way'!Y4)/3)</f>
        <v>-6.5963409656069769E-2</v>
      </c>
      <c r="AJ4" s="11">
        <f>'OddsRatio_working_3-way'!U4/(3*'OddsRatio_working_3-way'!X4^(1/3))*SIN(('OddsRatio_working_3-way'!Y4+2*PI())/3)</f>
        <v>-0.41795974557084226</v>
      </c>
      <c r="AK4" s="11">
        <f>'OddsRatio_working_3-way'!U4/(3*'OddsRatio_working_3-way'!X4^(1/3))*SIN(('OddsRatio_working_3-way'!Y4+4*PI())/3)</f>
        <v>0.48392315522691204</v>
      </c>
      <c r="AL4" s="11">
        <f>'OddsRatio_working_3-way'!Z4+'OddsRatio_working_3-way'!AF4</f>
        <v>1.0414046711062079</v>
      </c>
      <c r="AM4" s="11">
        <f>'OddsRatio_working_3-way'!AA4+'OddsRatio_working_3-way'!AG4</f>
        <v>-0.63495431251789625</v>
      </c>
      <c r="AN4" s="11">
        <f>'OddsRatio_working_3-way'!AB4+'OddsRatio_working_3-way'!AH4</f>
        <v>-0.40645035858831152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1.0414046711062079</v>
      </c>
      <c r="AS4" s="11">
        <f>IF(('OddsRatio_working_3-way'!X4=0),IF(Q4&gt;0,-Q4^(1/3),(-Q4)^(1/3)),'OddsRatio_working_3-way'!AM4-'OddsRatio_working_3-way'!R4/3)</f>
        <v>-0.63495431251789625</v>
      </c>
      <c r="AT4" s="11">
        <f>IF(('OddsRatio_working_3-way'!X4=0),IF(Q4&gt;0,-Q4^(1/3),(-Q4)^(1/3)),'OddsRatio_working_3-way'!AN4-'OddsRatio_working_3-way'!R4/3)</f>
        <v>-0.40645035858831152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9">
        <f t="shared" si="13"/>
        <v>0.37462166140194864</v>
      </c>
      <c r="E5" s="9">
        <f t="shared" si="14"/>
        <v>0.25366246538634846</v>
      </c>
      <c r="F5" s="9">
        <f t="shared" si="15"/>
        <v>0.37171587321170285</v>
      </c>
      <c r="G5" s="9">
        <f t="shared" si="16"/>
        <v>1.0433498697353996</v>
      </c>
      <c r="H5" s="9">
        <f t="shared" si="17"/>
        <v>2.6693597915766394</v>
      </c>
      <c r="I5" s="9">
        <f t="shared" si="18"/>
        <v>3.9422466326538266</v>
      </c>
      <c r="J5" s="9">
        <f t="shared" si="19"/>
        <v>2.6902267889713478</v>
      </c>
      <c r="K5" s="11">
        <f t="shared" si="20"/>
        <v>0.38461538461538458</v>
      </c>
      <c r="L5" s="11">
        <f t="shared" si="21"/>
        <v>0.26178010471204188</v>
      </c>
      <c r="M5" s="11">
        <f t="shared" si="22"/>
        <v>0.38167938931297707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-0.28089635475431407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0.23211271762488742</v>
      </c>
      <c r="Q5" s="11">
        <f>2*'OddsRatio_working_3-way'!K5*'OddsRatio_working_3-way'!L5*'OddsRatio_working_3-way'!M5</f>
        <v>7.6858515769830257E-2</v>
      </c>
      <c r="R5" s="11">
        <f t="shared" si="23"/>
        <v>0</v>
      </c>
      <c r="S5" s="11">
        <f t="shared" si="24"/>
        <v>-0.82632869275895282</v>
      </c>
      <c r="T5" s="11">
        <f t="shared" si="25"/>
        <v>-0.27361877243673932</v>
      </c>
      <c r="U5" s="11">
        <f>'OddsRatio_working_3-way'!S5-'OddsRatio_working_3-way'!R5^2/3</f>
        <v>-0.82632869275895282</v>
      </c>
      <c r="V5" s="11">
        <f>'OddsRatio_working_3-way'!S5*'OddsRatio_working_3-way'!R5/3-2*'OddsRatio_working_3-way'!R5^3/27-'OddsRatio_working_3-way'!T5</f>
        <v>0.27361877243673932</v>
      </c>
      <c r="W5" s="11">
        <f>'OddsRatio_working_3-way'!V5^2+4*'OddsRatio_working_3-way'!U5^3/27</f>
        <v>-8.7228445996046788E-3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0.14455974303846908</v>
      </c>
      <c r="Y5" s="11">
        <f>IF('OddsRatio_working_3-way'!W5&gt;=0,IF('OddsRatio_working_3-way'!V5+SQRT('OddsRatio_working_3-way'!W5)&gt;0,0,PI()),ACOS('OddsRatio_working_3-way'!V5/(2*'OddsRatio_working_3-way'!X5)))</f>
        <v>0.32893634283070572</v>
      </c>
      <c r="Z5" s="11">
        <f>'OddsRatio_working_3-way'!X5^(1/3)*COS('OddsRatio_working_3-way'!Y5/3)</f>
        <v>0.52167493486769989</v>
      </c>
      <c r="AA5" s="11">
        <f>'OddsRatio_working_3-way'!X5^(1/3)*COS(('OddsRatio_working_3-way'!Y5+2*PI())/3)</f>
        <v>-0.31057296720839833</v>
      </c>
      <c r="AB5" s="11">
        <f>'OddsRatio_working_3-way'!X5^(1/3)*COS(('OddsRatio_working_3-way'!Y5+4*PI())/3)</f>
        <v>-0.2111019676593017</v>
      </c>
      <c r="AC5" s="11">
        <f>'OddsRatio_working_3-way'!X5^(1/3)*SIN('OddsRatio_working_3-way'!Y5/3)</f>
        <v>5.7429608366232107E-2</v>
      </c>
      <c r="AD5" s="11">
        <f>'OddsRatio_working_3-way'!X5^(1/3)*SIN(('OddsRatio_working_3-way'!Y5+2*PI())/3)</f>
        <v>0.42306894192990446</v>
      </c>
      <c r="AE5" s="11">
        <f>'OddsRatio_working_3-way'!X5^(1/3)*SIN(('OddsRatio_working_3-way'!Y5+4*PI())/3)</f>
        <v>-0.48049855029613653</v>
      </c>
      <c r="AF5" s="11">
        <f>-'OddsRatio_working_3-way'!U5/(3*'OddsRatio_working_3-way'!X5^(1/3))*COS(('OddsRatio_working_3-way'!Y5)/3)</f>
        <v>0.52167493486769967</v>
      </c>
      <c r="AG5" s="11">
        <f>-'OddsRatio_working_3-way'!U5/(3*'OddsRatio_working_3-way'!X5^(1/3))*COS(('OddsRatio_working_3-way'!Y5+2*PI())/3)</f>
        <v>-0.31057296720839817</v>
      </c>
      <c r="AH5" s="11">
        <f>-'OddsRatio_working_3-way'!U5/(3*'OddsRatio_working_3-way'!X5^(1/3))*COS(('OddsRatio_working_3-way'!Y5+4*PI())/3)</f>
        <v>-0.21110196765930161</v>
      </c>
      <c r="AI5" s="11">
        <f>'OddsRatio_working_3-way'!U5/(3*'OddsRatio_working_3-way'!X5^(1/3))*SIN(('OddsRatio_working_3-way'!Y5)/3)</f>
        <v>-5.7429608366232086E-2</v>
      </c>
      <c r="AJ5" s="11">
        <f>'OddsRatio_working_3-way'!U5/(3*'OddsRatio_working_3-way'!X5^(1/3))*SIN(('OddsRatio_working_3-way'!Y5+2*PI())/3)</f>
        <v>-0.4230689419299043</v>
      </c>
      <c r="AK5" s="11">
        <f>'OddsRatio_working_3-way'!U5/(3*'OddsRatio_working_3-way'!X5^(1/3))*SIN(('OddsRatio_working_3-way'!Y5+4*PI())/3)</f>
        <v>0.48049855029613636</v>
      </c>
      <c r="AL5" s="11">
        <f>'OddsRatio_working_3-way'!Z5+'OddsRatio_working_3-way'!AF5</f>
        <v>1.0433498697353996</v>
      </c>
      <c r="AM5" s="11">
        <f>'OddsRatio_working_3-way'!AA5+'OddsRatio_working_3-way'!AG5</f>
        <v>-0.62114593441679644</v>
      </c>
      <c r="AN5" s="11">
        <f>'OddsRatio_working_3-way'!AB5+'OddsRatio_working_3-way'!AH5</f>
        <v>-0.42220393531860334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1.0433498697353996</v>
      </c>
      <c r="AS5" s="11">
        <f>IF(('OddsRatio_working_3-way'!X5=0),IF(Q5&gt;0,-Q5^(1/3),(-Q5)^(1/3)),'OddsRatio_working_3-way'!AM5-'OddsRatio_working_3-way'!R5/3)</f>
        <v>-0.62114593441679644</v>
      </c>
      <c r="AT5" s="11">
        <f>IF(('OddsRatio_working_3-way'!X5=0),IF(Q5&gt;0,-Q5^(1/3),(-Q5)^(1/3)),'OddsRatio_working_3-way'!AN5-'OddsRatio_working_3-way'!R5/3)</f>
        <v>-0.42220393531860334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9">
        <f t="shared" si="13"/>
        <v>0.41342461084042459</v>
      </c>
      <c r="E6" s="9">
        <f t="shared" si="14"/>
        <v>0.29597960716655708</v>
      </c>
      <c r="F6" s="9">
        <f t="shared" si="15"/>
        <v>0.29059578199301855</v>
      </c>
      <c r="G6" s="9">
        <f t="shared" si="16"/>
        <v>1.0432505029848049</v>
      </c>
      <c r="H6" s="9">
        <f t="shared" si="17"/>
        <v>2.4188206840593347</v>
      </c>
      <c r="I6" s="9">
        <f t="shared" si="18"/>
        <v>3.3786111468053552</v>
      </c>
      <c r="J6" s="9">
        <f t="shared" si="19"/>
        <v>3.4412061769844429</v>
      </c>
      <c r="K6" s="11">
        <f t="shared" si="20"/>
        <v>0.42372881355932207</v>
      </c>
      <c r="L6" s="11">
        <f t="shared" si="21"/>
        <v>0.3048780487804878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-0.28064499360105766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0.23129639852168346</v>
      </c>
      <c r="Q6" s="11">
        <f>2*'OddsRatio_working_3-way'!K6*'OddsRatio_working_3-way'!L6*'OddsRatio_working_3-way'!M6</f>
        <v>7.7356655023974388E-2</v>
      </c>
      <c r="R6" s="11">
        <f t="shared" si="23"/>
        <v>0</v>
      </c>
      <c r="S6" s="11">
        <f t="shared" si="24"/>
        <v>-0.82416007338607944</v>
      </c>
      <c r="T6" s="11">
        <f t="shared" si="25"/>
        <v>-0.27563882053046129</v>
      </c>
      <c r="U6" s="11">
        <f>'OddsRatio_working_3-way'!S6-'OddsRatio_working_3-way'!R6^2/3</f>
        <v>-0.82416007338607944</v>
      </c>
      <c r="V6" s="11">
        <f>'OddsRatio_working_3-way'!S6*'OddsRatio_working_3-way'!R6/3-2*'OddsRatio_working_3-way'!R6^3/27-'OddsRatio_working_3-way'!T6</f>
        <v>0.27563882053046129</v>
      </c>
      <c r="W6" s="11">
        <f>'OddsRatio_working_3-way'!V6^2+4*'OddsRatio_working_3-way'!U6^3/27</f>
        <v>-6.9569214028763343E-3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0.14399104207059218</v>
      </c>
      <c r="Y6" s="11">
        <f>IF('OddsRatio_working_3-way'!W6&gt;=0,IF('OddsRatio_working_3-way'!V6+SQRT('OddsRatio_working_3-way'!W6)&gt;0,0,PI()),ACOS('OddsRatio_working_3-way'!V6/(2*'OddsRatio_working_3-way'!X6)))</f>
        <v>0.29383992142758464</v>
      </c>
      <c r="Z6" s="11">
        <f>'OddsRatio_working_3-way'!X6^(1/3)*COS('OddsRatio_working_3-way'!Y6/3)</f>
        <v>0.52162525149240258</v>
      </c>
      <c r="AA6" s="11">
        <f>'OddsRatio_working_3-way'!X6^(1/3)*COS(('OddsRatio_working_3-way'!Y6+2*PI())/3)</f>
        <v>-0.30520115017127897</v>
      </c>
      <c r="AB6" s="11">
        <f>'OddsRatio_working_3-way'!X6^(1/3)*COS(('OddsRatio_working_3-way'!Y6+4*PI())/3)</f>
        <v>-0.21642410132112372</v>
      </c>
      <c r="AC6" s="11">
        <f>'OddsRatio_working_3-way'!X6^(1/3)*SIN('OddsRatio_working_3-way'!Y6/3)</f>
        <v>5.1255453051497618E-2</v>
      </c>
      <c r="AD6" s="11">
        <f>'OddsRatio_working_3-way'!X6^(1/3)*SIN(('OddsRatio_working_3-way'!Y6+2*PI())/3)</f>
        <v>0.42611299252211843</v>
      </c>
      <c r="AE6" s="11">
        <f>'OddsRatio_working_3-way'!X6^(1/3)*SIN(('OddsRatio_working_3-way'!Y6+4*PI())/3)</f>
        <v>-0.47736844557361613</v>
      </c>
      <c r="AF6" s="11">
        <f>-'OddsRatio_working_3-way'!U6/(3*'OddsRatio_working_3-way'!X6^(1/3))*COS(('OddsRatio_working_3-way'!Y6)/3)</f>
        <v>0.52162525149240246</v>
      </c>
      <c r="AG6" s="11">
        <f>-'OddsRatio_working_3-way'!U6/(3*'OddsRatio_working_3-way'!X6^(1/3))*COS(('OddsRatio_working_3-way'!Y6+2*PI())/3)</f>
        <v>-0.30520115017127891</v>
      </c>
      <c r="AH6" s="11">
        <f>-'OddsRatio_working_3-way'!U6/(3*'OddsRatio_working_3-way'!X6^(1/3))*COS(('OddsRatio_working_3-way'!Y6+4*PI())/3)</f>
        <v>-0.21642410132112369</v>
      </c>
      <c r="AI6" s="11">
        <f>'OddsRatio_working_3-way'!U6/(3*'OddsRatio_working_3-way'!X6^(1/3))*SIN(('OddsRatio_working_3-way'!Y6)/3)</f>
        <v>-5.1255453051497611E-2</v>
      </c>
      <c r="AJ6" s="11">
        <f>'OddsRatio_working_3-way'!U6/(3*'OddsRatio_working_3-way'!X6^(1/3))*SIN(('OddsRatio_working_3-way'!Y6+2*PI())/3)</f>
        <v>-0.42611299252211832</v>
      </c>
      <c r="AK6" s="11">
        <f>'OddsRatio_working_3-way'!U6/(3*'OddsRatio_working_3-way'!X6^(1/3))*SIN(('OddsRatio_working_3-way'!Y6+4*PI())/3)</f>
        <v>0.47736844557361602</v>
      </c>
      <c r="AL6" s="11">
        <f>'OddsRatio_working_3-way'!Z6+'OddsRatio_working_3-way'!AF6</f>
        <v>1.0432505029848049</v>
      </c>
      <c r="AM6" s="11">
        <f>'OddsRatio_working_3-way'!AA6+'OddsRatio_working_3-way'!AG6</f>
        <v>-0.61040230034255782</v>
      </c>
      <c r="AN6" s="11">
        <f>'OddsRatio_working_3-way'!AB6+'OddsRatio_working_3-way'!AH6</f>
        <v>-0.43284820264224744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1.0432505029848049</v>
      </c>
      <c r="AS6" s="11">
        <f>IF(('OddsRatio_working_3-way'!X6=0),IF(Q6&gt;0,-Q6^(1/3),(-Q6)^(1/3)),'OddsRatio_working_3-way'!AM6-'OddsRatio_working_3-way'!R6/3)</f>
        <v>-0.61040230034255782</v>
      </c>
      <c r="AT6" s="11">
        <f>IF(('OddsRatio_working_3-way'!X6=0),IF(Q6&gt;0,-Q6^(1/3),(-Q6)^(1/3)),'OddsRatio_working_3-way'!AN6-'OddsRatio_working_3-way'!R6/3)</f>
        <v>-0.43284820264224744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9">
        <f t="shared" si="13"/>
        <v>0.69591883059273352</v>
      </c>
      <c r="E7" s="9">
        <f t="shared" si="14"/>
        <v>0.19886810689698295</v>
      </c>
      <c r="F7" s="9">
        <f t="shared" si="15"/>
        <v>0.10521306251028351</v>
      </c>
      <c r="G7" s="9">
        <f t="shared" si="16"/>
        <v>1.065729731966754</v>
      </c>
      <c r="H7" s="9">
        <f t="shared" si="17"/>
        <v>1.4369491901063691</v>
      </c>
      <c r="I7" s="9">
        <f t="shared" si="18"/>
        <v>5.0284583868343304</v>
      </c>
      <c r="J7" s="9">
        <f t="shared" si="19"/>
        <v>9.5045232610946968</v>
      </c>
      <c r="K7" s="11">
        <f t="shared" si="20"/>
        <v>0.70921985815602839</v>
      </c>
      <c r="L7" s="11">
        <f t="shared" si="21"/>
        <v>0.20920502092050208</v>
      </c>
      <c r="M7" s="11">
        <f t="shared" si="22"/>
        <v>0.11135857461024498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-0.20434085300291438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0.20107923870243646</v>
      </c>
      <c r="Q7" s="11">
        <f>2*'OddsRatio_working_3-way'!K7*'OddsRatio_working_3-way'!L7*'OddsRatio_working_3-way'!M7</f>
        <v>3.3045067987253325E-2</v>
      </c>
      <c r="R7" s="11">
        <f t="shared" si="23"/>
        <v>0</v>
      </c>
      <c r="S7" s="11">
        <f t="shared" si="24"/>
        <v>-0.98403836407381839</v>
      </c>
      <c r="T7" s="11">
        <f t="shared" si="25"/>
        <v>-0.16171542548460452</v>
      </c>
      <c r="U7" s="11">
        <f>'OddsRatio_working_3-way'!S7-'OddsRatio_working_3-way'!R7^2/3</f>
        <v>-0.98403836407381839</v>
      </c>
      <c r="V7" s="11">
        <f>'OddsRatio_working_3-way'!S7*'OddsRatio_working_3-way'!R7/3-2*'OddsRatio_working_3-way'!R7^3/27-'OddsRatio_working_3-way'!T7</f>
        <v>0.16171542548460452</v>
      </c>
      <c r="W7" s="11">
        <f>'OddsRatio_working_3-way'!V7^2+4*'OddsRatio_working_3-way'!U7^3/27</f>
        <v>-0.11501483924608057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0.18786079825614713</v>
      </c>
      <c r="Y7" s="11">
        <f>IF('OddsRatio_working_3-way'!W7&gt;=0,IF('OddsRatio_working_3-way'!V7+SQRT('OddsRatio_working_3-way'!W7)&gt;0,0,PI()),ACOS('OddsRatio_working_3-way'!V7/(2*'OddsRatio_working_3-way'!X7)))</f>
        <v>1.1258461493310048</v>
      </c>
      <c r="Z7" s="11">
        <f>'OddsRatio_working_3-way'!X7^(1/3)*COS('OddsRatio_working_3-way'!Y7/3)</f>
        <v>0.53286486598337701</v>
      </c>
      <c r="AA7" s="11">
        <f>'OddsRatio_working_3-way'!X7^(1/3)*COS(('OddsRatio_working_3-way'!Y7+2*PI())/3)</f>
        <v>-0.44823140705051762</v>
      </c>
      <c r="AB7" s="11">
        <f>'OddsRatio_working_3-way'!X7^(1/3)*COS(('OddsRatio_working_3-way'!Y7+4*PI())/3)</f>
        <v>-8.4633458932859049E-2</v>
      </c>
      <c r="AC7" s="11">
        <f>'OddsRatio_working_3-way'!X7^(1/3)*SIN('OddsRatio_working_3-way'!Y7/3)</f>
        <v>0.20992337322252572</v>
      </c>
      <c r="AD7" s="11">
        <f>'OddsRatio_working_3-way'!X7^(1/3)*SIN(('OddsRatio_working_3-way'!Y7+2*PI())/3)</f>
        <v>0.35651282411453211</v>
      </c>
      <c r="AE7" s="11">
        <f>'OddsRatio_working_3-way'!X7^(1/3)*SIN(('OddsRatio_working_3-way'!Y7+4*PI())/3)</f>
        <v>-0.56643619733705775</v>
      </c>
      <c r="AF7" s="11">
        <f>-'OddsRatio_working_3-way'!U7/(3*'OddsRatio_working_3-way'!X7^(1/3))*COS(('OddsRatio_working_3-way'!Y7)/3)</f>
        <v>0.5328648659833769</v>
      </c>
      <c r="AG7" s="11">
        <f>-'OddsRatio_working_3-way'!U7/(3*'OddsRatio_working_3-way'!X7^(1/3))*COS(('OddsRatio_working_3-way'!Y7+2*PI())/3)</f>
        <v>-0.44823140705051756</v>
      </c>
      <c r="AH7" s="11">
        <f>-'OddsRatio_working_3-way'!U7/(3*'OddsRatio_working_3-way'!X7^(1/3))*COS(('OddsRatio_working_3-way'!Y7+4*PI())/3)</f>
        <v>-8.4633458932859035E-2</v>
      </c>
      <c r="AI7" s="11">
        <f>'OddsRatio_working_3-way'!U7/(3*'OddsRatio_working_3-way'!X7^(1/3))*SIN(('OddsRatio_working_3-way'!Y7)/3)</f>
        <v>-0.20992337322252566</v>
      </c>
      <c r="AJ7" s="11">
        <f>'OddsRatio_working_3-way'!U7/(3*'OddsRatio_working_3-way'!X7^(1/3))*SIN(('OddsRatio_working_3-way'!Y7+2*PI())/3)</f>
        <v>-0.35651282411453206</v>
      </c>
      <c r="AK7" s="11">
        <f>'OddsRatio_working_3-way'!U7/(3*'OddsRatio_working_3-way'!X7^(1/3))*SIN(('OddsRatio_working_3-way'!Y7+4*PI())/3)</f>
        <v>0.56643619733705763</v>
      </c>
      <c r="AL7" s="11">
        <f>'OddsRatio_working_3-way'!Z7+'OddsRatio_working_3-way'!AF7</f>
        <v>1.065729731966754</v>
      </c>
      <c r="AM7" s="11">
        <f>'OddsRatio_working_3-way'!AA7+'OddsRatio_working_3-way'!AG7</f>
        <v>-0.89646281410103512</v>
      </c>
      <c r="AN7" s="11">
        <f>'OddsRatio_working_3-way'!AB7+'OddsRatio_working_3-way'!AH7</f>
        <v>-0.16926691786571807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1.065729731966754</v>
      </c>
      <c r="AS7" s="11">
        <f>IF(('OddsRatio_working_3-way'!X7=0),IF(Q7&gt;0,-Q7^(1/3),(-Q7)^(1/3)),'OddsRatio_working_3-way'!AM7-'OddsRatio_working_3-way'!R7/3)</f>
        <v>-0.89646281410103512</v>
      </c>
      <c r="AT7" s="11">
        <f>IF(('OddsRatio_working_3-way'!X7=0),IF(Q7&gt;0,-Q7^(1/3),(-Q7)^(1/3)),'OddsRatio_working_3-way'!AN7-'OddsRatio_working_3-way'!R7/3)</f>
        <v>-0.16926691786571807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9">
        <f t="shared" si="13"/>
        <v>0.38371369562423202</v>
      </c>
      <c r="E8" s="9">
        <f t="shared" si="14"/>
        <v>0.28890787067727614</v>
      </c>
      <c r="F8" s="9">
        <f t="shared" si="15"/>
        <v>0.32737843369849207</v>
      </c>
      <c r="G8" s="9">
        <f t="shared" si="16"/>
        <v>1.0429284033797321</v>
      </c>
      <c r="H8" s="9">
        <f t="shared" si="17"/>
        <v>2.6061097412047878</v>
      </c>
      <c r="I8" s="9">
        <f t="shared" si="18"/>
        <v>3.4613110319761682</v>
      </c>
      <c r="J8" s="9">
        <f t="shared" si="19"/>
        <v>3.0545689546580723</v>
      </c>
      <c r="K8" s="11">
        <f t="shared" si="20"/>
        <v>0.39370078740157477</v>
      </c>
      <c r="L8" s="11">
        <f t="shared" si="21"/>
        <v>0.29761904761904762</v>
      </c>
      <c r="M8" s="11">
        <f t="shared" si="22"/>
        <v>0.33670033670033667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-0.28246816370175953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0.23158405704337456</v>
      </c>
      <c r="Q8" s="11">
        <f>2*'OddsRatio_working_3-way'!K8*'OddsRatio_working_3-way'!L8*'OddsRatio_working_3-way'!M8</f>
        <v>7.8904278379343981E-2</v>
      </c>
      <c r="R8" s="11">
        <f t="shared" si="23"/>
        <v>0</v>
      </c>
      <c r="S8" s="11">
        <f t="shared" si="24"/>
        <v>-0.8198589674972705</v>
      </c>
      <c r="T8" s="11">
        <f t="shared" si="25"/>
        <v>-0.27933866013535624</v>
      </c>
      <c r="U8" s="11">
        <f>'OddsRatio_working_3-way'!S8-'OddsRatio_working_3-way'!R8^2/3</f>
        <v>-0.8198589674972705</v>
      </c>
      <c r="V8" s="11">
        <f>'OddsRatio_working_3-way'!S8*'OddsRatio_working_3-way'!R8/3-2*'OddsRatio_working_3-way'!R8^3/27-'OddsRatio_working_3-way'!T8</f>
        <v>0.27933866013535624</v>
      </c>
      <c r="W8" s="11">
        <f>'OddsRatio_working_3-way'!V8^2+4*'OddsRatio_working_3-way'!U8^3/27</f>
        <v>-3.6119215704505103E-3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0.14286532873362467</v>
      </c>
      <c r="Y8" s="11">
        <f>IF('OddsRatio_working_3-way'!W8&gt;=0,IF('OddsRatio_working_3-way'!V8+SQRT('OddsRatio_working_3-way'!W8)&gt;0,0,PI()),ACOS('OddsRatio_working_3-way'!V8/(2*'OddsRatio_working_3-way'!X8)))</f>
        <v>0.21191799393183408</v>
      </c>
      <c r="Z8" s="11">
        <f>'OddsRatio_working_3-way'!X8^(1/3)*COS('OddsRatio_working_3-way'!Y8/3)</f>
        <v>0.52146420168986618</v>
      </c>
      <c r="AA8" s="11">
        <f>'OddsRatio_working_3-way'!X8^(1/3)*COS(('OddsRatio_working_3-way'!Y8+2*PI())/3)</f>
        <v>-0.29268607776926192</v>
      </c>
      <c r="AB8" s="11">
        <f>'OddsRatio_working_3-way'!X8^(1/3)*COS(('OddsRatio_working_3-way'!Y8+4*PI())/3)</f>
        <v>-0.22877812392060443</v>
      </c>
      <c r="AC8" s="11">
        <f>'OddsRatio_working_3-way'!X8^(1/3)*SIN('OddsRatio_working_3-way'!Y8/3)</f>
        <v>3.6897274357880552E-2</v>
      </c>
      <c r="AD8" s="11">
        <f>'OddsRatio_working_3-way'!X8^(1/3)*SIN(('OddsRatio_working_3-way'!Y8+2*PI())/3)</f>
        <v>0.43315260864865601</v>
      </c>
      <c r="AE8" s="11">
        <f>'OddsRatio_working_3-way'!X8^(1/3)*SIN(('OddsRatio_working_3-way'!Y8+4*PI())/3)</f>
        <v>-0.47004988300653661</v>
      </c>
      <c r="AF8" s="11">
        <f>-'OddsRatio_working_3-way'!U8/(3*'OddsRatio_working_3-way'!X8^(1/3))*COS(('OddsRatio_working_3-way'!Y8)/3)</f>
        <v>0.52146420168986607</v>
      </c>
      <c r="AG8" s="11">
        <f>-'OddsRatio_working_3-way'!U8/(3*'OddsRatio_working_3-way'!X8^(1/3))*COS(('OddsRatio_working_3-way'!Y8+2*PI())/3)</f>
        <v>-0.29268607776926187</v>
      </c>
      <c r="AH8" s="11">
        <f>-'OddsRatio_working_3-way'!U8/(3*'OddsRatio_working_3-way'!X8^(1/3))*COS(('OddsRatio_working_3-way'!Y8+4*PI())/3)</f>
        <v>-0.22877812392060437</v>
      </c>
      <c r="AI8" s="11">
        <f>'OddsRatio_working_3-way'!U8/(3*'OddsRatio_working_3-way'!X8^(1/3))*SIN(('OddsRatio_working_3-way'!Y8)/3)</f>
        <v>-3.6897274357880545E-2</v>
      </c>
      <c r="AJ8" s="11">
        <f>'OddsRatio_working_3-way'!U8/(3*'OddsRatio_working_3-way'!X8^(1/3))*SIN(('OddsRatio_working_3-way'!Y8+2*PI())/3)</f>
        <v>-0.43315260864865596</v>
      </c>
      <c r="AK8" s="11">
        <f>'OddsRatio_working_3-way'!U8/(3*'OddsRatio_working_3-way'!X8^(1/3))*SIN(('OddsRatio_working_3-way'!Y8+4*PI())/3)</f>
        <v>0.4700498830065365</v>
      </c>
      <c r="AL8" s="11">
        <f>'OddsRatio_working_3-way'!Z8+'OddsRatio_working_3-way'!AF8</f>
        <v>1.0429284033797321</v>
      </c>
      <c r="AM8" s="11">
        <f>'OddsRatio_working_3-way'!AA8+'OddsRatio_working_3-way'!AG8</f>
        <v>-0.58537215553852384</v>
      </c>
      <c r="AN8" s="11">
        <f>'OddsRatio_working_3-way'!AB8+'OddsRatio_working_3-way'!AH8</f>
        <v>-0.4575562478412088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1.0429284033797321</v>
      </c>
      <c r="AS8" s="11">
        <f>IF(('OddsRatio_working_3-way'!X8=0),IF(Q8&gt;0,-Q8^(1/3),(-Q8)^(1/3)),'OddsRatio_working_3-way'!AM8-'OddsRatio_working_3-way'!R8/3)</f>
        <v>-0.58537215553852384</v>
      </c>
      <c r="AT8" s="11">
        <f>IF(('OddsRatio_working_3-way'!X8=0),IF(Q8&gt;0,-Q8^(1/3),(-Q8)^(1/3)),'OddsRatio_working_3-way'!AN8-'OddsRatio_working_3-way'!R8/3)</f>
        <v>-0.4575562478412088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9">
        <f t="shared" si="13"/>
        <v>0.21013443046917915</v>
      </c>
      <c r="E9" s="9">
        <f t="shared" si="14"/>
        <v>0.26940942448179239</v>
      </c>
      <c r="F9" s="9">
        <f t="shared" si="15"/>
        <v>0.52045614504902826</v>
      </c>
      <c r="G9" s="9">
        <f t="shared" si="16"/>
        <v>1.0470357665900707</v>
      </c>
      <c r="H9" s="9">
        <f t="shared" si="17"/>
        <v>4.7588584020583529</v>
      </c>
      <c r="I9" s="9">
        <f t="shared" si="18"/>
        <v>3.7118226354682831</v>
      </c>
      <c r="J9" s="9">
        <f t="shared" si="19"/>
        <v>1.9213914745992624</v>
      </c>
      <c r="K9" s="11">
        <f t="shared" si="20"/>
        <v>0.2178649237472767</v>
      </c>
      <c r="L9" s="11">
        <f t="shared" si="21"/>
        <v>0.2785515320334262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-0.26412645436425153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0.22789758218096565</v>
      </c>
      <c r="Q9" s="11">
        <f>2*'OddsRatio_working_3-way'!K9*'OddsRatio_working_3-way'!L9*'OddsRatio_working_3-way'!M9</f>
        <v>6.4560221581010102E-2</v>
      </c>
      <c r="R9" s="11">
        <f t="shared" si="23"/>
        <v>0</v>
      </c>
      <c r="S9" s="11">
        <f t="shared" si="24"/>
        <v>-0.86283512467356505</v>
      </c>
      <c r="T9" s="11">
        <f t="shared" si="25"/>
        <v>-0.24442921378854535</v>
      </c>
      <c r="U9" s="11">
        <f>'OddsRatio_working_3-way'!S9-'OddsRatio_working_3-way'!R9^2/3</f>
        <v>-0.86283512467356505</v>
      </c>
      <c r="V9" s="11">
        <f>'OddsRatio_working_3-way'!S9*'OddsRatio_working_3-way'!R9/3-2*'OddsRatio_working_3-way'!R9^3/27-'OddsRatio_working_3-way'!T9</f>
        <v>0.24442921378854535</v>
      </c>
      <c r="W9" s="11">
        <f>'OddsRatio_working_3-way'!V9^2+4*'OddsRatio_working_3-way'!U9^3/27</f>
        <v>-3.541989059909656E-2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0.15424455513273636</v>
      </c>
      <c r="Y9" s="11">
        <f>IF('OddsRatio_working_3-way'!W9&gt;=0,IF('OddsRatio_working_3-way'!V9+SQRT('OddsRatio_working_3-way'!W9)&gt;0,0,PI()),ACOS('OddsRatio_working_3-way'!V9/(2*'OddsRatio_working_3-way'!X9)))</f>
        <v>0.65615620285076925</v>
      </c>
      <c r="Z9" s="11">
        <f>'OddsRatio_working_3-way'!X9^(1/3)*COS('OddsRatio_working_3-way'!Y9/3)</f>
        <v>0.52351788329503535</v>
      </c>
      <c r="AA9" s="11">
        <f>'OddsRatio_working_3-way'!X9^(1/3)*COS(('OddsRatio_working_3-way'!Y9+2*PI())/3)</f>
        <v>-0.36253369330241203</v>
      </c>
      <c r="AB9" s="11">
        <f>'OddsRatio_working_3-way'!X9^(1/3)*COS(('OddsRatio_working_3-way'!Y9+4*PI())/3)</f>
        <v>-0.16098418999262321</v>
      </c>
      <c r="AC9" s="11">
        <f>'OddsRatio_working_3-way'!X9^(1/3)*SIN('OddsRatio_working_3-way'!Y9/3)</f>
        <v>0.11636465999094193</v>
      </c>
      <c r="AD9" s="11">
        <f>'OddsRatio_working_3-way'!X9^(1/3)*SIN(('OddsRatio_working_3-way'!Y9+2*PI())/3)</f>
        <v>0.39519745627348668</v>
      </c>
      <c r="AE9" s="11">
        <f>'OddsRatio_working_3-way'!X9^(1/3)*SIN(('OddsRatio_working_3-way'!Y9+4*PI())/3)</f>
        <v>-0.5115621162644286</v>
      </c>
      <c r="AF9" s="11">
        <f>-'OddsRatio_working_3-way'!U9/(3*'OddsRatio_working_3-way'!X9^(1/3))*COS(('OddsRatio_working_3-way'!Y9)/3)</f>
        <v>0.52351788329503524</v>
      </c>
      <c r="AG9" s="11">
        <f>-'OddsRatio_working_3-way'!U9/(3*'OddsRatio_working_3-way'!X9^(1/3))*COS(('OddsRatio_working_3-way'!Y9+2*PI())/3)</f>
        <v>-0.36253369330241192</v>
      </c>
      <c r="AH9" s="11">
        <f>-'OddsRatio_working_3-way'!U9/(3*'OddsRatio_working_3-way'!X9^(1/3))*COS(('OddsRatio_working_3-way'!Y9+4*PI())/3)</f>
        <v>-0.16098418999262318</v>
      </c>
      <c r="AI9" s="11">
        <f>'OddsRatio_working_3-way'!U9/(3*'OddsRatio_working_3-way'!X9^(1/3))*SIN(('OddsRatio_working_3-way'!Y9)/3)</f>
        <v>-0.11636465999094191</v>
      </c>
      <c r="AJ9" s="11">
        <f>'OddsRatio_working_3-way'!U9/(3*'OddsRatio_working_3-way'!X9^(1/3))*SIN(('OddsRatio_working_3-way'!Y9+2*PI())/3)</f>
        <v>-0.39519745627348657</v>
      </c>
      <c r="AK9" s="11">
        <f>'OddsRatio_working_3-way'!U9/(3*'OddsRatio_working_3-way'!X9^(1/3))*SIN(('OddsRatio_working_3-way'!Y9+4*PI())/3)</f>
        <v>0.51156211626442849</v>
      </c>
      <c r="AL9" s="11">
        <f>'OddsRatio_working_3-way'!Z9+'OddsRatio_working_3-way'!AF9</f>
        <v>1.0470357665900707</v>
      </c>
      <c r="AM9" s="11">
        <f>'OddsRatio_working_3-way'!AA9+'OddsRatio_working_3-way'!AG9</f>
        <v>-0.72506738660482395</v>
      </c>
      <c r="AN9" s="11">
        <f>'OddsRatio_working_3-way'!AB9+'OddsRatio_working_3-way'!AH9</f>
        <v>-0.32196837998524641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1.0470357665900707</v>
      </c>
      <c r="AS9" s="11">
        <f>IF(('OddsRatio_working_3-way'!X9=0),IF(Q9&gt;0,-Q9^(1/3),(-Q9)^(1/3)),'OddsRatio_working_3-way'!AM9-'OddsRatio_working_3-way'!R9/3)</f>
        <v>-0.72506738660482395</v>
      </c>
      <c r="AT9" s="11">
        <f>IF(('OddsRatio_working_3-way'!X9=0),IF(Q9&gt;0,-Q9^(1/3),(-Q9)^(1/3)),'OddsRatio_working_3-way'!AN9-'OddsRatio_working_3-way'!R9/3)</f>
        <v>-0.32196837998524641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9">
        <f t="shared" si="13"/>
        <v>0.30083034838539058</v>
      </c>
      <c r="E10" s="9">
        <f t="shared" si="14"/>
        <v>0.26880468488907555</v>
      </c>
      <c r="F10" s="9">
        <f t="shared" si="15"/>
        <v>0.43036496672553393</v>
      </c>
      <c r="G10" s="9">
        <f t="shared" si="16"/>
        <v>1.0422119757471129</v>
      </c>
      <c r="H10" s="9">
        <f t="shared" si="17"/>
        <v>3.3241327059160621</v>
      </c>
      <c r="I10" s="9">
        <f t="shared" si="18"/>
        <v>3.7201732566999648</v>
      </c>
      <c r="J10" s="9">
        <f t="shared" si="19"/>
        <v>2.3236092091988332</v>
      </c>
      <c r="K10" s="11">
        <f t="shared" si="20"/>
        <v>0.30959752321981426</v>
      </c>
      <c r="L10" s="11">
        <f t="shared" si="21"/>
        <v>0.2770083102493075</v>
      </c>
      <c r="M10" s="11">
        <f t="shared" si="22"/>
        <v>0.44052863436123346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-0.27926307122692495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0.23083711018988678</v>
      </c>
      <c r="Q10" s="11">
        <f>2*'OddsRatio_working_3-way'!K10*'OddsRatio_working_3-way'!L10*'OddsRatio_working_3-way'!M10</f>
        <v>7.5560428867393392E-2</v>
      </c>
      <c r="R10" s="11">
        <f t="shared" si="23"/>
        <v>0</v>
      </c>
      <c r="S10" s="11">
        <f t="shared" si="24"/>
        <v>-0.82659375325107709</v>
      </c>
      <c r="T10" s="11">
        <f t="shared" si="25"/>
        <v>-0.27057078666156376</v>
      </c>
      <c r="U10" s="11">
        <f>'OddsRatio_working_3-way'!S10-'OddsRatio_working_3-way'!R10^2/3</f>
        <v>-0.82659375325107709</v>
      </c>
      <c r="V10" s="11">
        <f>'OddsRatio_working_3-way'!S10*'OddsRatio_working_3-way'!R10/3-2*'OddsRatio_working_3-way'!R10^3/27-'OddsRatio_working_3-way'!T10</f>
        <v>0.27057078666156376</v>
      </c>
      <c r="W10" s="11">
        <f>'OddsRatio_working_3-way'!V10^2+4*'OddsRatio_working_3-way'!U10^3/27</f>
        <v>-1.0461991714984437E-2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0.1446293040065203</v>
      </c>
      <c r="Y10" s="11">
        <f>IF('OddsRatio_working_3-way'!W10&gt;=0,IF('OddsRatio_working_3-way'!V10+SQRT('OddsRatio_working_3-way'!W10)&gt;0,0,PI()),ACOS('OddsRatio_working_3-way'!V10/(2*'OddsRatio_working_3-way'!X10)))</f>
        <v>0.36142447041563419</v>
      </c>
      <c r="Z10" s="11">
        <f>'OddsRatio_working_3-way'!X10^(1/3)*COS('OddsRatio_working_3-way'!Y10/3)</f>
        <v>0.52110598787355655</v>
      </c>
      <c r="AA10" s="11">
        <f>'OddsRatio_working_3-way'!X10^(1/3)*COS(('OddsRatio_working_3-way'!Y10+2*PI())/3)</f>
        <v>-0.31518677803153838</v>
      </c>
      <c r="AB10" s="11">
        <f>'OddsRatio_working_3-way'!X10^(1/3)*COS(('OddsRatio_working_3-way'!Y10+4*PI())/3)</f>
        <v>-0.20591920984201789</v>
      </c>
      <c r="AC10" s="11">
        <f>'OddsRatio_working_3-way'!X10^(1/3)*SIN('OddsRatio_working_3-way'!Y10/3)</f>
        <v>6.3085659907915426E-2</v>
      </c>
      <c r="AD10" s="11">
        <f>'OddsRatio_working_3-way'!X10^(1/3)*SIN(('OddsRatio_working_3-way'!Y10+2*PI())/3)</f>
        <v>0.419748193608728</v>
      </c>
      <c r="AE10" s="11">
        <f>'OddsRatio_working_3-way'!X10^(1/3)*SIN(('OddsRatio_working_3-way'!Y10+4*PI())/3)</f>
        <v>-0.48283385351664337</v>
      </c>
      <c r="AF10" s="11">
        <f>-'OddsRatio_working_3-way'!U10/(3*'OddsRatio_working_3-way'!X10^(1/3))*COS(('OddsRatio_working_3-way'!Y10)/3)</f>
        <v>0.52110598787355644</v>
      </c>
      <c r="AG10" s="11">
        <f>-'OddsRatio_working_3-way'!U10/(3*'OddsRatio_working_3-way'!X10^(1/3))*COS(('OddsRatio_working_3-way'!Y10+2*PI())/3)</f>
        <v>-0.31518677803153833</v>
      </c>
      <c r="AH10" s="11">
        <f>-'OddsRatio_working_3-way'!U10/(3*'OddsRatio_working_3-way'!X10^(1/3))*COS(('OddsRatio_working_3-way'!Y10+4*PI())/3)</f>
        <v>-0.20591920984201784</v>
      </c>
      <c r="AI10" s="11">
        <f>'OddsRatio_working_3-way'!U10/(3*'OddsRatio_working_3-way'!X10^(1/3))*SIN(('OddsRatio_working_3-way'!Y10)/3)</f>
        <v>-6.3085659907915412E-2</v>
      </c>
      <c r="AJ10" s="11">
        <f>'OddsRatio_working_3-way'!U10/(3*'OddsRatio_working_3-way'!X10^(1/3))*SIN(('OddsRatio_working_3-way'!Y10+2*PI())/3)</f>
        <v>-0.41974819360872795</v>
      </c>
      <c r="AK10" s="11">
        <f>'OddsRatio_working_3-way'!U10/(3*'OddsRatio_working_3-way'!X10^(1/3))*SIN(('OddsRatio_working_3-way'!Y10+4*PI())/3)</f>
        <v>0.48283385351664332</v>
      </c>
      <c r="AL10" s="11">
        <f>'OddsRatio_working_3-way'!Z10+'OddsRatio_working_3-way'!AF10</f>
        <v>1.0422119757471129</v>
      </c>
      <c r="AM10" s="11">
        <f>'OddsRatio_working_3-way'!AA10+'OddsRatio_working_3-way'!AG10</f>
        <v>-0.63037355606307677</v>
      </c>
      <c r="AN10" s="11">
        <f>'OddsRatio_working_3-way'!AB10+'OddsRatio_working_3-way'!AH10</f>
        <v>-0.41183841968403573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1.0422119757471129</v>
      </c>
      <c r="AS10" s="11">
        <f>IF(('OddsRatio_working_3-way'!X10=0),IF(Q10&gt;0,-Q10^(1/3),(-Q10)^(1/3)),'OddsRatio_working_3-way'!AM10-'OddsRatio_working_3-way'!R10/3)</f>
        <v>-0.63037355606307677</v>
      </c>
      <c r="AT10" s="11">
        <f>IF(('OddsRatio_working_3-way'!X10=0),IF(Q10&gt;0,-Q10^(1/3),(-Q10)^(1/3)),'OddsRatio_working_3-way'!AN10-'OddsRatio_working_3-way'!R10/3)</f>
        <v>-0.41183841968403573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9">
        <f t="shared" si="13"/>
        <v>0.38663297570456445</v>
      </c>
      <c r="E11" s="9">
        <f t="shared" si="14"/>
        <v>0.32245220750161574</v>
      </c>
      <c r="F11" s="9">
        <f t="shared" si="15"/>
        <v>0.29091481679381992</v>
      </c>
      <c r="G11" s="9">
        <f t="shared" si="16"/>
        <v>1.0506173887722403</v>
      </c>
      <c r="H11" s="9">
        <f t="shared" si="17"/>
        <v>2.5864322570460829</v>
      </c>
      <c r="I11" s="9">
        <f t="shared" si="18"/>
        <v>3.1012347775444806</v>
      </c>
      <c r="J11" s="9">
        <f t="shared" si="19"/>
        <v>3.4374323419515962</v>
      </c>
      <c r="K11" s="11">
        <f t="shared" si="20"/>
        <v>0.39840637450199207</v>
      </c>
      <c r="L11" s="11">
        <f t="shared" si="21"/>
        <v>0.33333333333333331</v>
      </c>
      <c r="M11" s="11">
        <f t="shared" si="22"/>
        <v>0.30120481927710846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-0.28026048416774674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0.2332037312597002</v>
      </c>
      <c r="Q11" s="11">
        <f>2*'OddsRatio_working_3-way'!K11*'OddsRatio_working_3-way'!L11*'OddsRatio_working_3-way'!M11</f>
        <v>8.0001280020480334E-2</v>
      </c>
      <c r="R11" s="11">
        <f t="shared" si="23"/>
        <v>0</v>
      </c>
      <c r="S11" s="11">
        <f t="shared" si="24"/>
        <v>-0.83209636903402606</v>
      </c>
      <c r="T11" s="11">
        <f t="shared" si="25"/>
        <v>-0.28545329984014611</v>
      </c>
      <c r="U11" s="11">
        <f>'OddsRatio_working_3-way'!S11-'OddsRatio_working_3-way'!R11^2/3</f>
        <v>-0.83209636903402606</v>
      </c>
      <c r="V11" s="11">
        <f>'OddsRatio_working_3-way'!S11*'OddsRatio_working_3-way'!R11/3-2*'OddsRatio_working_3-way'!R11^3/27-'OddsRatio_working_3-way'!T11</f>
        <v>0.28545329984014611</v>
      </c>
      <c r="W11" s="11">
        <f>'OddsRatio_working_3-way'!V11^2+4*'OddsRatio_working_3-way'!U11^3/27</f>
        <v>-3.8690829519794634E-3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0.14607589580557756</v>
      </c>
      <c r="Y11" s="11">
        <f>IF('OddsRatio_working_3-way'!W11&gt;=0,IF('OddsRatio_working_3-way'!V11+SQRT('OddsRatio_working_3-way'!W11)&gt;0,0,PI()),ACOS('OddsRatio_working_3-way'!V11/(2*'OddsRatio_working_3-way'!X11)))</f>
        <v>0.21455198730941016</v>
      </c>
      <c r="Z11" s="11">
        <f>'OddsRatio_working_3-way'!X11^(1/3)*COS('OddsRatio_working_3-way'!Y11/3)</f>
        <v>0.52530869438612016</v>
      </c>
      <c r="AA11" s="11">
        <f>'OddsRatio_working_3-way'!X11^(1/3)*COS(('OddsRatio_working_3-way'!Y11+2*PI())/3)</f>
        <v>-0.29524535761416937</v>
      </c>
      <c r="AB11" s="11">
        <f>'OddsRatio_working_3-way'!X11^(1/3)*COS(('OddsRatio_working_3-way'!Y11+4*PI())/3)</f>
        <v>-0.23006333677195095</v>
      </c>
      <c r="AC11" s="11">
        <f>'OddsRatio_working_3-way'!X11^(1/3)*SIN('OddsRatio_working_3-way'!Y11/3)</f>
        <v>3.7632857279578734E-2</v>
      </c>
      <c r="AD11" s="11">
        <f>'OddsRatio_working_3-way'!X11^(1/3)*SIN(('OddsRatio_working_3-way'!Y11+2*PI())/3)</f>
        <v>0.43611424552742667</v>
      </c>
      <c r="AE11" s="11">
        <f>'OddsRatio_working_3-way'!X11^(1/3)*SIN(('OddsRatio_working_3-way'!Y11+4*PI())/3)</f>
        <v>-0.47374710280700533</v>
      </c>
      <c r="AF11" s="11">
        <f>-'OddsRatio_working_3-way'!U11/(3*'OddsRatio_working_3-way'!X11^(1/3))*COS(('OddsRatio_working_3-way'!Y11)/3)</f>
        <v>0.52530869438612016</v>
      </c>
      <c r="AG11" s="11">
        <f>-'OddsRatio_working_3-way'!U11/(3*'OddsRatio_working_3-way'!X11^(1/3))*COS(('OddsRatio_working_3-way'!Y11+2*PI())/3)</f>
        <v>-0.29524535761416937</v>
      </c>
      <c r="AH11" s="11">
        <f>-'OddsRatio_working_3-way'!U11/(3*'OddsRatio_working_3-way'!X11^(1/3))*COS(('OddsRatio_working_3-way'!Y11+4*PI())/3)</f>
        <v>-0.23006333677195095</v>
      </c>
      <c r="AI11" s="11">
        <f>'OddsRatio_working_3-way'!U11/(3*'OddsRatio_working_3-way'!X11^(1/3))*SIN(('OddsRatio_working_3-way'!Y11)/3)</f>
        <v>-3.7632857279578734E-2</v>
      </c>
      <c r="AJ11" s="11">
        <f>'OddsRatio_working_3-way'!U11/(3*'OddsRatio_working_3-way'!X11^(1/3))*SIN(('OddsRatio_working_3-way'!Y11+2*PI())/3)</f>
        <v>-0.43611424552742667</v>
      </c>
      <c r="AK11" s="11">
        <f>'OddsRatio_working_3-way'!U11/(3*'OddsRatio_working_3-way'!X11^(1/3))*SIN(('OddsRatio_working_3-way'!Y11+4*PI())/3)</f>
        <v>0.47374710280700533</v>
      </c>
      <c r="AL11" s="11">
        <f>'OddsRatio_working_3-way'!Z11+'OddsRatio_working_3-way'!AF11</f>
        <v>1.0506173887722403</v>
      </c>
      <c r="AM11" s="11">
        <f>'OddsRatio_working_3-way'!AA11+'OddsRatio_working_3-way'!AG11</f>
        <v>-0.59049071522833874</v>
      </c>
      <c r="AN11" s="11">
        <f>'OddsRatio_working_3-way'!AB11+'OddsRatio_working_3-way'!AH11</f>
        <v>-0.46012667354390191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1.0506173887722403</v>
      </c>
      <c r="AS11" s="11">
        <f>IF(('OddsRatio_working_3-way'!X11=0),IF(Q11&gt;0,-Q11^(1/3),(-Q11)^(1/3)),'OddsRatio_working_3-way'!AM11-'OddsRatio_working_3-way'!R11/3)</f>
        <v>-0.59049071522833874</v>
      </c>
      <c r="AT11" s="11">
        <f>IF(('OddsRatio_working_3-way'!X11=0),IF(Q11&gt;0,-Q11^(1/3),(-Q11)^(1/3)),'OddsRatio_working_3-way'!AN11-'OddsRatio_working_3-way'!R11/3)</f>
        <v>-0.46012667354390191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9">
        <f t="shared" si="13"/>
        <v>0.59798185591903186</v>
      </c>
      <c r="E12" s="9">
        <f t="shared" si="14"/>
        <v>0.24549921598193047</v>
      </c>
      <c r="F12" s="9">
        <f t="shared" si="15"/>
        <v>0.15651892809903786</v>
      </c>
      <c r="G12" s="9">
        <f t="shared" si="16"/>
        <v>1.0671294319507956</v>
      </c>
      <c r="H12" s="9">
        <f t="shared" si="17"/>
        <v>1.6722915421290012</v>
      </c>
      <c r="I12" s="9">
        <f t="shared" si="18"/>
        <v>4.0733327640182901</v>
      </c>
      <c r="J12" s="9">
        <f t="shared" si="19"/>
        <v>6.3890036313515175</v>
      </c>
      <c r="K12" s="11">
        <f t="shared" si="20"/>
        <v>0.61349693251533743</v>
      </c>
      <c r="L12" s="11">
        <f t="shared" si="21"/>
        <v>0.25773195876288663</v>
      </c>
      <c r="M12" s="11">
        <f t="shared" si="22"/>
        <v>0.16528925619834711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-0.23946922610108778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0.22371703767279921</v>
      </c>
      <c r="Q12" s="11">
        <f>2*'OddsRatio_working_3-way'!K12*'OddsRatio_working_3-way'!L12*'OddsRatio_working_3-way'!M12</f>
        <v>5.2270335904859633E-2</v>
      </c>
      <c r="R12" s="11">
        <f t="shared" si="23"/>
        <v>0</v>
      </c>
      <c r="S12" s="11">
        <f t="shared" si="24"/>
        <v>-0.9342204061676006</v>
      </c>
      <c r="T12" s="11">
        <f t="shared" si="25"/>
        <v>-0.21827579583355156</v>
      </c>
      <c r="U12" s="11">
        <f>'OddsRatio_working_3-way'!S12-'OddsRatio_working_3-way'!R12^2/3</f>
        <v>-0.9342204061676006</v>
      </c>
      <c r="V12" s="11">
        <f>'OddsRatio_working_3-way'!S12*'OddsRatio_working_3-way'!R12/3-2*'OddsRatio_working_3-way'!R12^3/27-'OddsRatio_working_3-way'!T12</f>
        <v>0.21827579583355156</v>
      </c>
      <c r="W12" s="11">
        <f>'OddsRatio_working_3-way'!V12^2+4*'OddsRatio_working_3-way'!U12^3/27</f>
        <v>-7.3149374443149048E-2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0.17377693855192591</v>
      </c>
      <c r="Y12" s="11">
        <f>IF('OddsRatio_working_3-way'!W12&gt;=0,IF('OddsRatio_working_3-way'!V12+SQRT('OddsRatio_working_3-way'!W12)&gt;0,0,PI()),ACOS('OddsRatio_working_3-way'!V12/(2*'OddsRatio_working_3-way'!X12)))</f>
        <v>0.89177155427409871</v>
      </c>
      <c r="Z12" s="11">
        <f>'OddsRatio_working_3-way'!X12^(1/3)*COS('OddsRatio_working_3-way'!Y12/3)</f>
        <v>0.53356471597539779</v>
      </c>
      <c r="AA12" s="11">
        <f>'OddsRatio_working_3-way'!X12^(1/3)*COS(('OddsRatio_working_3-way'!Y12+2*PI())/3)</f>
        <v>-0.40833313312323088</v>
      </c>
      <c r="AB12" s="11">
        <f>'OddsRatio_working_3-way'!X12^(1/3)*COS(('OddsRatio_working_3-way'!Y12+4*PI())/3)</f>
        <v>-0.12523158285216715</v>
      </c>
      <c r="AC12" s="11">
        <f>'OddsRatio_working_3-way'!X12^(1/3)*SIN('OddsRatio_working_3-way'!Y12/3)</f>
        <v>0.16344875625699917</v>
      </c>
      <c r="AD12" s="11">
        <f>'OddsRatio_working_3-way'!X12^(1/3)*SIN(('OddsRatio_working_3-way'!Y12+2*PI())/3)</f>
        <v>0.38035622046922374</v>
      </c>
      <c r="AE12" s="11">
        <f>'OddsRatio_working_3-way'!X12^(1/3)*SIN(('OddsRatio_working_3-way'!Y12+4*PI())/3)</f>
        <v>-0.54380497672622286</v>
      </c>
      <c r="AF12" s="11">
        <f>-'OddsRatio_working_3-way'!U12/(3*'OddsRatio_working_3-way'!X12^(1/3))*COS(('OddsRatio_working_3-way'!Y12)/3)</f>
        <v>0.53356471597539779</v>
      </c>
      <c r="AG12" s="11">
        <f>-'OddsRatio_working_3-way'!U12/(3*'OddsRatio_working_3-way'!X12^(1/3))*COS(('OddsRatio_working_3-way'!Y12+2*PI())/3)</f>
        <v>-0.40833313312323077</v>
      </c>
      <c r="AH12" s="11">
        <f>-'OddsRatio_working_3-way'!U12/(3*'OddsRatio_working_3-way'!X12^(1/3))*COS(('OddsRatio_working_3-way'!Y12+4*PI())/3)</f>
        <v>-0.12523158285216712</v>
      </c>
      <c r="AI12" s="11">
        <f>'OddsRatio_working_3-way'!U12/(3*'OddsRatio_working_3-way'!X12^(1/3))*SIN(('OddsRatio_working_3-way'!Y12)/3)</f>
        <v>-0.16344875625699914</v>
      </c>
      <c r="AJ12" s="11">
        <f>'OddsRatio_working_3-way'!U12/(3*'OddsRatio_working_3-way'!X12^(1/3))*SIN(('OddsRatio_working_3-way'!Y12+2*PI())/3)</f>
        <v>-0.38035622046922363</v>
      </c>
      <c r="AK12" s="11">
        <f>'OddsRatio_working_3-way'!U12/(3*'OddsRatio_working_3-way'!X12^(1/3))*SIN(('OddsRatio_working_3-way'!Y12+4*PI())/3)</f>
        <v>0.54380497672622274</v>
      </c>
      <c r="AL12" s="11">
        <f>'OddsRatio_working_3-way'!Z12+'OddsRatio_working_3-way'!AF12</f>
        <v>1.0671294319507956</v>
      </c>
      <c r="AM12" s="11">
        <f>'OddsRatio_working_3-way'!AA12+'OddsRatio_working_3-way'!AG12</f>
        <v>-0.81666626624646166</v>
      </c>
      <c r="AN12" s="11">
        <f>'OddsRatio_working_3-way'!AB12+'OddsRatio_working_3-way'!AH12</f>
        <v>-0.25046316570433425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1.0671294319507956</v>
      </c>
      <c r="AS12" s="11">
        <f>IF(('OddsRatio_working_3-way'!X12=0),IF(Q12&gt;0,-Q12^(1/3),(-Q12)^(1/3)),'OddsRatio_working_3-way'!AM12-'OddsRatio_working_3-way'!R12/3)</f>
        <v>-0.81666626624646166</v>
      </c>
      <c r="AT12" s="11">
        <f>IF(('OddsRatio_working_3-way'!X12=0),IF(Q12&gt;0,-Q12^(1/3),(-Q12)^(1/3)),'OddsRatio_working_3-way'!AN12-'OddsRatio_working_3-way'!R12/3)</f>
        <v>-0.25046316570433425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9">
        <f t="shared" si="13"/>
        <v>0.38327489552400495</v>
      </c>
      <c r="E13" s="9">
        <f t="shared" si="14"/>
        <v>0.28252405993123991</v>
      </c>
      <c r="F13" s="9">
        <f t="shared" si="15"/>
        <v>0.33420104454475486</v>
      </c>
      <c r="G13" s="9">
        <f t="shared" si="16"/>
        <v>1.0946213600164159</v>
      </c>
      <c r="H13" s="9">
        <f t="shared" si="17"/>
        <v>2.6090933992241316</v>
      </c>
      <c r="I13" s="9">
        <f t="shared" si="18"/>
        <v>3.5395215552380841</v>
      </c>
      <c r="J13" s="9">
        <f t="shared" si="19"/>
        <v>2.9922108752298771</v>
      </c>
      <c r="K13" s="11">
        <f t="shared" si="20"/>
        <v>0.40485829959514169</v>
      </c>
      <c r="L13" s="11">
        <f t="shared" si="21"/>
        <v>0.30120481927710846</v>
      </c>
      <c r="M13" s="11">
        <f t="shared" si="22"/>
        <v>0.3546099290780142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-0.26840621163264455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0.24259325180816299</v>
      </c>
      <c r="Q13" s="11">
        <f>2*'OddsRatio_working_3-way'!K13*'OddsRatio_working_3-way'!L13*'OddsRatio_working_3-way'!M13</f>
        <v>8.6486007774746174E-2</v>
      </c>
      <c r="R13" s="11">
        <f t="shared" si="23"/>
        <v>0</v>
      </c>
      <c r="S13" s="11">
        <f t="shared" si="24"/>
        <v>-0.90382875393431428</v>
      </c>
      <c r="T13" s="11">
        <f t="shared" si="25"/>
        <v>-0.32222058963790173</v>
      </c>
      <c r="U13" s="11">
        <f>'OddsRatio_working_3-way'!S13-'OddsRatio_working_3-way'!R13^2/3</f>
        <v>-0.90382875393431428</v>
      </c>
      <c r="V13" s="11">
        <f>'OddsRatio_working_3-way'!S13*'OddsRatio_working_3-way'!R13/3-2*'OddsRatio_working_3-way'!R13^3/27-'OddsRatio_working_3-way'!T13</f>
        <v>0.32222058963790173</v>
      </c>
      <c r="W13" s="11">
        <f>'OddsRatio_working_3-way'!V13^2+4*'OddsRatio_working_3-way'!U13^3/27</f>
        <v>-5.5581150875533142E-3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0.16536642908564481</v>
      </c>
      <c r="Y13" s="11">
        <f>IF('OddsRatio_working_3-way'!W13&gt;=0,IF('OddsRatio_working_3-way'!V13+SQRT('OddsRatio_working_3-way'!W13)&gt;0,0,PI()),ACOS('OddsRatio_working_3-way'!V13/(2*'OddsRatio_working_3-way'!X13)))</f>
        <v>0.22737090215416944</v>
      </c>
      <c r="Z13" s="11">
        <f>'OddsRatio_working_3-way'!X13^(1/3)*COS('OddsRatio_working_3-way'!Y13/3)</f>
        <v>0.54731068000820804</v>
      </c>
      <c r="AA13" s="11">
        <f>'OddsRatio_working_3-way'!X13^(1/3)*COS(('OddsRatio_working_3-way'!Y13+2*PI())/3)</f>
        <v>-0.30964774399846545</v>
      </c>
      <c r="AB13" s="11">
        <f>'OddsRatio_working_3-way'!X13^(1/3)*COS(('OddsRatio_working_3-way'!Y13+4*PI())/3)</f>
        <v>-0.23766293600974292</v>
      </c>
      <c r="AC13" s="11">
        <f>'OddsRatio_working_3-way'!X13^(1/3)*SIN('OddsRatio_working_3-way'!Y13/3)</f>
        <v>4.1560448269852689E-2</v>
      </c>
      <c r="AD13" s="11">
        <f>'OddsRatio_working_3-way'!X13^(1/3)*SIN(('OddsRatio_working_3-way'!Y13+2*PI())/3)</f>
        <v>0.45320472851471777</v>
      </c>
      <c r="AE13" s="11">
        <f>'OddsRatio_working_3-way'!X13^(1/3)*SIN(('OddsRatio_working_3-way'!Y13+4*PI())/3)</f>
        <v>-0.49476517678457027</v>
      </c>
      <c r="AF13" s="11">
        <f>-'OddsRatio_working_3-way'!U13/(3*'OddsRatio_working_3-way'!X13^(1/3))*COS(('OddsRatio_working_3-way'!Y13)/3)</f>
        <v>0.54731068000820782</v>
      </c>
      <c r="AG13" s="11">
        <f>-'OddsRatio_working_3-way'!U13/(3*'OddsRatio_working_3-way'!X13^(1/3))*COS(('OddsRatio_working_3-way'!Y13+2*PI())/3)</f>
        <v>-0.30964774399846534</v>
      </c>
      <c r="AH13" s="11">
        <f>-'OddsRatio_working_3-way'!U13/(3*'OddsRatio_working_3-way'!X13^(1/3))*COS(('OddsRatio_working_3-way'!Y13+4*PI())/3)</f>
        <v>-0.23766293600974281</v>
      </c>
      <c r="AI13" s="11">
        <f>'OddsRatio_working_3-way'!U13/(3*'OddsRatio_working_3-way'!X13^(1/3))*SIN(('OddsRatio_working_3-way'!Y13)/3)</f>
        <v>-4.1560448269852668E-2</v>
      </c>
      <c r="AJ13" s="11">
        <f>'OddsRatio_working_3-way'!U13/(3*'OddsRatio_working_3-way'!X13^(1/3))*SIN(('OddsRatio_working_3-way'!Y13+2*PI())/3)</f>
        <v>-0.45320472851471755</v>
      </c>
      <c r="AK13" s="11">
        <f>'OddsRatio_working_3-way'!U13/(3*'OddsRatio_working_3-way'!X13^(1/3))*SIN(('OddsRatio_working_3-way'!Y13+4*PI())/3)</f>
        <v>0.49476517678457005</v>
      </c>
      <c r="AL13" s="11">
        <f>'OddsRatio_working_3-way'!Z13+'OddsRatio_working_3-way'!AF13</f>
        <v>1.0946213600164159</v>
      </c>
      <c r="AM13" s="11">
        <f>'OddsRatio_working_3-way'!AA13+'OddsRatio_working_3-way'!AG13</f>
        <v>-0.61929548799693079</v>
      </c>
      <c r="AN13" s="11">
        <f>'OddsRatio_working_3-way'!AB13+'OddsRatio_working_3-way'!AH13</f>
        <v>-0.47532587201948573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1.0946213600164159</v>
      </c>
      <c r="AS13" s="11">
        <f>IF(('OddsRatio_working_3-way'!X13=0),IF(Q13&gt;0,-Q13^(1/3),(-Q13)^(1/3)),'OddsRatio_working_3-way'!AM13-'OddsRatio_working_3-way'!R13/3)</f>
        <v>-0.61929548799693079</v>
      </c>
      <c r="AT13" s="11">
        <f>IF(('OddsRatio_working_3-way'!X13=0),IF(Q13&gt;0,-Q13^(1/3),(-Q13)^(1/3)),'OddsRatio_working_3-way'!AN13-'OddsRatio_working_3-way'!R13/3)</f>
        <v>-0.47532587201948573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9">
        <f t="shared" si="13"/>
        <v>0.48465410112113055</v>
      </c>
      <c r="E14" s="9">
        <f t="shared" si="14"/>
        <v>0.26120228628048925</v>
      </c>
      <c r="F14" s="9">
        <f t="shared" si="15"/>
        <v>0.2541436125983802</v>
      </c>
      <c r="G14" s="9">
        <f t="shared" si="16"/>
        <v>1.0633272217995078</v>
      </c>
      <c r="H14" s="9">
        <f t="shared" si="17"/>
        <v>2.0633272217995078</v>
      </c>
      <c r="I14" s="9">
        <f t="shared" si="18"/>
        <v>3.8284504099866905</v>
      </c>
      <c r="J14" s="9">
        <f t="shared" si="19"/>
        <v>3.9347831321666416</v>
      </c>
      <c r="K14" s="11">
        <f t="shared" si="20"/>
        <v>0.5</v>
      </c>
      <c r="L14" s="11">
        <f t="shared" si="21"/>
        <v>0.27322404371584696</v>
      </c>
      <c r="M14" s="11">
        <f t="shared" si="22"/>
        <v>0.26595744680851063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-0.2667422392745028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0.233257760725497</v>
      </c>
      <c r="Q14" s="11">
        <f>2*'OddsRatio_working_3-way'!K14*'OddsRatio_working_3-way'!L14*'OddsRatio_working_3-way'!M14</f>
        <v>7.2665969073363548E-2</v>
      </c>
      <c r="R14" s="11">
        <f t="shared" si="23"/>
        <v>0</v>
      </c>
      <c r="S14" s="11">
        <f t="shared" si="24"/>
        <v>-0.87446878064727074</v>
      </c>
      <c r="T14" s="11">
        <f t="shared" si="25"/>
        <v>-0.27242018088700021</v>
      </c>
      <c r="U14" s="11">
        <f>'OddsRatio_working_3-way'!S14-'OddsRatio_working_3-way'!R14^2/3</f>
        <v>-0.87446878064727074</v>
      </c>
      <c r="V14" s="11">
        <f>'OddsRatio_working_3-way'!S14*'OddsRatio_working_3-way'!R14/3-2*'OddsRatio_working_3-way'!R14^3/27-'OddsRatio_working_3-way'!T14</f>
        <v>0.27242018088700021</v>
      </c>
      <c r="W14" s="11">
        <f>'OddsRatio_working_3-way'!V14^2+4*'OddsRatio_working_3-way'!U14^3/27</f>
        <v>-2.4854277809722977E-2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0.15737457924028653</v>
      </c>
      <c r="Y14" s="11">
        <f>IF('OddsRatio_working_3-way'!W14&gt;=0,IF('OddsRatio_working_3-way'!V14+SQRT('OddsRatio_working_3-way'!W14)&gt;0,0,PI()),ACOS('OddsRatio_working_3-way'!V14/(2*'OddsRatio_working_3-way'!X14)))</f>
        <v>0.52461828297965107</v>
      </c>
      <c r="Z14" s="11">
        <f>'OddsRatio_working_3-way'!X14^(1/3)*COS('OddsRatio_working_3-way'!Y14/3)</f>
        <v>0.531663610899754</v>
      </c>
      <c r="AA14" s="11">
        <f>'OddsRatio_working_3-way'!X14^(1/3)*COS(('OddsRatio_working_3-way'!Y14+2*PI())/3)</f>
        <v>-0.34718012316815511</v>
      </c>
      <c r="AB14" s="11">
        <f>'OddsRatio_working_3-way'!X14^(1/3)*COS(('OddsRatio_working_3-way'!Y14+4*PI())/3)</f>
        <v>-0.18448348773159884</v>
      </c>
      <c r="AC14" s="11">
        <f>'OddsRatio_working_3-way'!X14^(1/3)*SIN('OddsRatio_working_3-way'!Y14/3)</f>
        <v>9.3932946265542216E-2</v>
      </c>
      <c r="AD14" s="11">
        <f>'OddsRatio_working_3-way'!X14^(1/3)*SIN(('OddsRatio_working_3-way'!Y14+2*PI())/3)</f>
        <v>0.41346772017418115</v>
      </c>
      <c r="AE14" s="11">
        <f>'OddsRatio_working_3-way'!X14^(1/3)*SIN(('OddsRatio_working_3-way'!Y14+4*PI())/3)</f>
        <v>-0.50740066643972326</v>
      </c>
      <c r="AF14" s="11">
        <f>-'OddsRatio_working_3-way'!U14/(3*'OddsRatio_working_3-way'!X14^(1/3))*COS(('OddsRatio_working_3-way'!Y14)/3)</f>
        <v>0.53166361089975389</v>
      </c>
      <c r="AG14" s="11">
        <f>-'OddsRatio_working_3-way'!U14/(3*'OddsRatio_working_3-way'!X14^(1/3))*COS(('OddsRatio_working_3-way'!Y14+2*PI())/3)</f>
        <v>-0.34718012316815505</v>
      </c>
      <c r="AH14" s="11">
        <f>-'OddsRatio_working_3-way'!U14/(3*'OddsRatio_working_3-way'!X14^(1/3))*COS(('OddsRatio_working_3-way'!Y14+4*PI())/3)</f>
        <v>-0.18448348773159881</v>
      </c>
      <c r="AI14" s="11">
        <f>'OddsRatio_working_3-way'!U14/(3*'OddsRatio_working_3-way'!X14^(1/3))*SIN(('OddsRatio_working_3-way'!Y14)/3)</f>
        <v>-9.3932946265542203E-2</v>
      </c>
      <c r="AJ14" s="11">
        <f>'OddsRatio_working_3-way'!U14/(3*'OddsRatio_working_3-way'!X14^(1/3))*SIN(('OddsRatio_working_3-way'!Y14+2*PI())/3)</f>
        <v>-0.4134677201741811</v>
      </c>
      <c r="AK14" s="11">
        <f>'OddsRatio_working_3-way'!U14/(3*'OddsRatio_working_3-way'!X14^(1/3))*SIN(('OddsRatio_working_3-way'!Y14+4*PI())/3)</f>
        <v>0.50740066643972315</v>
      </c>
      <c r="AL14" s="11">
        <f>'OddsRatio_working_3-way'!Z14+'OddsRatio_working_3-way'!AF14</f>
        <v>1.0633272217995078</v>
      </c>
      <c r="AM14" s="11">
        <f>'OddsRatio_working_3-way'!AA14+'OddsRatio_working_3-way'!AG14</f>
        <v>-0.69436024633631011</v>
      </c>
      <c r="AN14" s="11">
        <f>'OddsRatio_working_3-way'!AB14+'OddsRatio_working_3-way'!AH14</f>
        <v>-0.36896697546319768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1.0633272217995078</v>
      </c>
      <c r="AS14" s="11">
        <f>IF(('OddsRatio_working_3-way'!X14=0),IF(Q14&gt;0,-Q14^(1/3),(-Q14)^(1/3)),'OddsRatio_working_3-way'!AM14-'OddsRatio_working_3-way'!R14/3)</f>
        <v>-0.69436024633631011</v>
      </c>
      <c r="AT14" s="11">
        <f>IF(('OddsRatio_working_3-way'!X14=0),IF(Q14&gt;0,-Q14^(1/3),(-Q14)^(1/3)),'OddsRatio_working_3-way'!AN14-'OddsRatio_working_3-way'!R14/3)</f>
        <v>-0.36896697546319768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9">
        <f t="shared" si="13"/>
        <v>0.40911690635846765</v>
      </c>
      <c r="E15" s="9">
        <f t="shared" si="14"/>
        <v>0.32119899169114835</v>
      </c>
      <c r="F15" s="9">
        <f t="shared" si="15"/>
        <v>0.26968410195038389</v>
      </c>
      <c r="G15" s="9">
        <f t="shared" si="16"/>
        <v>1.0619772886897776</v>
      </c>
      <c r="H15" s="9">
        <f t="shared" si="17"/>
        <v>2.444289112618097</v>
      </c>
      <c r="I15" s="9">
        <f t="shared" si="18"/>
        <v>3.1133348044926574</v>
      </c>
      <c r="J15" s="9">
        <f t="shared" si="19"/>
        <v>3.7080420861589336</v>
      </c>
      <c r="K15" s="11">
        <f t="shared" si="20"/>
        <v>0.42372881355932207</v>
      </c>
      <c r="L15" s="11">
        <f t="shared" si="21"/>
        <v>0.33444816053511706</v>
      </c>
      <c r="M15" s="11">
        <f t="shared" si="22"/>
        <v>0.28169014084507044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-0.27549937685178016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0.23552687361627966</v>
      </c>
      <c r="Q15" s="11">
        <f>2*'OddsRatio_working_3-way'!K15*'OddsRatio_working_3-way'!L15*'OddsRatio_working_3-way'!M15</f>
        <v>7.9839618175010063E-2</v>
      </c>
      <c r="R15" s="11">
        <f t="shared" si="23"/>
        <v>0</v>
      </c>
      <c r="S15" s="11">
        <f t="shared" si="24"/>
        <v>-0.85490891597549468</v>
      </c>
      <c r="T15" s="11">
        <f t="shared" si="25"/>
        <v>-0.28979963253406599</v>
      </c>
      <c r="U15" s="11">
        <f>'OddsRatio_working_3-way'!S15-'OddsRatio_working_3-way'!R15^2/3</f>
        <v>-0.85490891597549468</v>
      </c>
      <c r="V15" s="11">
        <f>'OddsRatio_working_3-way'!S15*'OddsRatio_working_3-way'!R15/3-2*'OddsRatio_working_3-way'!R15^3/27-'OddsRatio_working_3-way'!T15</f>
        <v>0.28979963253406599</v>
      </c>
      <c r="W15" s="11">
        <f>'OddsRatio_working_3-way'!V15^2+4*'OddsRatio_working_3-way'!U15^3/27</f>
        <v>-8.5830829360404176E-3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0.15212405295754522</v>
      </c>
      <c r="Y15" s="11">
        <f>IF('OddsRatio_working_3-way'!W15&gt;=0,IF('OddsRatio_working_3-way'!V15+SQRT('OddsRatio_working_3-way'!W15)&gt;0,0,PI()),ACOS('OddsRatio_working_3-way'!V15/(2*'OddsRatio_working_3-way'!X15)))</f>
        <v>0.30941822335000868</v>
      </c>
      <c r="Z15" s="11">
        <f>'OddsRatio_working_3-way'!X15^(1/3)*COS('OddsRatio_working_3-way'!Y15/3)</f>
        <v>0.53098864434488879</v>
      </c>
      <c r="AA15" s="11">
        <f>'OddsRatio_working_3-way'!X15^(1/3)*COS(('OddsRatio_working_3-way'!Y15+2*PI())/3)</f>
        <v>-0.31309183971755006</v>
      </c>
      <c r="AB15" s="11">
        <f>'OddsRatio_working_3-way'!X15^(1/3)*COS(('OddsRatio_working_3-way'!Y15+4*PI())/3)</f>
        <v>-0.21789680462733887</v>
      </c>
      <c r="AC15" s="11">
        <f>'OddsRatio_working_3-way'!X15^(1/3)*SIN('OddsRatio_working_3-way'!Y15/3)</f>
        <v>5.4960879134849309E-2</v>
      </c>
      <c r="AD15" s="11">
        <f>'OddsRatio_working_3-way'!X15^(1/3)*SIN(('OddsRatio_working_3-way'!Y15+2*PI())/3)</f>
        <v>0.43236921555630931</v>
      </c>
      <c r="AE15" s="11">
        <f>'OddsRatio_working_3-way'!X15^(1/3)*SIN(('OddsRatio_working_3-way'!Y15+4*PI())/3)</f>
        <v>-0.48733009469115857</v>
      </c>
      <c r="AF15" s="11">
        <f>-'OddsRatio_working_3-way'!U15/(3*'OddsRatio_working_3-way'!X15^(1/3))*COS(('OddsRatio_working_3-way'!Y15)/3)</f>
        <v>0.53098864434488868</v>
      </c>
      <c r="AG15" s="11">
        <f>-'OddsRatio_working_3-way'!U15/(3*'OddsRatio_working_3-way'!X15^(1/3))*COS(('OddsRatio_working_3-way'!Y15+2*PI())/3)</f>
        <v>-0.31309183971754995</v>
      </c>
      <c r="AH15" s="11">
        <f>-'OddsRatio_working_3-way'!U15/(3*'OddsRatio_working_3-way'!X15^(1/3))*COS(('OddsRatio_working_3-way'!Y15+4*PI())/3)</f>
        <v>-0.21789680462733882</v>
      </c>
      <c r="AI15" s="11">
        <f>'OddsRatio_working_3-way'!U15/(3*'OddsRatio_working_3-way'!X15^(1/3))*SIN(('OddsRatio_working_3-way'!Y15)/3)</f>
        <v>-5.4960879134849296E-2</v>
      </c>
      <c r="AJ15" s="11">
        <f>'OddsRatio_working_3-way'!U15/(3*'OddsRatio_working_3-way'!X15^(1/3))*SIN(('OddsRatio_working_3-way'!Y15+2*PI())/3)</f>
        <v>-0.43236921555630919</v>
      </c>
      <c r="AK15" s="11">
        <f>'OddsRatio_working_3-way'!U15/(3*'OddsRatio_working_3-way'!X15^(1/3))*SIN(('OddsRatio_working_3-way'!Y15+4*PI())/3)</f>
        <v>0.48733009469115846</v>
      </c>
      <c r="AL15" s="11">
        <f>'OddsRatio_working_3-way'!Z15+'OddsRatio_working_3-way'!AF15</f>
        <v>1.0619772886897776</v>
      </c>
      <c r="AM15" s="11">
        <f>'OddsRatio_working_3-way'!AA15+'OddsRatio_working_3-way'!AG15</f>
        <v>-0.6261836794351</v>
      </c>
      <c r="AN15" s="11">
        <f>'OddsRatio_working_3-way'!AB15+'OddsRatio_working_3-way'!AH15</f>
        <v>-0.43579360925467769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1.0619772886897776</v>
      </c>
      <c r="AS15" s="11">
        <f>IF(('OddsRatio_working_3-way'!X15=0),IF(Q15&gt;0,-Q15^(1/3),(-Q15)^(1/3)),'OddsRatio_working_3-way'!AM15-'OddsRatio_working_3-way'!R15/3)</f>
        <v>-0.6261836794351</v>
      </c>
      <c r="AT15" s="11">
        <f>IF(('OddsRatio_working_3-way'!X15=0),IF(Q15&gt;0,-Q15^(1/3),(-Q15)^(1/3)),'OddsRatio_working_3-way'!AN15-'OddsRatio_working_3-way'!R15/3)</f>
        <v>-0.43579360925467769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9">
        <f t="shared" si="13"/>
        <v>0.4895729661499818</v>
      </c>
      <c r="E16" s="9">
        <f t="shared" si="14"/>
        <v>0.27484553255478023</v>
      </c>
      <c r="F16" s="9">
        <f t="shared" si="15"/>
        <v>0.23558150129523783</v>
      </c>
      <c r="G16" s="9">
        <f t="shared" si="16"/>
        <v>1.0638739229982184</v>
      </c>
      <c r="H16" s="9">
        <f t="shared" si="17"/>
        <v>2.0425964445382543</v>
      </c>
      <c r="I16" s="9">
        <f t="shared" si="18"/>
        <v>3.6384073290355818</v>
      </c>
      <c r="J16" s="9">
        <f t="shared" si="19"/>
        <v>4.2448154651445655</v>
      </c>
      <c r="K16" s="11">
        <f t="shared" si="20"/>
        <v>0.50505050505050508</v>
      </c>
      <c r="L16" s="11">
        <f t="shared" si="21"/>
        <v>0.28735632183908044</v>
      </c>
      <c r="M16" s="11">
        <f t="shared" si="22"/>
        <v>0.24691358024691359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-0.26563062152674743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0.2332821617623661</v>
      </c>
      <c r="Q16" s="11">
        <f>2*'OddsRatio_working_3-way'!K16*'OddsRatio_working_3-way'!L16*'OddsRatio_working_3-way'!M16</f>
        <v>7.1668866900880521E-2</v>
      </c>
      <c r="R16" s="11">
        <f t="shared" si="23"/>
        <v>0</v>
      </c>
      <c r="S16" s="11">
        <f t="shared" si="24"/>
        <v>-0.87822014051522279</v>
      </c>
      <c r="T16" s="11">
        <f t="shared" si="25"/>
        <v>-0.26980649478194246</v>
      </c>
      <c r="U16" s="11">
        <f>'OddsRatio_working_3-way'!S16-'OddsRatio_working_3-way'!R16^2/3</f>
        <v>-0.87822014051522279</v>
      </c>
      <c r="V16" s="11">
        <f>'OddsRatio_working_3-way'!S16*'OddsRatio_working_3-way'!R16/3-2*'OddsRatio_working_3-way'!R16^3/27-'OddsRatio_working_3-way'!T16</f>
        <v>0.26980649478194246</v>
      </c>
      <c r="W16" s="11">
        <f>'OddsRatio_working_3-way'!V16^2+4*'OddsRatio_working_3-way'!U16^3/27</f>
        <v>-2.7551920271553204E-2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0.15838833992601187</v>
      </c>
      <c r="Y16" s="11">
        <f>IF('OddsRatio_working_3-way'!W16&gt;=0,IF('OddsRatio_working_3-way'!V16+SQRT('OddsRatio_working_3-way'!W16)&gt;0,0,PI()),ACOS('OddsRatio_working_3-way'!V16/(2*'OddsRatio_working_3-way'!X16)))</f>
        <v>0.5515284750370828</v>
      </c>
      <c r="Z16" s="11">
        <f>'OddsRatio_working_3-way'!X16^(1/3)*COS('OddsRatio_working_3-way'!Y16/3)</f>
        <v>0.53193696149910918</v>
      </c>
      <c r="AA16" s="11">
        <f>'OddsRatio_working_3-way'!X16^(1/3)*COS(('OddsRatio_working_3-way'!Y16+2*PI())/3)</f>
        <v>-0.35162673704821545</v>
      </c>
      <c r="AB16" s="11">
        <f>'OddsRatio_working_3-way'!X16^(1/3)*COS(('OddsRatio_working_3-way'!Y16+4*PI())/3)</f>
        <v>-0.1803102244508939</v>
      </c>
      <c r="AC16" s="11">
        <f>'OddsRatio_working_3-way'!X16^(1/3)*SIN('OddsRatio_working_3-way'!Y16/3)</f>
        <v>9.8909634664691715E-2</v>
      </c>
      <c r="AD16" s="11">
        <f>'OddsRatio_working_3-way'!X16^(1/3)*SIN(('OddsRatio_working_3-way'!Y16+2*PI())/3)</f>
        <v>0.41121610453778767</v>
      </c>
      <c r="AE16" s="11">
        <f>'OddsRatio_working_3-way'!X16^(1/3)*SIN(('OddsRatio_working_3-way'!Y16+4*PI())/3)</f>
        <v>-0.51012573920247928</v>
      </c>
      <c r="AF16" s="11">
        <f>-'OddsRatio_working_3-way'!U16/(3*'OddsRatio_working_3-way'!X16^(1/3))*COS(('OddsRatio_working_3-way'!Y16)/3)</f>
        <v>0.53193696149910918</v>
      </c>
      <c r="AG16" s="11">
        <f>-'OddsRatio_working_3-way'!U16/(3*'OddsRatio_working_3-way'!X16^(1/3))*COS(('OddsRatio_working_3-way'!Y16+2*PI())/3)</f>
        <v>-0.35162673704821545</v>
      </c>
      <c r="AH16" s="11">
        <f>-'OddsRatio_working_3-way'!U16/(3*'OddsRatio_working_3-way'!X16^(1/3))*COS(('OddsRatio_working_3-way'!Y16+4*PI())/3)</f>
        <v>-0.1803102244508939</v>
      </c>
      <c r="AI16" s="11">
        <f>'OddsRatio_working_3-way'!U16/(3*'OddsRatio_working_3-way'!X16^(1/3))*SIN(('OddsRatio_working_3-way'!Y16)/3)</f>
        <v>-9.8909634664691715E-2</v>
      </c>
      <c r="AJ16" s="11">
        <f>'OddsRatio_working_3-way'!U16/(3*'OddsRatio_working_3-way'!X16^(1/3))*SIN(('OddsRatio_working_3-way'!Y16+2*PI())/3)</f>
        <v>-0.41121610453778767</v>
      </c>
      <c r="AK16" s="11">
        <f>'OddsRatio_working_3-way'!U16/(3*'OddsRatio_working_3-way'!X16^(1/3))*SIN(('OddsRatio_working_3-way'!Y16+4*PI())/3)</f>
        <v>0.51012573920247928</v>
      </c>
      <c r="AL16" s="11">
        <f>'OddsRatio_working_3-way'!Z16+'OddsRatio_working_3-way'!AF16</f>
        <v>1.0638739229982184</v>
      </c>
      <c r="AM16" s="11">
        <f>'OddsRatio_working_3-way'!AA16+'OddsRatio_working_3-way'!AG16</f>
        <v>-0.70325347409643091</v>
      </c>
      <c r="AN16" s="11">
        <f>'OddsRatio_working_3-way'!AB16+'OddsRatio_working_3-way'!AH16</f>
        <v>-0.36062044890178779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1.0638739229982184</v>
      </c>
      <c r="AS16" s="11">
        <f>IF(('OddsRatio_working_3-way'!X16=0),IF(Q16&gt;0,-Q16^(1/3),(-Q16)^(1/3)),'OddsRatio_working_3-way'!AM16-'OddsRatio_working_3-way'!R16/3)</f>
        <v>-0.70325347409643091</v>
      </c>
      <c r="AT16" s="11">
        <f>IF(('OddsRatio_working_3-way'!X16=0),IF(Q16&gt;0,-Q16^(1/3),(-Q16)^(1/3)),'OddsRatio_working_3-way'!AN16-'OddsRatio_working_3-way'!R16/3)</f>
        <v>-0.36062044890178779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9">
        <f t="shared" si="13"/>
        <v>6.8997824722507053E-2</v>
      </c>
      <c r="E17" s="9">
        <f t="shared" si="14"/>
        <v>0.12424116127927104</v>
      </c>
      <c r="F17" s="9">
        <f t="shared" si="15"/>
        <v>0.80676101399822175</v>
      </c>
      <c r="G17" s="9">
        <f t="shared" si="16"/>
        <v>1.1405926063124605</v>
      </c>
      <c r="H17" s="9">
        <f t="shared" si="17"/>
        <v>14.493210532676409</v>
      </c>
      <c r="I17" s="9">
        <f t="shared" si="18"/>
        <v>8.0488623070110066</v>
      </c>
      <c r="J17" s="9">
        <f t="shared" si="19"/>
        <v>1.2395244473256168</v>
      </c>
      <c r="K17" s="11">
        <f t="shared" si="20"/>
        <v>7.7942322681215898E-2</v>
      </c>
      <c r="L17" s="11">
        <f t="shared" si="21"/>
        <v>0.1392757660167131</v>
      </c>
      <c r="M17" s="11">
        <f t="shared" si="22"/>
        <v>0.82644628099173556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-0.13773872023116518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0.16346015323232047</v>
      </c>
      <c r="Q17" s="11">
        <f>2*'OddsRatio_working_3-way'!K17*'OddsRatio_working_3-way'!L17*'OddsRatio_working_3-way'!M17</f>
        <v>1.7942936688509381E-2</v>
      </c>
      <c r="R17" s="11">
        <f t="shared" si="23"/>
        <v>0</v>
      </c>
      <c r="S17" s="11">
        <f t="shared" si="24"/>
        <v>-1.1867407578492621</v>
      </c>
      <c r="T17" s="11">
        <f t="shared" si="25"/>
        <v>-0.13026792072988608</v>
      </c>
      <c r="U17" s="11">
        <f>'OddsRatio_working_3-way'!S17-'OddsRatio_working_3-way'!R17^2/3</f>
        <v>-1.1867407578492621</v>
      </c>
      <c r="V17" s="11">
        <f>'OddsRatio_working_3-way'!S17*'OddsRatio_working_3-way'!R17/3-2*'OddsRatio_working_3-way'!R17^3/27-'OddsRatio_working_3-way'!T17</f>
        <v>0.13026792072988608</v>
      </c>
      <c r="W17" s="11">
        <f>'OddsRatio_working_3-way'!V17^2+4*'OddsRatio_working_3-way'!U17^3/27</f>
        <v>-0.23063777250919343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0.24880087604371559</v>
      </c>
      <c r="Y17" s="11">
        <f>IF('OddsRatio_working_3-way'!W17&gt;=0,IF('OddsRatio_working_3-way'!V17+SQRT('OddsRatio_working_3-way'!W17)&gt;0,0,PI()),ACOS('OddsRatio_working_3-way'!V17/(2*'OddsRatio_working_3-way'!X17)))</f>
        <v>1.3059183283560643</v>
      </c>
      <c r="Z17" s="11">
        <f>'OddsRatio_working_3-way'!X17^(1/3)*COS('OddsRatio_working_3-way'!Y17/3)</f>
        <v>0.57029630315623037</v>
      </c>
      <c r="AA17" s="11">
        <f>'OddsRatio_working_3-way'!X17^(1/3)*COS(('OddsRatio_working_3-way'!Y17+2*PI())/3)</f>
        <v>-0.51483660234799666</v>
      </c>
      <c r="AB17" s="11">
        <f>'OddsRatio_working_3-way'!X17^(1/3)*COS(('OddsRatio_working_3-way'!Y17+4*PI())/3)</f>
        <v>-5.5459700808233953E-2</v>
      </c>
      <c r="AC17" s="11">
        <f>'OddsRatio_working_3-way'!X17^(1/3)*SIN('OddsRatio_working_3-way'!Y17/3)</f>
        <v>0.26522137776347843</v>
      </c>
      <c r="AD17" s="11">
        <f>'OddsRatio_working_3-way'!X17^(1/3)*SIN(('OddsRatio_working_3-way'!Y17+2*PI())/3)</f>
        <v>0.36128039733590794</v>
      </c>
      <c r="AE17" s="11">
        <f>'OddsRatio_working_3-way'!X17^(1/3)*SIN(('OddsRatio_working_3-way'!Y17+4*PI())/3)</f>
        <v>-0.62650177509938632</v>
      </c>
      <c r="AF17" s="11">
        <f>-'OddsRatio_working_3-way'!U17/(3*'OddsRatio_working_3-way'!X17^(1/3))*COS(('OddsRatio_working_3-way'!Y17)/3)</f>
        <v>0.57029630315623026</v>
      </c>
      <c r="AG17" s="11">
        <f>-'OddsRatio_working_3-way'!U17/(3*'OddsRatio_working_3-way'!X17^(1/3))*COS(('OddsRatio_working_3-way'!Y17+2*PI())/3)</f>
        <v>-0.51483660234799655</v>
      </c>
      <c r="AH17" s="11">
        <f>-'OddsRatio_working_3-way'!U17/(3*'OddsRatio_working_3-way'!X17^(1/3))*COS(('OddsRatio_working_3-way'!Y17+4*PI())/3)</f>
        <v>-5.5459700808233946E-2</v>
      </c>
      <c r="AI17" s="11">
        <f>'OddsRatio_working_3-way'!U17/(3*'OddsRatio_working_3-way'!X17^(1/3))*SIN(('OddsRatio_working_3-way'!Y17)/3)</f>
        <v>-0.26522137776347837</v>
      </c>
      <c r="AJ17" s="11">
        <f>'OddsRatio_working_3-way'!U17/(3*'OddsRatio_working_3-way'!X17^(1/3))*SIN(('OddsRatio_working_3-way'!Y17+2*PI())/3)</f>
        <v>-0.36128039733590789</v>
      </c>
      <c r="AK17" s="11">
        <f>'OddsRatio_working_3-way'!U17/(3*'OddsRatio_working_3-way'!X17^(1/3))*SIN(('OddsRatio_working_3-way'!Y17+4*PI())/3)</f>
        <v>0.6265017750993862</v>
      </c>
      <c r="AL17" s="11">
        <f>'OddsRatio_working_3-way'!Z17+'OddsRatio_working_3-way'!AF17</f>
        <v>1.1405926063124605</v>
      </c>
      <c r="AM17" s="11">
        <f>'OddsRatio_working_3-way'!AA17+'OddsRatio_working_3-way'!AG17</f>
        <v>-1.0296732046959933</v>
      </c>
      <c r="AN17" s="11">
        <f>'OddsRatio_working_3-way'!AB17+'OddsRatio_working_3-way'!AH17</f>
        <v>-0.11091940161646791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1.1405926063124605</v>
      </c>
      <c r="AS17" s="11">
        <f>IF(('OddsRatio_working_3-way'!X17=0),IF(Q17&gt;0,-Q17^(1/3),(-Q17)^(1/3)),'OddsRatio_working_3-way'!AM17-'OddsRatio_working_3-way'!R17/3)</f>
        <v>-1.0296732046959933</v>
      </c>
      <c r="AT17" s="11">
        <f>IF(('OddsRatio_working_3-way'!X17=0),IF(Q17&gt;0,-Q17^(1/3),(-Q17)^(1/3)),'OddsRatio_working_3-way'!AN17-'OddsRatio_working_3-way'!R17/3)</f>
        <v>-0.11091940161646791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9">
        <f t="shared" si="13"/>
        <v>0.49576341177495437</v>
      </c>
      <c r="E18" s="9">
        <f t="shared" si="14"/>
        <v>0.24812032993717598</v>
      </c>
      <c r="F18" s="9">
        <f t="shared" si="15"/>
        <v>0.25611625828786982</v>
      </c>
      <c r="G18" s="9">
        <f t="shared" si="16"/>
        <v>1.0485475973136062</v>
      </c>
      <c r="H18" s="9">
        <f t="shared" si="17"/>
        <v>2.017091169394198</v>
      </c>
      <c r="I18" s="9">
        <f t="shared" si="18"/>
        <v>4.0303025562363226</v>
      </c>
      <c r="J18" s="9">
        <f t="shared" si="19"/>
        <v>3.9044768445586886</v>
      </c>
      <c r="K18" s="11">
        <f t="shared" si="20"/>
        <v>0.50761421319796951</v>
      </c>
      <c r="L18" s="11">
        <f t="shared" si="21"/>
        <v>0.25706940874035988</v>
      </c>
      <c r="M18" s="11">
        <f t="shared" si="22"/>
        <v>0.26525198938992045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-0.26877704098015698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0.2294860816691468</v>
      </c>
      <c r="Q18" s="11">
        <f>2*'OddsRatio_working_3-way'!K18*'OddsRatio_working_3-way'!L18*'OddsRatio_working_3-way'!M18</f>
        <v>6.9226570639259952E-2</v>
      </c>
      <c r="R18" s="11">
        <f t="shared" si="23"/>
        <v>0</v>
      </c>
      <c r="S18" s="11">
        <f t="shared" si="24"/>
        <v>-0.85381579033787003</v>
      </c>
      <c r="T18" s="11">
        <f t="shared" si="25"/>
        <v>-0.25756132438548107</v>
      </c>
      <c r="U18" s="11">
        <f>'OddsRatio_working_3-way'!S18-'OddsRatio_working_3-way'!R18^2/3</f>
        <v>-0.85381579033787003</v>
      </c>
      <c r="V18" s="11">
        <f>'OddsRatio_working_3-way'!S18*'OddsRatio_working_3-way'!R18/3-2*'OddsRatio_working_3-way'!R18^3/27-'OddsRatio_working_3-way'!T18</f>
        <v>0.25756132438548107</v>
      </c>
      <c r="W18" s="11">
        <f>'OddsRatio_working_3-way'!V18^2+4*'OddsRatio_working_3-way'!U18^3/27</f>
        <v>-2.5874447109503471E-2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0.15183237708794728</v>
      </c>
      <c r="Y18" s="11">
        <f>IF('OddsRatio_working_3-way'!W18&gt;=0,IF('OddsRatio_working_3-way'!V18+SQRT('OddsRatio_working_3-way'!W18)&gt;0,0,PI()),ACOS('OddsRatio_working_3-way'!V18/(2*'OddsRatio_working_3-way'!X18)))</f>
        <v>0.55826290576012383</v>
      </c>
      <c r="Z18" s="11">
        <f>'OddsRatio_working_3-way'!X18^(1/3)*COS('OddsRatio_working_3-way'!Y18/3)</f>
        <v>0.52427379865680324</v>
      </c>
      <c r="AA18" s="11">
        <f>'OddsRatio_working_3-way'!X18^(1/3)*COS(('OddsRatio_working_3-way'!Y18+2*PI())/3)</f>
        <v>-0.34761605243570548</v>
      </c>
      <c r="AB18" s="11">
        <f>'OddsRatio_working_3-way'!X18^(1/3)*COS(('OddsRatio_working_3-way'!Y18+4*PI())/3)</f>
        <v>-0.17665774622109781</v>
      </c>
      <c r="AC18" s="11">
        <f>'OddsRatio_working_3-way'!X18^(1/3)*SIN('OddsRatio_working_3-way'!Y18/3)</f>
        <v>9.8702824113206231E-2</v>
      </c>
      <c r="AD18" s="11">
        <f>'OddsRatio_working_3-way'!X18^(1/3)*SIN(('OddsRatio_working_3-way'!Y18+2*PI())/3)</f>
        <v>0.40468301611875634</v>
      </c>
      <c r="AE18" s="11">
        <f>'OddsRatio_working_3-way'!X18^(1/3)*SIN(('OddsRatio_working_3-way'!Y18+4*PI())/3)</f>
        <v>-0.50338584023196253</v>
      </c>
      <c r="AF18" s="11">
        <f>-'OddsRatio_working_3-way'!U18/(3*'OddsRatio_working_3-way'!X18^(1/3))*COS(('OddsRatio_working_3-way'!Y18)/3)</f>
        <v>0.52427379865680312</v>
      </c>
      <c r="AG18" s="11">
        <f>-'OddsRatio_working_3-way'!U18/(3*'OddsRatio_working_3-way'!X18^(1/3))*COS(('OddsRatio_working_3-way'!Y18+2*PI())/3)</f>
        <v>-0.34761605243570537</v>
      </c>
      <c r="AH18" s="11">
        <f>-'OddsRatio_working_3-way'!U18/(3*'OddsRatio_working_3-way'!X18^(1/3))*COS(('OddsRatio_working_3-way'!Y18+4*PI())/3)</f>
        <v>-0.17665774622109778</v>
      </c>
      <c r="AI18" s="11">
        <f>'OddsRatio_working_3-way'!U18/(3*'OddsRatio_working_3-way'!X18^(1/3))*SIN(('OddsRatio_working_3-way'!Y18)/3)</f>
        <v>-9.8702824113206217E-2</v>
      </c>
      <c r="AJ18" s="11">
        <f>'OddsRatio_working_3-way'!U18/(3*'OddsRatio_working_3-way'!X18^(1/3))*SIN(('OddsRatio_working_3-way'!Y18+2*PI())/3)</f>
        <v>-0.40468301611875623</v>
      </c>
      <c r="AK18" s="11">
        <f>'OddsRatio_working_3-way'!U18/(3*'OddsRatio_working_3-way'!X18^(1/3))*SIN(('OddsRatio_working_3-way'!Y18+4*PI())/3)</f>
        <v>0.50338584023196253</v>
      </c>
      <c r="AL18" s="11">
        <f>'OddsRatio_working_3-way'!Z18+'OddsRatio_working_3-way'!AF18</f>
        <v>1.0485475973136062</v>
      </c>
      <c r="AM18" s="11">
        <f>'OddsRatio_working_3-way'!AA18+'OddsRatio_working_3-way'!AG18</f>
        <v>-0.69523210487141085</v>
      </c>
      <c r="AN18" s="11">
        <f>'OddsRatio_working_3-way'!AB18+'OddsRatio_working_3-way'!AH18</f>
        <v>-0.35331549244219562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1.0485475973136062</v>
      </c>
      <c r="AS18" s="11">
        <f>IF(('OddsRatio_working_3-way'!X18=0),IF(Q18&gt;0,-Q18^(1/3),(-Q18)^(1/3)),'OddsRatio_working_3-way'!AM18-'OddsRatio_working_3-way'!R18/3)</f>
        <v>-0.69523210487141085</v>
      </c>
      <c r="AT18" s="11">
        <f>IF(('OddsRatio_working_3-way'!X18=0),IF(Q18&gt;0,-Q18^(1/3),(-Q18)^(1/3)),'OddsRatio_working_3-way'!AN18-'OddsRatio_working_3-way'!R18/3)</f>
        <v>-0.35331549244219562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9">
        <f t="shared" si="13"/>
        <v>0.45012115334696079</v>
      </c>
      <c r="E19" s="9">
        <f t="shared" si="14"/>
        <v>0.25123472178073608</v>
      </c>
      <c r="F19" s="9">
        <f t="shared" si="15"/>
        <v>0.29864412487230341</v>
      </c>
      <c r="G19" s="9">
        <f t="shared" si="16"/>
        <v>1.0531242199333088</v>
      </c>
      <c r="H19" s="9">
        <f t="shared" si="17"/>
        <v>2.221624095122638</v>
      </c>
      <c r="I19" s="9">
        <f t="shared" si="18"/>
        <v>3.9803415424112645</v>
      </c>
      <c r="J19" s="9">
        <f t="shared" si="19"/>
        <v>3.3484670104512784</v>
      </c>
      <c r="K19" s="11">
        <f t="shared" si="20"/>
        <v>0.46296296296296291</v>
      </c>
      <c r="L19" s="11">
        <f t="shared" si="21"/>
        <v>0.2610966057441253</v>
      </c>
      <c r="M19" s="11">
        <f t="shared" si="22"/>
        <v>0.30959752321981426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-0.27396446798834684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0.23277446504535879</v>
      </c>
      <c r="Q19" s="11">
        <f>2*'OddsRatio_working_3-way'!K19*'OddsRatio_working_3-way'!L19*'OddsRatio_working_3-way'!M19</f>
        <v>7.4847094869890288E-2</v>
      </c>
      <c r="R19" s="11">
        <f t="shared" si="23"/>
        <v>0</v>
      </c>
      <c r="S19" s="11">
        <f t="shared" si="24"/>
        <v>-0.84965202514969906</v>
      </c>
      <c r="T19" s="11">
        <f t="shared" si="25"/>
        <v>-0.27320000808671996</v>
      </c>
      <c r="U19" s="11">
        <f>'OddsRatio_working_3-way'!S19-'OddsRatio_working_3-way'!R19^2/3</f>
        <v>-0.84965202514969906</v>
      </c>
      <c r="V19" s="11">
        <f>'OddsRatio_working_3-way'!S19*'OddsRatio_working_3-way'!R19/3-2*'OddsRatio_working_3-way'!R19^3/27-'OddsRatio_working_3-way'!T19</f>
        <v>0.27320000808671996</v>
      </c>
      <c r="W19" s="11">
        <f>'OddsRatio_working_3-way'!V19^2+4*'OddsRatio_working_3-way'!U19^3/27</f>
        <v>-1.6231544209624096E-2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0.15072308103622348</v>
      </c>
      <c r="Y19" s="11">
        <f>IF('OddsRatio_working_3-way'!W19&gt;=0,IF('OddsRatio_working_3-way'!V19+SQRT('OddsRatio_working_3-way'!W19)&gt;0,0,PI()),ACOS('OddsRatio_working_3-way'!V19/(2*'OddsRatio_working_3-way'!X19)))</f>
        <v>0.4363558292859977</v>
      </c>
      <c r="Z19" s="11">
        <f>'OddsRatio_working_3-way'!X19^(1/3)*COS('OddsRatio_working_3-way'!Y19/3)</f>
        <v>0.52656210996665442</v>
      </c>
      <c r="AA19" s="11">
        <f>'OddsRatio_working_3-way'!X19^(1/3)*COS(('OddsRatio_working_3-way'!Y19+2*PI())/3)</f>
        <v>-0.3300812387257655</v>
      </c>
      <c r="AB19" s="11">
        <f>'OddsRatio_working_3-way'!X19^(1/3)*COS(('OddsRatio_working_3-way'!Y19+4*PI())/3)</f>
        <v>-0.19648087124088903</v>
      </c>
      <c r="AC19" s="11">
        <f>'OddsRatio_working_3-way'!X19^(1/3)*SIN('OddsRatio_working_3-way'!Y19/3)</f>
        <v>7.7134208131226345E-2</v>
      </c>
      <c r="AD19" s="11">
        <f>'OddsRatio_working_3-way'!X19^(1/3)*SIN(('OddsRatio_working_3-way'!Y19+2*PI())/3)</f>
        <v>0.41744905983584463</v>
      </c>
      <c r="AE19" s="11">
        <f>'OddsRatio_working_3-way'!X19^(1/3)*SIN(('OddsRatio_working_3-way'!Y19+4*PI())/3)</f>
        <v>-0.49458326796707103</v>
      </c>
      <c r="AF19" s="11">
        <f>-'OddsRatio_working_3-way'!U19/(3*'OddsRatio_working_3-way'!X19^(1/3))*COS(('OddsRatio_working_3-way'!Y19)/3)</f>
        <v>0.52656210996665431</v>
      </c>
      <c r="AG19" s="11">
        <f>-'OddsRatio_working_3-way'!U19/(3*'OddsRatio_working_3-way'!X19^(1/3))*COS(('OddsRatio_working_3-way'!Y19+2*PI())/3)</f>
        <v>-0.33008123872576545</v>
      </c>
      <c r="AH19" s="11">
        <f>-'OddsRatio_working_3-way'!U19/(3*'OddsRatio_working_3-way'!X19^(1/3))*COS(('OddsRatio_working_3-way'!Y19+4*PI())/3)</f>
        <v>-0.19648087124088898</v>
      </c>
      <c r="AI19" s="11">
        <f>'OddsRatio_working_3-way'!U19/(3*'OddsRatio_working_3-way'!X19^(1/3))*SIN(('OddsRatio_working_3-way'!Y19)/3)</f>
        <v>-7.7134208131226331E-2</v>
      </c>
      <c r="AJ19" s="11">
        <f>'OddsRatio_working_3-way'!U19/(3*'OddsRatio_working_3-way'!X19^(1/3))*SIN(('OddsRatio_working_3-way'!Y19+2*PI())/3)</f>
        <v>-0.41744905983584457</v>
      </c>
      <c r="AK19" s="11">
        <f>'OddsRatio_working_3-way'!U19/(3*'OddsRatio_working_3-way'!X19^(1/3))*SIN(('OddsRatio_working_3-way'!Y19+4*PI())/3)</f>
        <v>0.49458326796707092</v>
      </c>
      <c r="AL19" s="11">
        <f>'OddsRatio_working_3-way'!Z19+'OddsRatio_working_3-way'!AF19</f>
        <v>1.0531242199333088</v>
      </c>
      <c r="AM19" s="11">
        <f>'OddsRatio_working_3-way'!AA19+'OddsRatio_working_3-way'!AG19</f>
        <v>-0.66016247745153089</v>
      </c>
      <c r="AN19" s="11">
        <f>'OddsRatio_working_3-way'!AB19+'OddsRatio_working_3-way'!AH19</f>
        <v>-0.39296174248177801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1.0531242199333088</v>
      </c>
      <c r="AS19" s="11">
        <f>IF(('OddsRatio_working_3-way'!X19=0),IF(Q19&gt;0,-Q19^(1/3),(-Q19)^(1/3)),'OddsRatio_working_3-way'!AM19-'OddsRatio_working_3-way'!R19/3)</f>
        <v>-0.66016247745153089</v>
      </c>
      <c r="AT19" s="11">
        <f>IF(('OddsRatio_working_3-way'!X19=0),IF(Q19&gt;0,-Q19^(1/3),(-Q19)^(1/3)),'OddsRatio_working_3-way'!AN19-'OddsRatio_working_3-way'!R19/3)</f>
        <v>-0.39296174248177801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9">
        <f t="shared" si="13"/>
        <v>0.62141354016991801</v>
      </c>
      <c r="E20" s="9">
        <f t="shared" si="14"/>
        <v>0.24983417902612634</v>
      </c>
      <c r="F20" s="9">
        <f t="shared" si="15"/>
        <v>0.12875228080395568</v>
      </c>
      <c r="G20" s="9">
        <f t="shared" si="16"/>
        <v>1.0879184407724973</v>
      </c>
      <c r="H20" s="9">
        <f t="shared" si="17"/>
        <v>1.6092343268325986</v>
      </c>
      <c r="I20" s="9">
        <f t="shared" si="18"/>
        <v>4.0026548965320927</v>
      </c>
      <c r="J20" s="9">
        <f t="shared" si="19"/>
        <v>7.7668527016049325</v>
      </c>
      <c r="K20" s="11">
        <f t="shared" si="20"/>
        <v>0.64102564102564097</v>
      </c>
      <c r="L20" s="11">
        <f t="shared" si="21"/>
        <v>0.26595744680851063</v>
      </c>
      <c r="M20" s="11">
        <f t="shared" si="22"/>
        <v>0.13850415512465375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-0.22700627008990304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0.22526760090855097</v>
      </c>
      <c r="Q20" s="11">
        <f>2*'OddsRatio_working_3-way'!K20*'OddsRatio_working_3-way'!L20*'OddsRatio_working_3-way'!M20</f>
        <v>4.7225912140157436E-2</v>
      </c>
      <c r="R20" s="11">
        <f t="shared" si="23"/>
        <v>0</v>
      </c>
      <c r="S20" s="11">
        <f t="shared" si="24"/>
        <v>-0.99234087595614218</v>
      </c>
      <c r="T20" s="11">
        <f t="shared" si="25"/>
        <v>-0.20803791948766082</v>
      </c>
      <c r="U20" s="11">
        <f>'OddsRatio_working_3-way'!S20-'OddsRatio_working_3-way'!R20^2/3</f>
        <v>-0.99234087595614218</v>
      </c>
      <c r="V20" s="11">
        <f>'OddsRatio_working_3-way'!S20*'OddsRatio_working_3-way'!R20/3-2*'OddsRatio_working_3-way'!R20^3/27-'OddsRatio_working_3-way'!T20</f>
        <v>0.20803791948766082</v>
      </c>
      <c r="W20" s="11">
        <f>'OddsRatio_working_3-way'!V20^2+4*'OddsRatio_working_3-way'!U20^3/27</f>
        <v>-0.10149032259018811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0.1902433300637256</v>
      </c>
      <c r="Y20" s="11">
        <f>IF('OddsRatio_working_3-way'!W20&gt;=0,IF('OddsRatio_working_3-way'!V20+SQRT('OddsRatio_working_3-way'!W20)&gt;0,0,PI()),ACOS('OddsRatio_working_3-way'!V20/(2*'OddsRatio_working_3-way'!X20)))</f>
        <v>0.99229710893629253</v>
      </c>
      <c r="Z20" s="11">
        <f>'OddsRatio_working_3-way'!X20^(1/3)*COS('OddsRatio_working_3-way'!Y20/3)</f>
        <v>0.54395922038624878</v>
      </c>
      <c r="AA20" s="11">
        <f>'OddsRatio_working_3-way'!X20^(1/3)*COS(('OddsRatio_working_3-way'!Y20+2*PI())/3)</f>
        <v>-0.43374021697556686</v>
      </c>
      <c r="AB20" s="11">
        <f>'OddsRatio_working_3-way'!X20^(1/3)*COS(('OddsRatio_working_3-way'!Y20+4*PI())/3)</f>
        <v>-0.11021900341068205</v>
      </c>
      <c r="AC20" s="11">
        <f>'OddsRatio_working_3-way'!X20^(1/3)*SIN('OddsRatio_working_3-way'!Y20/3)</f>
        <v>0.18678505974024065</v>
      </c>
      <c r="AD20" s="11">
        <f>'OddsRatio_working_3-way'!X20^(1/3)*SIN(('OddsRatio_working_3-way'!Y20+2*PI())/3)</f>
        <v>0.37768997360714918</v>
      </c>
      <c r="AE20" s="11">
        <f>'OddsRatio_working_3-way'!X20^(1/3)*SIN(('OddsRatio_working_3-way'!Y20+4*PI())/3)</f>
        <v>-0.5644750333473898</v>
      </c>
      <c r="AF20" s="11">
        <f>-'OddsRatio_working_3-way'!U20/(3*'OddsRatio_working_3-way'!X20^(1/3))*COS(('OddsRatio_working_3-way'!Y20)/3)</f>
        <v>0.54395922038624867</v>
      </c>
      <c r="AG20" s="11">
        <f>-'OddsRatio_working_3-way'!U20/(3*'OddsRatio_working_3-way'!X20^(1/3))*COS(('OddsRatio_working_3-way'!Y20+2*PI())/3)</f>
        <v>-0.43374021697556675</v>
      </c>
      <c r="AH20" s="11">
        <f>-'OddsRatio_working_3-way'!U20/(3*'OddsRatio_working_3-way'!X20^(1/3))*COS(('OddsRatio_working_3-way'!Y20+4*PI())/3)</f>
        <v>-0.11021900341068204</v>
      </c>
      <c r="AI20" s="11">
        <f>'OddsRatio_working_3-way'!U20/(3*'OddsRatio_working_3-way'!X20^(1/3))*SIN(('OddsRatio_working_3-way'!Y20)/3)</f>
        <v>-0.18678505974024062</v>
      </c>
      <c r="AJ20" s="11">
        <f>'OddsRatio_working_3-way'!U20/(3*'OddsRatio_working_3-way'!X20^(1/3))*SIN(('OddsRatio_working_3-way'!Y20+2*PI())/3)</f>
        <v>-0.37768997360714912</v>
      </c>
      <c r="AK20" s="11">
        <f>'OddsRatio_working_3-way'!U20/(3*'OddsRatio_working_3-way'!X20^(1/3))*SIN(('OddsRatio_working_3-way'!Y20+4*PI())/3)</f>
        <v>0.5644750333473898</v>
      </c>
      <c r="AL20" s="11">
        <f>'OddsRatio_working_3-way'!Z20+'OddsRatio_working_3-way'!AF20</f>
        <v>1.0879184407724973</v>
      </c>
      <c r="AM20" s="11">
        <f>'OddsRatio_working_3-way'!AA20+'OddsRatio_working_3-way'!AG20</f>
        <v>-0.86748043395113361</v>
      </c>
      <c r="AN20" s="11">
        <f>'OddsRatio_working_3-way'!AB20+'OddsRatio_working_3-way'!AH20</f>
        <v>-0.22043800682136411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1.0879184407724973</v>
      </c>
      <c r="AS20" s="11">
        <f>IF(('OddsRatio_working_3-way'!X20=0),IF(Q20&gt;0,-Q20^(1/3),(-Q20)^(1/3)),'OddsRatio_working_3-way'!AM20-'OddsRatio_working_3-way'!R20/3)</f>
        <v>-0.86748043395113361</v>
      </c>
      <c r="AT20" s="11">
        <f>IF(('OddsRatio_working_3-way'!X20=0),IF(Q20&gt;0,-Q20^(1/3),(-Q20)^(1/3)),'OddsRatio_working_3-way'!AN20-'OddsRatio_working_3-way'!R20/3)</f>
        <v>-0.22043800682136411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9">
        <f t="shared" si="13"/>
        <v>0.43182360623816696</v>
      </c>
      <c r="E21" s="9">
        <f t="shared" si="14"/>
        <v>0.28280366797593731</v>
      </c>
      <c r="F21" s="9">
        <f t="shared" si="15"/>
        <v>0.28537272578589568</v>
      </c>
      <c r="G21" s="9">
        <f t="shared" si="16"/>
        <v>1.061097083493046</v>
      </c>
      <c r="H21" s="9">
        <f t="shared" si="17"/>
        <v>2.3157603835313774</v>
      </c>
      <c r="I21" s="9">
        <f t="shared" si="18"/>
        <v>3.5360220295483797</v>
      </c>
      <c r="J21" s="9">
        <f t="shared" si="19"/>
        <v>3.5041891170435888</v>
      </c>
      <c r="K21" s="11">
        <f t="shared" si="20"/>
        <v>0.4464285714285714</v>
      </c>
      <c r="L21" s="11">
        <f t="shared" si="21"/>
        <v>0.29498525073746312</v>
      </c>
      <c r="M21" s="11">
        <f t="shared" si="22"/>
        <v>0.29761904761904762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-0.27412244396283592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0.23476850179599862</v>
      </c>
      <c r="Q21" s="11">
        <f>2*'OddsRatio_working_3-way'!K21*'OddsRatio_working_3-way'!L21*'OddsRatio_working_3-way'!M21</f>
        <v>7.8386811951919405E-2</v>
      </c>
      <c r="R21" s="11">
        <f t="shared" si="23"/>
        <v>0</v>
      </c>
      <c r="S21" s="11">
        <f t="shared" si="24"/>
        <v>-0.85643662883666427</v>
      </c>
      <c r="T21" s="11">
        <f t="shared" si="25"/>
        <v>-0.28595546872676603</v>
      </c>
      <c r="U21" s="11">
        <f>'OddsRatio_working_3-way'!S21-'OddsRatio_working_3-way'!R21^2/3</f>
        <v>-0.85643662883666427</v>
      </c>
      <c r="V21" s="11">
        <f>'OddsRatio_working_3-way'!S21*'OddsRatio_working_3-way'!R21/3-2*'OddsRatio_working_3-way'!R21^3/27-'OddsRatio_working_3-way'!T21</f>
        <v>0.28595546872676603</v>
      </c>
      <c r="W21" s="11">
        <f>'OddsRatio_working_3-way'!V21^2+4*'OddsRatio_working_3-way'!U21^3/27</f>
        <v>-1.1293515336473603E-2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0.15253200109421142</v>
      </c>
      <c r="Y21" s="11">
        <f>IF('OddsRatio_working_3-way'!W21&gt;=0,IF('OddsRatio_working_3-way'!V21+SQRT('OddsRatio_working_3-way'!W21)&gt;0,0,PI()),ACOS('OddsRatio_working_3-way'!V21/(2*'OddsRatio_working_3-way'!X21)))</f>
        <v>0.35581694217079018</v>
      </c>
      <c r="Z21" s="11">
        <f>'OddsRatio_working_3-way'!X21^(1/3)*COS('OddsRatio_working_3-way'!Y21/3)</f>
        <v>0.53054854174652299</v>
      </c>
      <c r="AA21" s="11">
        <f>'OddsRatio_working_3-way'!X21^(1/3)*COS(('OddsRatio_working_3-way'!Y21+2*PI())/3)</f>
        <v>-0.32002681279730877</v>
      </c>
      <c r="AB21" s="11">
        <f>'OddsRatio_working_3-way'!X21^(1/3)*COS(('OddsRatio_working_3-way'!Y21+4*PI())/3)</f>
        <v>-0.21052172894921428</v>
      </c>
      <c r="AC21" s="11">
        <f>'OddsRatio_working_3-way'!X21^(1/3)*SIN('OddsRatio_working_3-way'!Y21/3)</f>
        <v>6.3222789637329926E-2</v>
      </c>
      <c r="AD21" s="11">
        <f>'OddsRatio_working_3-way'!X21^(1/3)*SIN(('OddsRatio_working_3-way'!Y21+2*PI())/3)</f>
        <v>0.42785712027461265</v>
      </c>
      <c r="AE21" s="11">
        <f>'OddsRatio_working_3-way'!X21^(1/3)*SIN(('OddsRatio_working_3-way'!Y21+4*PI())/3)</f>
        <v>-0.49107990991194256</v>
      </c>
      <c r="AF21" s="11">
        <f>-'OddsRatio_working_3-way'!U21/(3*'OddsRatio_working_3-way'!X21^(1/3))*COS(('OddsRatio_working_3-way'!Y21)/3)</f>
        <v>0.53054854174652299</v>
      </c>
      <c r="AG21" s="11">
        <f>-'OddsRatio_working_3-way'!U21/(3*'OddsRatio_working_3-way'!X21^(1/3))*COS(('OddsRatio_working_3-way'!Y21+2*PI())/3)</f>
        <v>-0.32002681279730877</v>
      </c>
      <c r="AH21" s="11">
        <f>-'OddsRatio_working_3-way'!U21/(3*'OddsRatio_working_3-way'!X21^(1/3))*COS(('OddsRatio_working_3-way'!Y21+4*PI())/3)</f>
        <v>-0.21052172894921428</v>
      </c>
      <c r="AI21" s="11">
        <f>'OddsRatio_working_3-way'!U21/(3*'OddsRatio_working_3-way'!X21^(1/3))*SIN(('OddsRatio_working_3-way'!Y21)/3)</f>
        <v>-6.3222789637329926E-2</v>
      </c>
      <c r="AJ21" s="11">
        <f>'OddsRatio_working_3-way'!U21/(3*'OddsRatio_working_3-way'!X21^(1/3))*SIN(('OddsRatio_working_3-way'!Y21+2*PI())/3)</f>
        <v>-0.42785712027461265</v>
      </c>
      <c r="AK21" s="11">
        <f>'OddsRatio_working_3-way'!U21/(3*'OddsRatio_working_3-way'!X21^(1/3))*SIN(('OddsRatio_working_3-way'!Y21+4*PI())/3)</f>
        <v>0.49107990991194256</v>
      </c>
      <c r="AL21" s="11">
        <f>'OddsRatio_working_3-way'!Z21+'OddsRatio_working_3-way'!AF21</f>
        <v>1.061097083493046</v>
      </c>
      <c r="AM21" s="11">
        <f>'OddsRatio_working_3-way'!AA21+'OddsRatio_working_3-way'!AG21</f>
        <v>-0.64005362559461754</v>
      </c>
      <c r="AN21" s="11">
        <f>'OddsRatio_working_3-way'!AB21+'OddsRatio_working_3-way'!AH21</f>
        <v>-0.42104345789842856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1.061097083493046</v>
      </c>
      <c r="AS21" s="11">
        <f>IF(('OddsRatio_working_3-way'!X21=0),IF(Q21&gt;0,-Q21^(1/3),(-Q21)^(1/3)),'OddsRatio_working_3-way'!AM21-'OddsRatio_working_3-way'!R21/3)</f>
        <v>-0.64005362559461754</v>
      </c>
      <c r="AT21" s="11">
        <f>IF(('OddsRatio_working_3-way'!X21=0),IF(Q21&gt;0,-Q21^(1/3),(-Q21)^(1/3)),'OddsRatio_working_3-way'!AN21-'OddsRatio_working_3-way'!R21/3)</f>
        <v>-0.42104345789842856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9">
        <f t="shared" si="13"/>
        <v>0.20473829115573128</v>
      </c>
      <c r="E22" s="9">
        <f t="shared" si="14"/>
        <v>0.27749761011499746</v>
      </c>
      <c r="F22" s="9">
        <f t="shared" si="15"/>
        <v>0.5177640987292712</v>
      </c>
      <c r="G22" s="9">
        <f t="shared" si="16"/>
        <v>1.0583880645607238</v>
      </c>
      <c r="H22" s="9">
        <f t="shared" si="17"/>
        <v>4.8842841969378563</v>
      </c>
      <c r="I22" s="9">
        <f t="shared" si="18"/>
        <v>3.6036346388193801</v>
      </c>
      <c r="J22" s="9">
        <f t="shared" si="19"/>
        <v>1.9313814968134371</v>
      </c>
      <c r="K22" s="11">
        <f t="shared" si="20"/>
        <v>0.21413276231263384</v>
      </c>
      <c r="L22" s="11">
        <f t="shared" si="21"/>
        <v>0.28901734104046245</v>
      </c>
      <c r="M22" s="11">
        <f t="shared" si="22"/>
        <v>0.53191489361702127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-0.26153692598475131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0.23076353828120208</v>
      </c>
      <c r="Q22" s="11">
        <f>2*'OddsRatio_working_3-way'!K22*'OddsRatio_working_3-way'!L22*'OddsRatio_working_3-way'!M22</f>
        <v>6.5838384673666789E-2</v>
      </c>
      <c r="R22" s="11">
        <f t="shared" si="23"/>
        <v>0</v>
      </c>
      <c r="S22" s="11">
        <f t="shared" si="24"/>
        <v>-0.88233635618496398</v>
      </c>
      <c r="T22" s="11">
        <f t="shared" si="25"/>
        <v>-0.25173647822680856</v>
      </c>
      <c r="U22" s="11">
        <f>'OddsRatio_working_3-way'!S22-'OddsRatio_working_3-way'!R22^2/3</f>
        <v>-0.88233635618496398</v>
      </c>
      <c r="V22" s="11">
        <f>'OddsRatio_working_3-way'!S22*'OddsRatio_working_3-way'!R22/3-2*'OddsRatio_working_3-way'!R22^3/27-'OddsRatio_working_3-way'!T22</f>
        <v>0.25173647822680856</v>
      </c>
      <c r="W22" s="11">
        <f>'OddsRatio_working_3-way'!V22^2+4*'OddsRatio_working_3-way'!U22^3/27</f>
        <v>-3.8393819017524727E-2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0.15950319235642368</v>
      </c>
      <c r="Y22" s="11">
        <f>IF('OddsRatio_working_3-way'!W22&gt;=0,IF('OddsRatio_working_3-way'!V22+SQRT('OddsRatio_working_3-way'!W22)&gt;0,0,PI()),ACOS('OddsRatio_working_3-way'!V22/(2*'OddsRatio_working_3-way'!X22)))</f>
        <v>0.66141029459700817</v>
      </c>
      <c r="Z22" s="11">
        <f>'OddsRatio_working_3-way'!X22^(1/3)*COS('OddsRatio_working_3-way'!Y22/3)</f>
        <v>0.52919403228036188</v>
      </c>
      <c r="AA22" s="11">
        <f>'OddsRatio_working_3-way'!X22^(1/3)*COS(('OddsRatio_working_3-way'!Y22+2*PI())/3)</f>
        <v>-0.36730702634064522</v>
      </c>
      <c r="AB22" s="11">
        <f>'OddsRatio_working_3-way'!X22^(1/3)*COS(('OddsRatio_working_3-way'!Y22+4*PI())/3)</f>
        <v>-0.16188700593971653</v>
      </c>
      <c r="AC22" s="11">
        <f>'OddsRatio_working_3-way'!X22^(1/3)*SIN('OddsRatio_working_3-way'!Y22/3)</f>
        <v>0.11859930407541458</v>
      </c>
      <c r="AD22" s="11">
        <f>'OddsRatio_working_3-way'!X22^(1/3)*SIN(('OddsRatio_working_3-way'!Y22+2*PI())/3)</f>
        <v>0.39899582344820833</v>
      </c>
      <c r="AE22" s="11">
        <f>'OddsRatio_working_3-way'!X22^(1/3)*SIN(('OddsRatio_working_3-way'!Y22+4*PI())/3)</f>
        <v>-0.51759512752362291</v>
      </c>
      <c r="AF22" s="11">
        <f>-'OddsRatio_working_3-way'!U22/(3*'OddsRatio_working_3-way'!X22^(1/3))*COS(('OddsRatio_working_3-way'!Y22)/3)</f>
        <v>0.52919403228036188</v>
      </c>
      <c r="AG22" s="11">
        <f>-'OddsRatio_working_3-way'!U22/(3*'OddsRatio_working_3-way'!X22^(1/3))*COS(('OddsRatio_working_3-way'!Y22+2*PI())/3)</f>
        <v>-0.36730702634064522</v>
      </c>
      <c r="AH22" s="11">
        <f>-'OddsRatio_working_3-way'!U22/(3*'OddsRatio_working_3-way'!X22^(1/3))*COS(('OddsRatio_working_3-way'!Y22+4*PI())/3)</f>
        <v>-0.16188700593971653</v>
      </c>
      <c r="AI22" s="11">
        <f>'OddsRatio_working_3-way'!U22/(3*'OddsRatio_working_3-way'!X22^(1/3))*SIN(('OddsRatio_working_3-way'!Y22)/3)</f>
        <v>-0.11859930407541458</v>
      </c>
      <c r="AJ22" s="11">
        <f>'OddsRatio_working_3-way'!U22/(3*'OddsRatio_working_3-way'!X22^(1/3))*SIN(('OddsRatio_working_3-way'!Y22+2*PI())/3)</f>
        <v>-0.39899582344820833</v>
      </c>
      <c r="AK22" s="11">
        <f>'OddsRatio_working_3-way'!U22/(3*'OddsRatio_working_3-way'!X22^(1/3))*SIN(('OddsRatio_working_3-way'!Y22+4*PI())/3)</f>
        <v>0.51759512752362291</v>
      </c>
      <c r="AL22" s="11">
        <f>'OddsRatio_working_3-way'!Z22+'OddsRatio_working_3-way'!AF22</f>
        <v>1.0583880645607238</v>
      </c>
      <c r="AM22" s="11">
        <f>'OddsRatio_working_3-way'!AA22+'OddsRatio_working_3-way'!AG22</f>
        <v>-0.73461405268129043</v>
      </c>
      <c r="AN22" s="11">
        <f>'OddsRatio_working_3-way'!AB22+'OddsRatio_working_3-way'!AH22</f>
        <v>-0.32377401187943305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1.0583880645607238</v>
      </c>
      <c r="AS22" s="11">
        <f>IF(('OddsRatio_working_3-way'!X22=0),IF(Q22&gt;0,-Q22^(1/3),(-Q22)^(1/3)),'OddsRatio_working_3-way'!AM22-'OddsRatio_working_3-way'!R22/3)</f>
        <v>-0.73461405268129043</v>
      </c>
      <c r="AT22" s="11">
        <f>IF(('OddsRatio_working_3-way'!X22=0),IF(Q22&gt;0,-Q22^(1/3),(-Q22)^(1/3)),'OddsRatio_working_3-way'!AN22-'OddsRatio_working_3-way'!R22/3)</f>
        <v>-0.32377401187943305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9">
        <f t="shared" si="13"/>
        <v>0.41883701398837547</v>
      </c>
      <c r="E23" s="9">
        <f t="shared" si="14"/>
        <v>0.31177050461002637</v>
      </c>
      <c r="F23" s="9">
        <f t="shared" si="15"/>
        <v>0.26939248140159788</v>
      </c>
      <c r="G23" s="9">
        <f t="shared" si="16"/>
        <v>1.0511845292998994</v>
      </c>
      <c r="H23" s="9">
        <f t="shared" si="17"/>
        <v>2.3875635786758673</v>
      </c>
      <c r="I23" s="9">
        <f t="shared" si="18"/>
        <v>3.2074875115297887</v>
      </c>
      <c r="J23" s="9">
        <f t="shared" si="19"/>
        <v>3.7120560855937406</v>
      </c>
      <c r="K23" s="11">
        <f t="shared" si="20"/>
        <v>0.43103448275862072</v>
      </c>
      <c r="L23" s="11">
        <f t="shared" si="21"/>
        <v>0.32258064516129031</v>
      </c>
      <c r="M23" s="11">
        <f t="shared" si="22"/>
        <v>0.27932960893854747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-0.27776673025894683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0.23303360033805412</v>
      </c>
      <c r="Q23" s="11">
        <f>2*'OddsRatio_working_3-way'!K23*'OddsRatio_working_3-way'!L23*'OddsRatio_working_3-way'!M23</f>
        <v>7.7677866779351359E-2</v>
      </c>
      <c r="R23" s="11">
        <f t="shared" si="23"/>
        <v>0</v>
      </c>
      <c r="S23" s="11">
        <f t="shared" si="24"/>
        <v>-0.83895432732642083</v>
      </c>
      <c r="T23" s="11">
        <f t="shared" si="25"/>
        <v>-0.27965144244214024</v>
      </c>
      <c r="U23" s="11">
        <f>'OddsRatio_working_3-way'!S23-'OddsRatio_working_3-way'!R23^2/3</f>
        <v>-0.83895432732642083</v>
      </c>
      <c r="V23" s="11">
        <f>'OddsRatio_working_3-way'!S23*'OddsRatio_working_3-way'!R23/3-2*'OddsRatio_working_3-way'!R23^3/27-'OddsRatio_working_3-way'!T23</f>
        <v>0.27965144244214024</v>
      </c>
      <c r="W23" s="11">
        <f>'OddsRatio_working_3-way'!V23^2+4*'OddsRatio_working_3-way'!U23^3/27</f>
        <v>-9.2755558345745809E-3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0.14788550055240732</v>
      </c>
      <c r="Y23" s="11">
        <f>IF('OddsRatio_working_3-way'!W23&gt;=0,IF('OddsRatio_working_3-way'!V23+SQRT('OddsRatio_working_3-way'!W23)&gt;0,0,PI()),ACOS('OddsRatio_working_3-way'!V23/(2*'OddsRatio_working_3-way'!X23)))</f>
        <v>0.33167001510723915</v>
      </c>
      <c r="Z23" s="11">
        <f>'OddsRatio_working_3-way'!X23^(1/3)*COS('OddsRatio_working_3-way'!Y23/3)</f>
        <v>0.52559226464994968</v>
      </c>
      <c r="AA23" s="11">
        <f>'OddsRatio_working_3-way'!X23^(1/3)*COS(('OddsRatio_working_3-way'!Y23+2*PI())/3)</f>
        <v>-0.31332493932363842</v>
      </c>
      <c r="AB23" s="11">
        <f>'OddsRatio_working_3-way'!X23^(1/3)*COS(('OddsRatio_working_3-way'!Y23+4*PI())/3)</f>
        <v>-0.21226732532631115</v>
      </c>
      <c r="AC23" s="11">
        <f>'OddsRatio_working_3-way'!X23^(1/3)*SIN('OddsRatio_working_3-way'!Y23/3)</f>
        <v>5.8345640645018196E-2</v>
      </c>
      <c r="AD23" s="11">
        <f>'OddsRatio_working_3-way'!X23^(1/3)*SIN(('OddsRatio_working_3-way'!Y23+2*PI())/3)</f>
        <v>0.42600343289694115</v>
      </c>
      <c r="AE23" s="11">
        <f>'OddsRatio_working_3-way'!X23^(1/3)*SIN(('OddsRatio_working_3-way'!Y23+4*PI())/3)</f>
        <v>-0.48434907354195927</v>
      </c>
      <c r="AF23" s="11">
        <f>-'OddsRatio_working_3-way'!U23/(3*'OddsRatio_working_3-way'!X23^(1/3))*COS(('OddsRatio_working_3-way'!Y23)/3)</f>
        <v>0.52559226464994968</v>
      </c>
      <c r="AG23" s="11">
        <f>-'OddsRatio_working_3-way'!U23/(3*'OddsRatio_working_3-way'!X23^(1/3))*COS(('OddsRatio_working_3-way'!Y23+2*PI())/3)</f>
        <v>-0.31332493932363842</v>
      </c>
      <c r="AH23" s="11">
        <f>-'OddsRatio_working_3-way'!U23/(3*'OddsRatio_working_3-way'!X23^(1/3))*COS(('OddsRatio_working_3-way'!Y23+4*PI())/3)</f>
        <v>-0.21226732532631115</v>
      </c>
      <c r="AI23" s="11">
        <f>'OddsRatio_working_3-way'!U23/(3*'OddsRatio_working_3-way'!X23^(1/3))*SIN(('OddsRatio_working_3-way'!Y23)/3)</f>
        <v>-5.8345640645018196E-2</v>
      </c>
      <c r="AJ23" s="11">
        <f>'OddsRatio_working_3-way'!U23/(3*'OddsRatio_working_3-way'!X23^(1/3))*SIN(('OddsRatio_working_3-way'!Y23+2*PI())/3)</f>
        <v>-0.42600343289694115</v>
      </c>
      <c r="AK23" s="11">
        <f>'OddsRatio_working_3-way'!U23/(3*'OddsRatio_working_3-way'!X23^(1/3))*SIN(('OddsRatio_working_3-way'!Y23+4*PI())/3)</f>
        <v>0.48434907354195927</v>
      </c>
      <c r="AL23" s="11">
        <f>'OddsRatio_working_3-way'!Z23+'OddsRatio_working_3-way'!AF23</f>
        <v>1.0511845292998994</v>
      </c>
      <c r="AM23" s="11">
        <f>'OddsRatio_working_3-way'!AA23+'OddsRatio_working_3-way'!AG23</f>
        <v>-0.62664987864727684</v>
      </c>
      <c r="AN23" s="11">
        <f>'OddsRatio_working_3-way'!AB23+'OddsRatio_working_3-way'!AH23</f>
        <v>-0.4245346506526223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1.0511845292998994</v>
      </c>
      <c r="AS23" s="11">
        <f>IF(('OddsRatio_working_3-way'!X23=0),IF(Q23&gt;0,-Q23^(1/3),(-Q23)^(1/3)),'OddsRatio_working_3-way'!AM23-'OddsRatio_working_3-way'!R23/3)</f>
        <v>-0.62664987864727684</v>
      </c>
      <c r="AT23" s="11">
        <f>IF(('OddsRatio_working_3-way'!X23=0),IF(Q23&gt;0,-Q23^(1/3),(-Q23)^(1/3)),'OddsRatio_working_3-way'!AN23-'OddsRatio_working_3-way'!R23/3)</f>
        <v>-0.4245346506526223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9">
        <f t="shared" si="13"/>
        <v>0.28363461966944636</v>
      </c>
      <c r="E24" s="9">
        <f t="shared" si="14"/>
        <v>0.28448376266460934</v>
      </c>
      <c r="F24" s="9">
        <f t="shared" si="15"/>
        <v>0.43188161766594413</v>
      </c>
      <c r="G24" s="9">
        <f t="shared" si="16"/>
        <v>1.0523594598063941</v>
      </c>
      <c r="H24" s="9">
        <f t="shared" si="17"/>
        <v>3.5256627035353465</v>
      </c>
      <c r="I24" s="9">
        <f t="shared" si="18"/>
        <v>3.5151391089372819</v>
      </c>
      <c r="J24" s="9">
        <f t="shared" si="19"/>
        <v>2.315449324757993</v>
      </c>
      <c r="K24" s="11">
        <f t="shared" si="20"/>
        <v>0.29411764705882354</v>
      </c>
      <c r="L24" s="11">
        <f t="shared" si="21"/>
        <v>0.29498525073746312</v>
      </c>
      <c r="M24" s="11">
        <f t="shared" si="22"/>
        <v>0.44444444444444442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-0.27647637225981836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0.23290338751036307</v>
      </c>
      <c r="Q24" s="11">
        <f>2*'OddsRatio_working_3-way'!K24*'OddsRatio_working_3-way'!L24*'OddsRatio_working_3-way'!M24</f>
        <v>7.7120326990186436E-2</v>
      </c>
      <c r="R24" s="11">
        <f t="shared" si="23"/>
        <v>0</v>
      </c>
      <c r="S24" s="11">
        <f t="shared" si="24"/>
        <v>-0.84239888423988862</v>
      </c>
      <c r="T24" s="11">
        <f t="shared" si="25"/>
        <v>-0.2789400278940028</v>
      </c>
      <c r="U24" s="11">
        <f>'OddsRatio_working_3-way'!S24-'OddsRatio_working_3-way'!R24^2/3</f>
        <v>-0.84239888423988862</v>
      </c>
      <c r="V24" s="11">
        <f>'OddsRatio_working_3-way'!S24*'OddsRatio_working_3-way'!R24/3-2*'OddsRatio_working_3-way'!R24^3/27-'OddsRatio_working_3-way'!T24</f>
        <v>0.2789400278940028</v>
      </c>
      <c r="W24" s="11">
        <f>'OddsRatio_working_3-way'!V24^2+4*'OddsRatio_working_3-way'!U24^3/27</f>
        <v>-1.0754901382289642E-2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0.14879721145219479</v>
      </c>
      <c r="Y24" s="11">
        <f>IF('OddsRatio_working_3-way'!W24&gt;=0,IF('OddsRatio_working_3-way'!V24+SQRT('OddsRatio_working_3-way'!W24)&gt;0,0,PI()),ACOS('OddsRatio_working_3-way'!V24/(2*'OddsRatio_working_3-way'!X24)))</f>
        <v>0.35594945062734462</v>
      </c>
      <c r="Z24" s="11">
        <f>'OddsRatio_working_3-way'!X24^(1/3)*COS('OddsRatio_working_3-way'!Y24/3)</f>
        <v>0.52617972990319706</v>
      </c>
      <c r="AA24" s="11">
        <f>'OddsRatio_working_3-way'!X24^(1/3)*COS(('OddsRatio_working_3-way'!Y24+2*PI())/3)</f>
        <v>-0.3174119593444063</v>
      </c>
      <c r="AB24" s="11">
        <f>'OddsRatio_working_3-way'!X24^(1/3)*COS(('OddsRatio_working_3-way'!Y24+4*PI())/3)</f>
        <v>-0.20876777055879089</v>
      </c>
      <c r="AC24" s="11">
        <f>'OddsRatio_working_3-way'!X24^(1/3)*SIN('OddsRatio_working_3-way'!Y24/3)</f>
        <v>6.2725751641263677E-2</v>
      </c>
      <c r="AD24" s="11">
        <f>'OddsRatio_working_3-way'!X24^(1/3)*SIN(('OddsRatio_working_3-way'!Y24+2*PI())/3)</f>
        <v>0.42432213723197126</v>
      </c>
      <c r="AE24" s="11">
        <f>'OddsRatio_working_3-way'!X24^(1/3)*SIN(('OddsRatio_working_3-way'!Y24+4*PI())/3)</f>
        <v>-0.48704788887323486</v>
      </c>
      <c r="AF24" s="11">
        <f>-'OddsRatio_working_3-way'!U24/(3*'OddsRatio_working_3-way'!X24^(1/3))*COS(('OddsRatio_working_3-way'!Y24)/3)</f>
        <v>0.52617972990319706</v>
      </c>
      <c r="AG24" s="11">
        <f>-'OddsRatio_working_3-way'!U24/(3*'OddsRatio_working_3-way'!X24^(1/3))*COS(('OddsRatio_working_3-way'!Y24+2*PI())/3)</f>
        <v>-0.3174119593444063</v>
      </c>
      <c r="AH24" s="11">
        <f>-'OddsRatio_working_3-way'!U24/(3*'OddsRatio_working_3-way'!X24^(1/3))*COS(('OddsRatio_working_3-way'!Y24+4*PI())/3)</f>
        <v>-0.20876777055879089</v>
      </c>
      <c r="AI24" s="11">
        <f>'OddsRatio_working_3-way'!U24/(3*'OddsRatio_working_3-way'!X24^(1/3))*SIN(('OddsRatio_working_3-way'!Y24)/3)</f>
        <v>-6.2725751641263677E-2</v>
      </c>
      <c r="AJ24" s="11">
        <f>'OddsRatio_working_3-way'!U24/(3*'OddsRatio_working_3-way'!X24^(1/3))*SIN(('OddsRatio_working_3-way'!Y24+2*PI())/3)</f>
        <v>-0.42432213723197126</v>
      </c>
      <c r="AK24" s="11">
        <f>'OddsRatio_working_3-way'!U24/(3*'OddsRatio_working_3-way'!X24^(1/3))*SIN(('OddsRatio_working_3-way'!Y24+4*PI())/3)</f>
        <v>0.48704788887323486</v>
      </c>
      <c r="AL24" s="11">
        <f>'OddsRatio_working_3-way'!Z24+'OddsRatio_working_3-way'!AF24</f>
        <v>1.0523594598063941</v>
      </c>
      <c r="AM24" s="11">
        <f>'OddsRatio_working_3-way'!AA24+'OddsRatio_working_3-way'!AG24</f>
        <v>-0.63482391868881261</v>
      </c>
      <c r="AN24" s="11">
        <f>'OddsRatio_working_3-way'!AB24+'OddsRatio_working_3-way'!AH24</f>
        <v>-0.41753554111758179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1.0523594598063941</v>
      </c>
      <c r="AS24" s="11">
        <f>IF(('OddsRatio_working_3-way'!X24=0),IF(Q24&gt;0,-Q24^(1/3),(-Q24)^(1/3)),'OddsRatio_working_3-way'!AM24-'OddsRatio_working_3-way'!R24/3)</f>
        <v>-0.63482391868881261</v>
      </c>
      <c r="AT24" s="11">
        <f>IF(('OddsRatio_working_3-way'!X24=0),IF(Q24&gt;0,-Q24^(1/3),(-Q24)^(1/3)),'OddsRatio_working_3-way'!AN24-'OddsRatio_working_3-way'!R24/3)</f>
        <v>-0.41753554111758179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9">
        <f t="shared" si="13"/>
        <v>0.4436199164828481</v>
      </c>
      <c r="E25" s="9">
        <f t="shared" si="14"/>
        <v>0.26527649302502843</v>
      </c>
      <c r="F25" s="9">
        <f t="shared" si="15"/>
        <v>0.29110359049212325</v>
      </c>
      <c r="G25" s="9">
        <f t="shared" si="16"/>
        <v>1.0451516092279705</v>
      </c>
      <c r="H25" s="9">
        <f t="shared" si="17"/>
        <v>2.2541819310735645</v>
      </c>
      <c r="I25" s="9">
        <f t="shared" si="18"/>
        <v>3.7696517644541219</v>
      </c>
      <c r="J25" s="9">
        <f t="shared" si="19"/>
        <v>3.4352032495011708</v>
      </c>
      <c r="K25" s="11">
        <f t="shared" si="20"/>
        <v>0.45454545454545453</v>
      </c>
      <c r="L25" s="11">
        <f t="shared" si="21"/>
        <v>0.27397260273972601</v>
      </c>
      <c r="M25" s="11">
        <f t="shared" si="22"/>
        <v>0.3003003003003003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-0.27709153736550973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0.23111529960845026</v>
      </c>
      <c r="Q25" s="11">
        <f>2*'OddsRatio_working_3-way'!K25*'OddsRatio_working_3-way'!L25*'OddsRatio_working_3-way'!M25</f>
        <v>7.4794595342540543E-2</v>
      </c>
      <c r="R25" s="11">
        <f t="shared" si="23"/>
        <v>0</v>
      </c>
      <c r="S25" s="11">
        <f t="shared" si="24"/>
        <v>-0.83407563365454751</v>
      </c>
      <c r="T25" s="11">
        <f t="shared" si="25"/>
        <v>-0.26992738953221607</v>
      </c>
      <c r="U25" s="11">
        <f>'OddsRatio_working_3-way'!S25-'OddsRatio_working_3-way'!R25^2/3</f>
        <v>-0.83407563365454751</v>
      </c>
      <c r="V25" s="11">
        <f>'OddsRatio_working_3-way'!S25*'OddsRatio_working_3-way'!R25/3-2*'OddsRatio_working_3-way'!R25^3/27-'OddsRatio_working_3-way'!T25</f>
        <v>0.26992738953221607</v>
      </c>
      <c r="W25" s="11">
        <f>'OddsRatio_working_3-way'!V25^2+4*'OddsRatio_working_3-way'!U25^3/27</f>
        <v>-1.3102395586199606E-2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0.14659740039123845</v>
      </c>
      <c r="Y25" s="11">
        <f>IF('OddsRatio_working_3-way'!W25&gt;=0,IF('OddsRatio_working_3-way'!V25+SQRT('OddsRatio_working_3-way'!W25)&gt;0,0,PI()),ACOS('OddsRatio_working_3-way'!V25/(2*'OddsRatio_working_3-way'!X25)))</f>
        <v>0.40107509179517775</v>
      </c>
      <c r="Z25" s="11">
        <f>'OddsRatio_working_3-way'!X25^(1/3)*COS('OddsRatio_working_3-way'!Y25/3)</f>
        <v>0.52257580461398523</v>
      </c>
      <c r="AA25" s="11">
        <f>'OddsRatio_working_3-way'!X25^(1/3)*COS(('OddsRatio_working_3-way'!Y25+2*PI())/3)</f>
        <v>-0.32215500949692993</v>
      </c>
      <c r="AB25" s="11">
        <f>'OddsRatio_working_3-way'!X25^(1/3)*COS(('OddsRatio_working_3-way'!Y25+4*PI())/3)</f>
        <v>-0.20042079511705538</v>
      </c>
      <c r="AC25" s="11">
        <f>'OddsRatio_working_3-way'!X25^(1/3)*SIN('OddsRatio_working_3-way'!Y25/3)</f>
        <v>7.0283281441808149E-2</v>
      </c>
      <c r="AD25" s="11">
        <f>'OddsRatio_working_3-way'!X25^(1/3)*SIN(('OddsRatio_working_3-way'!Y25+2*PI())/3)</f>
        <v>0.41742228147790034</v>
      </c>
      <c r="AE25" s="11">
        <f>'OddsRatio_working_3-way'!X25^(1/3)*SIN(('OddsRatio_working_3-way'!Y25+4*PI())/3)</f>
        <v>-0.48770556291970857</v>
      </c>
      <c r="AF25" s="11">
        <f>-'OddsRatio_working_3-way'!U25/(3*'OddsRatio_working_3-way'!X25^(1/3))*COS(('OddsRatio_working_3-way'!Y25)/3)</f>
        <v>0.52257580461398523</v>
      </c>
      <c r="AG25" s="11">
        <f>-'OddsRatio_working_3-way'!U25/(3*'OddsRatio_working_3-way'!X25^(1/3))*COS(('OddsRatio_working_3-way'!Y25+2*PI())/3)</f>
        <v>-0.32215500949692993</v>
      </c>
      <c r="AH25" s="11">
        <f>-'OddsRatio_working_3-way'!U25/(3*'OddsRatio_working_3-way'!X25^(1/3))*COS(('OddsRatio_working_3-way'!Y25+4*PI())/3)</f>
        <v>-0.20042079511705538</v>
      </c>
      <c r="AI25" s="11">
        <f>'OddsRatio_working_3-way'!U25/(3*'OddsRatio_working_3-way'!X25^(1/3))*SIN(('OddsRatio_working_3-way'!Y25)/3)</f>
        <v>-7.0283281441808149E-2</v>
      </c>
      <c r="AJ25" s="11">
        <f>'OddsRatio_working_3-way'!U25/(3*'OddsRatio_working_3-way'!X25^(1/3))*SIN(('OddsRatio_working_3-way'!Y25+2*PI())/3)</f>
        <v>-0.41742228147790034</v>
      </c>
      <c r="AK25" s="11">
        <f>'OddsRatio_working_3-way'!U25/(3*'OddsRatio_working_3-way'!X25^(1/3))*SIN(('OddsRatio_working_3-way'!Y25+4*PI())/3)</f>
        <v>0.48770556291970857</v>
      </c>
      <c r="AL25" s="11">
        <f>'OddsRatio_working_3-way'!Z25+'OddsRatio_working_3-way'!AF25</f>
        <v>1.0451516092279705</v>
      </c>
      <c r="AM25" s="11">
        <f>'OddsRatio_working_3-way'!AA25+'OddsRatio_working_3-way'!AG25</f>
        <v>-0.64431001899385987</v>
      </c>
      <c r="AN25" s="11">
        <f>'OddsRatio_working_3-way'!AB25+'OddsRatio_working_3-way'!AH25</f>
        <v>-0.40084159023411076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1.0451516092279705</v>
      </c>
      <c r="AS25" s="11">
        <f>IF(('OddsRatio_working_3-way'!X25=0),IF(Q25&gt;0,-Q25^(1/3),(-Q25)^(1/3)),'OddsRatio_working_3-way'!AM25-'OddsRatio_working_3-way'!R25/3)</f>
        <v>-0.64431001899385987</v>
      </c>
      <c r="AT25" s="11">
        <f>IF(('OddsRatio_working_3-way'!X25=0),IF(Q25&gt;0,-Q25^(1/3),(-Q25)^(1/3)),'OddsRatio_working_3-way'!AN25-'OddsRatio_working_3-way'!R25/3)</f>
        <v>-0.40084159023411076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9">
        <f t="shared" si="13"/>
        <v>0.17074009308317495</v>
      </c>
      <c r="E26" s="9">
        <f t="shared" si="14"/>
        <v>0.24204908239086217</v>
      </c>
      <c r="F26" s="9">
        <f t="shared" si="15"/>
        <v>0.58721082452596296</v>
      </c>
      <c r="G26" s="9">
        <f t="shared" si="16"/>
        <v>1.0650998219634809</v>
      </c>
      <c r="H26" s="9">
        <f t="shared" si="17"/>
        <v>5.8568551881534727</v>
      </c>
      <c r="I26" s="9">
        <f t="shared" si="18"/>
        <v>4.1313934765726339</v>
      </c>
      <c r="J26" s="9">
        <f t="shared" si="19"/>
        <v>1.7029658824958973</v>
      </c>
      <c r="K26" s="11">
        <f t="shared" si="20"/>
        <v>0.17985611510791369</v>
      </c>
      <c r="L26" s="11">
        <f t="shared" si="21"/>
        <v>0.25380710659898476</v>
      </c>
      <c r="M26" s="11">
        <f t="shared" si="22"/>
        <v>0.60240963855421692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-0.24331955144098294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0.22439390546152765</v>
      </c>
      <c r="Q26" s="11">
        <f>2*'OddsRatio_working_3-way'!K26*'OddsRatio_working_3-way'!L26*'OddsRatio_working_3-way'!M26</f>
        <v>5.4998506240570511E-2</v>
      </c>
      <c r="R26" s="11">
        <f t="shared" si="23"/>
        <v>0</v>
      </c>
      <c r="S26" s="11">
        <f t="shared" si="24"/>
        <v>-0.92221896733174891</v>
      </c>
      <c r="T26" s="11">
        <f t="shared" si="25"/>
        <v>-0.22603406062052672</v>
      </c>
      <c r="U26" s="11">
        <f>'OddsRatio_working_3-way'!S26-'OddsRatio_working_3-way'!R26^2/3</f>
        <v>-0.92221896733174891</v>
      </c>
      <c r="V26" s="11">
        <f>'OddsRatio_working_3-way'!S26*'OddsRatio_working_3-way'!R26/3-2*'OddsRatio_working_3-way'!R26^3/27-'OddsRatio_working_3-way'!T26</f>
        <v>0.22603406062052672</v>
      </c>
      <c r="W26" s="11">
        <f>'OddsRatio_working_3-way'!V26^2+4*'OddsRatio_working_3-way'!U26^3/27</f>
        <v>-6.5106529736696367E-2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0.17043908464411875</v>
      </c>
      <c r="Y26" s="11">
        <f>IF('OddsRatio_working_3-way'!W26&gt;=0,IF('OddsRatio_working_3-way'!V26+SQRT('OddsRatio_working_3-way'!W26)&gt;0,0,PI()),ACOS('OddsRatio_working_3-way'!V26/(2*'OddsRatio_working_3-way'!X26)))</f>
        <v>0.84585250892372843</v>
      </c>
      <c r="Z26" s="11">
        <f>'OddsRatio_working_3-way'!X26^(1/3)*COS('OddsRatio_working_3-way'!Y26/3)</f>
        <v>0.53254991098174043</v>
      </c>
      <c r="AA26" s="11">
        <f>'OddsRatio_working_3-way'!X26^(1/3)*COS(('OddsRatio_working_3-way'!Y26+2*PI())/3)</f>
        <v>-0.39987018769599986</v>
      </c>
      <c r="AB26" s="11">
        <f>'OddsRatio_working_3-way'!X26^(1/3)*COS(('OddsRatio_working_3-way'!Y26+4*PI())/3)</f>
        <v>-0.13267972328574043</v>
      </c>
      <c r="AC26" s="11">
        <f>'OddsRatio_working_3-way'!X26^(1/3)*SIN('OddsRatio_working_3-way'!Y26/3)</f>
        <v>0.15426248655216429</v>
      </c>
      <c r="AD26" s="11">
        <f>'OddsRatio_working_3-way'!X26^(1/3)*SIN(('OddsRatio_working_3-way'!Y26+2*PI())/3)</f>
        <v>0.38407050841724644</v>
      </c>
      <c r="AE26" s="11">
        <f>'OddsRatio_working_3-way'!X26^(1/3)*SIN(('OddsRatio_working_3-way'!Y26+4*PI())/3)</f>
        <v>-0.53833299496941078</v>
      </c>
      <c r="AF26" s="11">
        <f>-'OddsRatio_working_3-way'!U26/(3*'OddsRatio_working_3-way'!X26^(1/3))*COS(('OddsRatio_working_3-way'!Y26)/3)</f>
        <v>0.53254991098174043</v>
      </c>
      <c r="AG26" s="11">
        <f>-'OddsRatio_working_3-way'!U26/(3*'OddsRatio_working_3-way'!X26^(1/3))*COS(('OddsRatio_working_3-way'!Y26+2*PI())/3)</f>
        <v>-0.39987018769599986</v>
      </c>
      <c r="AH26" s="11">
        <f>-'OddsRatio_working_3-way'!U26/(3*'OddsRatio_working_3-way'!X26^(1/3))*COS(('OddsRatio_working_3-way'!Y26+4*PI())/3)</f>
        <v>-0.13267972328574043</v>
      </c>
      <c r="AI26" s="11">
        <f>'OddsRatio_working_3-way'!U26/(3*'OddsRatio_working_3-way'!X26^(1/3))*SIN(('OddsRatio_working_3-way'!Y26)/3)</f>
        <v>-0.15426248655216429</v>
      </c>
      <c r="AJ26" s="11">
        <f>'OddsRatio_working_3-way'!U26/(3*'OddsRatio_working_3-way'!X26^(1/3))*SIN(('OddsRatio_working_3-way'!Y26+2*PI())/3)</f>
        <v>-0.38407050841724644</v>
      </c>
      <c r="AK26" s="11">
        <f>'OddsRatio_working_3-way'!U26/(3*'OddsRatio_working_3-way'!X26^(1/3))*SIN(('OddsRatio_working_3-way'!Y26+4*PI())/3)</f>
        <v>0.53833299496941078</v>
      </c>
      <c r="AL26" s="11">
        <f>'OddsRatio_working_3-way'!Z26+'OddsRatio_working_3-way'!AF26</f>
        <v>1.0650998219634809</v>
      </c>
      <c r="AM26" s="11">
        <f>'OddsRatio_working_3-way'!AA26+'OddsRatio_working_3-way'!AG26</f>
        <v>-0.79974037539199971</v>
      </c>
      <c r="AN26" s="11">
        <f>'OddsRatio_working_3-way'!AB26+'OddsRatio_working_3-way'!AH26</f>
        <v>-0.26535944657148086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1.0650998219634809</v>
      </c>
      <c r="AS26" s="11">
        <f>IF(('OddsRatio_working_3-way'!X26=0),IF(Q26&gt;0,-Q26^(1/3),(-Q26)^(1/3)),'OddsRatio_working_3-way'!AM26-'OddsRatio_working_3-way'!R26/3)</f>
        <v>-0.79974037539199971</v>
      </c>
      <c r="AT26" s="11">
        <f>IF(('OddsRatio_working_3-way'!X26=0),IF(Q26&gt;0,-Q26^(1/3),(-Q26)^(1/3)),'OddsRatio_working_3-way'!AN26-'OddsRatio_working_3-way'!R26/3)</f>
        <v>-0.26535944657148086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9">
        <f t="shared" si="13"/>
        <v>0.40637664101487997</v>
      </c>
      <c r="E27" s="9">
        <f t="shared" si="14"/>
        <v>0.27974055499158784</v>
      </c>
      <c r="F27" s="9">
        <f t="shared" si="15"/>
        <v>0.31388280399353241</v>
      </c>
      <c r="G27" s="9">
        <f t="shared" si="16"/>
        <v>1.0509146482212763</v>
      </c>
      <c r="H27" s="9">
        <f t="shared" si="17"/>
        <v>2.4607713610275739</v>
      </c>
      <c r="I27" s="9">
        <f t="shared" si="18"/>
        <v>3.5747408881421263</v>
      </c>
      <c r="J27" s="9">
        <f t="shared" si="19"/>
        <v>3.185902468300255</v>
      </c>
      <c r="K27" s="11">
        <f t="shared" si="20"/>
        <v>0.41841004184100417</v>
      </c>
      <c r="L27" s="11">
        <f t="shared" si="21"/>
        <v>0.28985507246376813</v>
      </c>
      <c r="M27" s="11">
        <f t="shared" si="22"/>
        <v>0.32467532467532467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-0.27891797729891243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0.2331062909560272</v>
      </c>
      <c r="Q27" s="11">
        <f>2*'OddsRatio_working_3-way'!K27*'OddsRatio_working_3-way'!L27*'OddsRatio_working_3-way'!M27</f>
        <v>7.8752125322982161E-2</v>
      </c>
      <c r="R27" s="11">
        <f t="shared" si="23"/>
        <v>0</v>
      </c>
      <c r="S27" s="11">
        <f t="shared" si="24"/>
        <v>-0.83575212043865676</v>
      </c>
      <c r="T27" s="11">
        <f t="shared" si="25"/>
        <v>-0.28234868933738405</v>
      </c>
      <c r="U27" s="11">
        <f>'OddsRatio_working_3-way'!S27-'OddsRatio_working_3-way'!R27^2/3</f>
        <v>-0.83575212043865676</v>
      </c>
      <c r="V27" s="11">
        <f>'OddsRatio_working_3-way'!S27*'OddsRatio_working_3-way'!R27/3-2*'OddsRatio_working_3-way'!R27^3/27-'OddsRatio_working_3-way'!T27</f>
        <v>0.28234868933738405</v>
      </c>
      <c r="W27" s="11">
        <f>'OddsRatio_working_3-way'!V27^2+4*'OddsRatio_working_3-way'!U27^3/27</f>
        <v>-6.7618078495061545E-3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0.14703961219688791</v>
      </c>
      <c r="Y27" s="11">
        <f>IF('OddsRatio_working_3-way'!W27&gt;=0,IF('OddsRatio_working_3-way'!V27+SQRT('OddsRatio_working_3-way'!W27)&gt;0,0,PI()),ACOS('OddsRatio_working_3-way'!V27/(2*'OddsRatio_working_3-way'!X27)))</f>
        <v>0.28339751877329178</v>
      </c>
      <c r="Z27" s="11">
        <f>'OddsRatio_working_3-way'!X27^(1/3)*COS('OddsRatio_working_3-way'!Y27/3)</f>
        <v>0.52545732411063817</v>
      </c>
      <c r="AA27" s="11">
        <f>'OddsRatio_working_3-way'!X27^(1/3)*COS(('OddsRatio_working_3-way'!Y27+2*PI())/3)</f>
        <v>-0.30584455835274005</v>
      </c>
      <c r="AB27" s="11">
        <f>'OddsRatio_working_3-way'!X27^(1/3)*COS(('OddsRatio_working_3-way'!Y27+4*PI())/3)</f>
        <v>-0.21961276575789826</v>
      </c>
      <c r="AC27" s="11">
        <f>'OddsRatio_working_3-way'!X27^(1/3)*SIN('OddsRatio_working_3-way'!Y27/3)</f>
        <v>4.9785948667335898E-2</v>
      </c>
      <c r="AD27" s="11">
        <f>'OddsRatio_working_3-way'!X27^(1/3)*SIN(('OddsRatio_working_3-way'!Y27+2*PI())/3)</f>
        <v>0.43016641695073815</v>
      </c>
      <c r="AE27" s="11">
        <f>'OddsRatio_working_3-way'!X27^(1/3)*SIN(('OddsRatio_working_3-way'!Y27+4*PI())/3)</f>
        <v>-0.47995236561807403</v>
      </c>
      <c r="AF27" s="11">
        <f>-'OddsRatio_working_3-way'!U27/(3*'OddsRatio_working_3-way'!X27^(1/3))*COS(('OddsRatio_working_3-way'!Y27)/3)</f>
        <v>0.52545732411063828</v>
      </c>
      <c r="AG27" s="11">
        <f>-'OddsRatio_working_3-way'!U27/(3*'OddsRatio_working_3-way'!X27^(1/3))*COS(('OddsRatio_working_3-way'!Y27+2*PI())/3)</f>
        <v>-0.3058445583527401</v>
      </c>
      <c r="AH27" s="11">
        <f>-'OddsRatio_working_3-way'!U27/(3*'OddsRatio_working_3-way'!X27^(1/3))*COS(('OddsRatio_working_3-way'!Y27+4*PI())/3)</f>
        <v>-0.21961276575789831</v>
      </c>
      <c r="AI27" s="11">
        <f>'OddsRatio_working_3-way'!U27/(3*'OddsRatio_working_3-way'!X27^(1/3))*SIN(('OddsRatio_working_3-way'!Y27)/3)</f>
        <v>-4.9785948667335912E-2</v>
      </c>
      <c r="AJ27" s="11">
        <f>'OddsRatio_working_3-way'!U27/(3*'OddsRatio_working_3-way'!X27^(1/3))*SIN(('OddsRatio_working_3-way'!Y27+2*PI())/3)</f>
        <v>-0.43016641695073826</v>
      </c>
      <c r="AK27" s="11">
        <f>'OddsRatio_working_3-way'!U27/(3*'OddsRatio_working_3-way'!X27^(1/3))*SIN(('OddsRatio_working_3-way'!Y27+4*PI())/3)</f>
        <v>0.47995236561807408</v>
      </c>
      <c r="AL27" s="11">
        <f>'OddsRatio_working_3-way'!Z27+'OddsRatio_working_3-way'!AF27</f>
        <v>1.0509146482212763</v>
      </c>
      <c r="AM27" s="11">
        <f>'OddsRatio_working_3-way'!AA27+'OddsRatio_working_3-way'!AG27</f>
        <v>-0.6116891167054801</v>
      </c>
      <c r="AN27" s="11">
        <f>'OddsRatio_working_3-way'!AB27+'OddsRatio_working_3-way'!AH27</f>
        <v>-0.43922553151579657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1.0509146482212763</v>
      </c>
      <c r="AS27" s="11">
        <f>IF(('OddsRatio_working_3-way'!X27=0),IF(Q27&gt;0,-Q27^(1/3),(-Q27)^(1/3)),'OddsRatio_working_3-way'!AM27-'OddsRatio_working_3-way'!R27/3)</f>
        <v>-0.6116891167054801</v>
      </c>
      <c r="AT27" s="11">
        <f>IF(('OddsRatio_working_3-way'!X27=0),IF(Q27&gt;0,-Q27^(1/3),(-Q27)^(1/3)),'OddsRatio_working_3-way'!AN27-'OddsRatio_working_3-way'!R27/3)</f>
        <v>-0.43922553151579657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9">
        <f t="shared" si="13"/>
        <v>0.4587583799602335</v>
      </c>
      <c r="E28" s="9">
        <f t="shared" si="14"/>
        <v>0.27601885799989262</v>
      </c>
      <c r="F28" s="9">
        <f t="shared" si="15"/>
        <v>0.26522276203987372</v>
      </c>
      <c r="G28" s="9">
        <f t="shared" si="16"/>
        <v>1.0533899053919558</v>
      </c>
      <c r="H28" s="9">
        <f t="shared" si="17"/>
        <v>2.1797966940389903</v>
      </c>
      <c r="I28" s="9">
        <f t="shared" si="18"/>
        <v>3.6229408644259697</v>
      </c>
      <c r="J28" s="9">
        <f t="shared" si="19"/>
        <v>3.7704154511808436</v>
      </c>
      <c r="K28" s="11">
        <f t="shared" si="20"/>
        <v>0.47169811320754712</v>
      </c>
      <c r="L28" s="11">
        <f t="shared" si="21"/>
        <v>0.28653295128939826</v>
      </c>
      <c r="M28" s="11">
        <f t="shared" si="22"/>
        <v>0.27548209366391185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-0.27308962766801126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0.23233609023933743</v>
      </c>
      <c r="Q28" s="11">
        <f>2*'OddsRatio_working_3-way'!K28*'OddsRatio_working_3-way'!L28*'OddsRatio_working_3-way'!M28</f>
        <v>7.4466695589531229E-2</v>
      </c>
      <c r="R28" s="11">
        <f t="shared" si="23"/>
        <v>0</v>
      </c>
      <c r="S28" s="11">
        <f t="shared" si="24"/>
        <v>-0.85076863674142555</v>
      </c>
      <c r="T28" s="11">
        <f t="shared" si="25"/>
        <v>-0.27268225536584151</v>
      </c>
      <c r="U28" s="11">
        <f>'OddsRatio_working_3-way'!S28-'OddsRatio_working_3-way'!R28^2/3</f>
        <v>-0.85076863674142555</v>
      </c>
      <c r="V28" s="11">
        <f>'OddsRatio_working_3-way'!S28*'OddsRatio_working_3-way'!R28/3-2*'OddsRatio_working_3-way'!R28^3/27-'OddsRatio_working_3-way'!T28</f>
        <v>0.27268225536584151</v>
      </c>
      <c r="W28" s="11">
        <f>'OddsRatio_working_3-way'!V28^2+4*'OddsRatio_working_3-way'!U28^3/27</f>
        <v>-1.687291014746839E-2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0.15102029875059048</v>
      </c>
      <c r="Y28" s="11">
        <f>IF('OddsRatio_working_3-way'!W28&gt;=0,IF('OddsRatio_working_3-way'!V28+SQRT('OddsRatio_working_3-way'!W28)&gt;0,0,PI()),ACOS('OddsRatio_working_3-way'!V28/(2*'OddsRatio_working_3-way'!X28)))</f>
        <v>0.44455992195091709</v>
      </c>
      <c r="Z28" s="11">
        <f>'OddsRatio_working_3-way'!X28^(1/3)*COS('OddsRatio_working_3-way'!Y28/3)</f>
        <v>0.52669495269597788</v>
      </c>
      <c r="AA28" s="11">
        <f>'OddsRatio_working_3-way'!X28^(1/3)*COS(('OddsRatio_working_3-way'!Y28+2*PI())/3)</f>
        <v>-0.33143917399750167</v>
      </c>
      <c r="AB28" s="11">
        <f>'OddsRatio_working_3-way'!X28^(1/3)*COS(('OddsRatio_working_3-way'!Y28+4*PI())/3)</f>
        <v>-0.19525577869847624</v>
      </c>
      <c r="AC28" s="11">
        <f>'OddsRatio_working_3-way'!X28^(1/3)*SIN('OddsRatio_working_3-way'!Y28/3)</f>
        <v>7.8625519935049543E-2</v>
      </c>
      <c r="AD28" s="11">
        <f>'OddsRatio_working_3-way'!X28^(1/3)*SIN(('OddsRatio_working_3-way'!Y28+2*PI())/3)</f>
        <v>0.41681844911223515</v>
      </c>
      <c r="AE28" s="11">
        <f>'OddsRatio_working_3-way'!X28^(1/3)*SIN(('OddsRatio_working_3-way'!Y28+4*PI())/3)</f>
        <v>-0.49544396904728477</v>
      </c>
      <c r="AF28" s="11">
        <f>-'OddsRatio_working_3-way'!U28/(3*'OddsRatio_working_3-way'!X28^(1/3))*COS(('OddsRatio_working_3-way'!Y28)/3)</f>
        <v>0.52669495269597788</v>
      </c>
      <c r="AG28" s="11">
        <f>-'OddsRatio_working_3-way'!U28/(3*'OddsRatio_working_3-way'!X28^(1/3))*COS(('OddsRatio_working_3-way'!Y28+2*PI())/3)</f>
        <v>-0.33143917399750167</v>
      </c>
      <c r="AH28" s="11">
        <f>-'OddsRatio_working_3-way'!U28/(3*'OddsRatio_working_3-way'!X28^(1/3))*COS(('OddsRatio_working_3-way'!Y28+4*PI())/3)</f>
        <v>-0.19525577869847624</v>
      </c>
      <c r="AI28" s="11">
        <f>'OddsRatio_working_3-way'!U28/(3*'OddsRatio_working_3-way'!X28^(1/3))*SIN(('OddsRatio_working_3-way'!Y28)/3)</f>
        <v>-7.8625519935049543E-2</v>
      </c>
      <c r="AJ28" s="11">
        <f>'OddsRatio_working_3-way'!U28/(3*'OddsRatio_working_3-way'!X28^(1/3))*SIN(('OddsRatio_working_3-way'!Y28+2*PI())/3)</f>
        <v>-0.41681844911223515</v>
      </c>
      <c r="AK28" s="11">
        <f>'OddsRatio_working_3-way'!U28/(3*'OddsRatio_working_3-way'!X28^(1/3))*SIN(('OddsRatio_working_3-way'!Y28+4*PI())/3)</f>
        <v>0.49544396904728477</v>
      </c>
      <c r="AL28" s="11">
        <f>'OddsRatio_working_3-way'!Z28+'OddsRatio_working_3-way'!AF28</f>
        <v>1.0533899053919558</v>
      </c>
      <c r="AM28" s="11">
        <f>'OddsRatio_working_3-way'!AA28+'OddsRatio_working_3-way'!AG28</f>
        <v>-0.66287834799500334</v>
      </c>
      <c r="AN28" s="11">
        <f>'OddsRatio_working_3-way'!AB28+'OddsRatio_working_3-way'!AH28</f>
        <v>-0.39051155739695248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1.0533899053919558</v>
      </c>
      <c r="AS28" s="11">
        <f>IF(('OddsRatio_working_3-way'!X28=0),IF(Q28&gt;0,-Q28^(1/3),(-Q28)^(1/3)),'OddsRatio_working_3-way'!AM28-'OddsRatio_working_3-way'!R28/3)</f>
        <v>-0.66287834799500334</v>
      </c>
      <c r="AT28" s="11">
        <f>IF(('OddsRatio_working_3-way'!X28=0),IF(Q28&gt;0,-Q28^(1/3),(-Q28)^(1/3)),'OddsRatio_working_3-way'!AN28-'OddsRatio_working_3-way'!R28/3)</f>
        <v>-0.39051155739695248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9">
        <f t="shared" si="13"/>
        <v>0.43001019739630025</v>
      </c>
      <c r="E29" s="9">
        <f t="shared" si="14"/>
        <v>0.28713093243563181</v>
      </c>
      <c r="F29" s="9">
        <f t="shared" si="15"/>
        <v>0.28285887016806782</v>
      </c>
      <c r="G29" s="9">
        <f t="shared" si="16"/>
        <v>1.0520049569716963</v>
      </c>
      <c r="H29" s="9">
        <f t="shared" si="17"/>
        <v>2.3255262457843373</v>
      </c>
      <c r="I29" s="9">
        <f t="shared" si="18"/>
        <v>3.4827316984532035</v>
      </c>
      <c r="J29" s="9">
        <f t="shared" si="19"/>
        <v>3.5353319463017883</v>
      </c>
      <c r="K29" s="11">
        <f t="shared" si="20"/>
        <v>0.44247787610619471</v>
      </c>
      <c r="L29" s="11">
        <f t="shared" si="21"/>
        <v>0.29761904761904762</v>
      </c>
      <c r="M29" s="11">
        <f t="shared" si="22"/>
        <v>0.29325513196480935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-0.27675628681909015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0.23287089730138549</v>
      </c>
      <c r="Q29" s="11">
        <f>2*'OddsRatio_working_3-way'!K29*'OddsRatio_working_3-way'!L29*'OddsRatio_working_3-way'!M29</f>
        <v>7.7237445207756369E-2</v>
      </c>
      <c r="R29" s="11">
        <f t="shared" si="23"/>
        <v>0</v>
      </c>
      <c r="S29" s="11">
        <f t="shared" si="24"/>
        <v>-0.84142947565129167</v>
      </c>
      <c r="T29" s="11">
        <f t="shared" si="25"/>
        <v>-0.27908108645150631</v>
      </c>
      <c r="U29" s="11">
        <f>'OddsRatio_working_3-way'!S29-'OddsRatio_working_3-way'!R29^2/3</f>
        <v>-0.84142947565129167</v>
      </c>
      <c r="V29" s="11">
        <f>'OddsRatio_working_3-way'!S29*'OddsRatio_working_3-way'!R29/3-2*'OddsRatio_working_3-way'!R29^3/27-'OddsRatio_working_3-way'!T29</f>
        <v>0.27908108645150631</v>
      </c>
      <c r="W29" s="11">
        <f>'OddsRatio_working_3-way'!V29^2+4*'OddsRatio_working_3-way'!U29^3/27</f>
        <v>-1.0370794051602794E-2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0.14854043798454003</v>
      </c>
      <c r="Y29" s="11">
        <f>IF('OddsRatio_working_3-way'!W29&gt;=0,IF('OddsRatio_working_3-way'!V29+SQRT('OddsRatio_working_3-way'!W29)&gt;0,0,PI()),ACOS('OddsRatio_working_3-way'!V29/(2*'OddsRatio_working_3-way'!X29)))</f>
        <v>0.34988789641269347</v>
      </c>
      <c r="Z29" s="11">
        <f>'OddsRatio_working_3-way'!X29^(1/3)*COS('OddsRatio_working_3-way'!Y29/3)</f>
        <v>0.52600247848584814</v>
      </c>
      <c r="AA29" s="11">
        <f>'OddsRatio_working_3-way'!X29^(1/3)*COS(('OddsRatio_working_3-way'!Y29+2*PI())/3)</f>
        <v>-0.31637176840351589</v>
      </c>
      <c r="AB29" s="11">
        <f>'OddsRatio_working_3-way'!X29^(1/3)*COS(('OddsRatio_working_3-way'!Y29+4*PI())/3)</f>
        <v>-0.20963071008233222</v>
      </c>
      <c r="AC29" s="11">
        <f>'OddsRatio_working_3-way'!X29^(1/3)*SIN('OddsRatio_working_3-way'!Y29/3)</f>
        <v>6.1626978755320923E-2</v>
      </c>
      <c r="AD29" s="11">
        <f>'OddsRatio_working_3-way'!X29^(1/3)*SIN(('OddsRatio_working_3-way'!Y29+2*PI())/3)</f>
        <v>0.42471801944466175</v>
      </c>
      <c r="AE29" s="11">
        <f>'OddsRatio_working_3-way'!X29^(1/3)*SIN(('OddsRatio_working_3-way'!Y29+4*PI())/3)</f>
        <v>-0.48634499819998261</v>
      </c>
      <c r="AF29" s="11">
        <f>-'OddsRatio_working_3-way'!U29/(3*'OddsRatio_working_3-way'!X29^(1/3))*COS(('OddsRatio_working_3-way'!Y29)/3)</f>
        <v>0.52600247848584802</v>
      </c>
      <c r="AG29" s="11">
        <f>-'OddsRatio_working_3-way'!U29/(3*'OddsRatio_working_3-way'!X29^(1/3))*COS(('OddsRatio_working_3-way'!Y29+2*PI())/3)</f>
        <v>-0.31637176840351577</v>
      </c>
      <c r="AH29" s="11">
        <f>-'OddsRatio_working_3-way'!U29/(3*'OddsRatio_working_3-way'!X29^(1/3))*COS(('OddsRatio_working_3-way'!Y29+4*PI())/3)</f>
        <v>-0.20963071008233219</v>
      </c>
      <c r="AI29" s="11">
        <f>'OddsRatio_working_3-way'!U29/(3*'OddsRatio_working_3-way'!X29^(1/3))*SIN(('OddsRatio_working_3-way'!Y29)/3)</f>
        <v>-6.1626978755320916E-2</v>
      </c>
      <c r="AJ29" s="11">
        <f>'OddsRatio_working_3-way'!U29/(3*'OddsRatio_working_3-way'!X29^(1/3))*SIN(('OddsRatio_working_3-way'!Y29+2*PI())/3)</f>
        <v>-0.4247180194446617</v>
      </c>
      <c r="AK29" s="11">
        <f>'OddsRatio_working_3-way'!U29/(3*'OddsRatio_working_3-way'!X29^(1/3))*SIN(('OddsRatio_working_3-way'!Y29+4*PI())/3)</f>
        <v>0.4863449981999825</v>
      </c>
      <c r="AL29" s="11">
        <f>'OddsRatio_working_3-way'!Z29+'OddsRatio_working_3-way'!AF29</f>
        <v>1.0520049569716963</v>
      </c>
      <c r="AM29" s="11">
        <f>'OddsRatio_working_3-way'!AA29+'OddsRatio_working_3-way'!AG29</f>
        <v>-0.63274353680703166</v>
      </c>
      <c r="AN29" s="11">
        <f>'OddsRatio_working_3-way'!AB29+'OddsRatio_working_3-way'!AH29</f>
        <v>-0.41926142016466439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1.0520049569716963</v>
      </c>
      <c r="AS29" s="11">
        <f>IF(('OddsRatio_working_3-way'!X29=0),IF(Q29&gt;0,-Q29^(1/3),(-Q29)^(1/3)),'OddsRatio_working_3-way'!AM29-'OddsRatio_working_3-way'!R29/3)</f>
        <v>-0.63274353680703166</v>
      </c>
      <c r="AT29" s="11">
        <f>IF(('OddsRatio_working_3-way'!X29=0),IF(Q29&gt;0,-Q29^(1/3),(-Q29)^(1/3)),'OddsRatio_working_3-way'!AN29-'OddsRatio_working_3-way'!R29/3)</f>
        <v>-0.41926142016466439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9">
        <f t="shared" si="13"/>
        <v>0.37180883236330203</v>
      </c>
      <c r="E30" s="9">
        <f t="shared" si="14"/>
        <v>0.28803874254628486</v>
      </c>
      <c r="F30" s="9">
        <f t="shared" si="15"/>
        <v>0.3401524250904131</v>
      </c>
      <c r="G30" s="9">
        <f t="shared" si="16"/>
        <v>1.0429346802680715</v>
      </c>
      <c r="H30" s="9">
        <f t="shared" si="17"/>
        <v>2.6895541820342759</v>
      </c>
      <c r="I30" s="9">
        <f t="shared" si="18"/>
        <v>3.4717551922353302</v>
      </c>
      <c r="J30" s="9">
        <f t="shared" si="19"/>
        <v>2.9398585052986124</v>
      </c>
      <c r="K30" s="11">
        <f t="shared" si="20"/>
        <v>0.38167938931297707</v>
      </c>
      <c r="L30" s="11">
        <f t="shared" si="21"/>
        <v>0.29673590504451036</v>
      </c>
      <c r="M30" s="11">
        <f t="shared" si="22"/>
        <v>0.34965034965034969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-0.28279978793037441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0.23166404800490922</v>
      </c>
      <c r="Q30" s="11">
        <f>2*'OddsRatio_working_3-way'!K30*'OddsRatio_working_3-way'!L30*'OddsRatio_working_3-way'!M30</f>
        <v>7.9201383933302297E-2</v>
      </c>
      <c r="R30" s="11">
        <f t="shared" si="23"/>
        <v>0</v>
      </c>
      <c r="S30" s="11">
        <f t="shared" si="24"/>
        <v>-0.81918041629488469</v>
      </c>
      <c r="T30" s="11">
        <f t="shared" si="25"/>
        <v>-0.28006168078457594</v>
      </c>
      <c r="U30" s="11">
        <f>'OddsRatio_working_3-way'!S30-'OddsRatio_working_3-way'!R30^2/3</f>
        <v>-0.81918041629488469</v>
      </c>
      <c r="V30" s="11">
        <f>'OddsRatio_working_3-way'!S30*'OddsRatio_working_3-way'!R30/3-2*'OddsRatio_working_3-way'!R30^3/27-'OddsRatio_working_3-way'!T30</f>
        <v>0.28006168078457594</v>
      </c>
      <c r="W30" s="11">
        <f>'OddsRatio_working_3-way'!V30^2+4*'OddsRatio_working_3-way'!U30^3/27</f>
        <v>-3.0049197893685098E-3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0.14268800302867987</v>
      </c>
      <c r="Y30" s="11">
        <f>IF('OddsRatio_working_3-way'!W30&gt;=0,IF('OddsRatio_working_3-way'!V30+SQRT('OddsRatio_working_3-way'!W30)&gt;0,0,PI()),ACOS('OddsRatio_working_3-way'!V30/(2*'OddsRatio_working_3-way'!X30)))</f>
        <v>0.19328876385605298</v>
      </c>
      <c r="Z30" s="11">
        <f>'OddsRatio_working_3-way'!X30^(1/3)*COS('OddsRatio_working_3-way'!Y30/3)</f>
        <v>0.52146734013403573</v>
      </c>
      <c r="AA30" s="11">
        <f>'OddsRatio_working_3-way'!X30^(1/3)*COS(('OddsRatio_working_3-way'!Y30+2*PI())/3)</f>
        <v>-0.28987065607915741</v>
      </c>
      <c r="AB30" s="11">
        <f>'OddsRatio_working_3-way'!X30^(1/3)*COS(('OddsRatio_working_3-way'!Y30+4*PI())/3)</f>
        <v>-0.23159668405487829</v>
      </c>
      <c r="AC30" s="11">
        <f>'OddsRatio_working_3-way'!X30^(1/3)*SIN('OddsRatio_working_3-way'!Y30/3)</f>
        <v>3.3644493434966227E-2</v>
      </c>
      <c r="AD30" s="11">
        <f>'OddsRatio_working_3-way'!X30^(1/3)*SIN(('OddsRatio_working_3-way'!Y30+2*PI())/3)</f>
        <v>0.43478171708249241</v>
      </c>
      <c r="AE30" s="11">
        <f>'OddsRatio_working_3-way'!X30^(1/3)*SIN(('OddsRatio_working_3-way'!Y30+4*PI())/3)</f>
        <v>-0.4684262105174587</v>
      </c>
      <c r="AF30" s="11">
        <f>-'OddsRatio_working_3-way'!U30/(3*'OddsRatio_working_3-way'!X30^(1/3))*COS(('OddsRatio_working_3-way'!Y30)/3)</f>
        <v>0.52146734013403562</v>
      </c>
      <c r="AG30" s="11">
        <f>-'OddsRatio_working_3-way'!U30/(3*'OddsRatio_working_3-way'!X30^(1/3))*COS(('OddsRatio_working_3-way'!Y30+2*PI())/3)</f>
        <v>-0.28987065607915735</v>
      </c>
      <c r="AH30" s="11">
        <f>-'OddsRatio_working_3-way'!U30/(3*'OddsRatio_working_3-way'!X30^(1/3))*COS(('OddsRatio_working_3-way'!Y30+4*PI())/3)</f>
        <v>-0.23159668405487824</v>
      </c>
      <c r="AI30" s="11">
        <f>'OddsRatio_working_3-way'!U30/(3*'OddsRatio_working_3-way'!X30^(1/3))*SIN(('OddsRatio_working_3-way'!Y30)/3)</f>
        <v>-3.364449343496622E-2</v>
      </c>
      <c r="AJ30" s="11">
        <f>'OddsRatio_working_3-way'!U30/(3*'OddsRatio_working_3-way'!X30^(1/3))*SIN(('OddsRatio_working_3-way'!Y30+2*PI())/3)</f>
        <v>-0.4347817170824923</v>
      </c>
      <c r="AK30" s="11">
        <f>'OddsRatio_working_3-way'!U30/(3*'OddsRatio_working_3-way'!X30^(1/3))*SIN(('OddsRatio_working_3-way'!Y30+4*PI())/3)</f>
        <v>0.46842621051745859</v>
      </c>
      <c r="AL30" s="11">
        <f>'OddsRatio_working_3-way'!Z30+'OddsRatio_working_3-way'!AF30</f>
        <v>1.0429346802680715</v>
      </c>
      <c r="AM30" s="11">
        <f>'OddsRatio_working_3-way'!AA30+'OddsRatio_working_3-way'!AG30</f>
        <v>-0.57974131215831481</v>
      </c>
      <c r="AN30" s="11">
        <f>'OddsRatio_working_3-way'!AB30+'OddsRatio_working_3-way'!AH30</f>
        <v>-0.46319336810975653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1.0429346802680715</v>
      </c>
      <c r="AS30" s="11">
        <f>IF(('OddsRatio_working_3-way'!X30=0),IF(Q30&gt;0,-Q30^(1/3),(-Q30)^(1/3)),'OddsRatio_working_3-way'!AM30-'OddsRatio_working_3-way'!R30/3)</f>
        <v>-0.57974131215831481</v>
      </c>
      <c r="AT30" s="11">
        <f>IF(('OddsRatio_working_3-way'!X30=0),IF(Q30&gt;0,-Q30^(1/3),(-Q30)^(1/3)),'OddsRatio_working_3-way'!AN30-'OddsRatio_working_3-way'!R30/3)</f>
        <v>-0.46319336810975653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9">
        <f t="shared" si="13"/>
        <v>0.34921369337946279</v>
      </c>
      <c r="E31" s="9">
        <f t="shared" si="14"/>
        <v>0.30780741673266493</v>
      </c>
      <c r="F31" s="9">
        <f t="shared" si="15"/>
        <v>0.34297888988787228</v>
      </c>
      <c r="G31" s="9">
        <f t="shared" si="16"/>
        <v>1.0411039886305158</v>
      </c>
      <c r="H31" s="9">
        <f t="shared" si="17"/>
        <v>2.863576139648623</v>
      </c>
      <c r="I31" s="9">
        <f t="shared" si="18"/>
        <v>3.2487846154419149</v>
      </c>
      <c r="J31" s="9">
        <f t="shared" si="19"/>
        <v>2.9156313390801487</v>
      </c>
      <c r="K31" s="11">
        <f t="shared" si="20"/>
        <v>0.35842293906810035</v>
      </c>
      <c r="L31" s="11">
        <f t="shared" si="21"/>
        <v>0.31645569620253161</v>
      </c>
      <c r="M31" s="11">
        <f t="shared" si="22"/>
        <v>0.35211267605633806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-0.28412861817700819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0.2312431825196449</v>
      </c>
      <c r="Q31" s="11">
        <f>2*'OddsRatio_working_3-way'!K31*'OddsRatio_working_3-way'!L31*'OddsRatio_working_3-way'!M31</f>
        <v>7.9876746984333294E-2</v>
      </c>
      <c r="R31" s="11">
        <f t="shared" si="23"/>
        <v>0</v>
      </c>
      <c r="S31" s="11">
        <f t="shared" si="24"/>
        <v>-0.81386797290367852</v>
      </c>
      <c r="T31" s="11">
        <f t="shared" si="25"/>
        <v>-0.28112883347277318</v>
      </c>
      <c r="U31" s="11">
        <f>'OddsRatio_working_3-way'!S31-'OddsRatio_working_3-way'!R31^2/3</f>
        <v>-0.81386797290367852</v>
      </c>
      <c r="V31" s="11">
        <f>'OddsRatio_working_3-way'!S31*'OddsRatio_working_3-way'!R31/3-2*'OddsRatio_working_3-way'!R31^3/27-'OddsRatio_working_3-way'!T31</f>
        <v>0.28112883347277318</v>
      </c>
      <c r="W31" s="11">
        <f>'OddsRatio_working_3-way'!V31^2+4*'OddsRatio_working_3-way'!U31^3/27</f>
        <v>-8.3187449939842173E-4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0.14130224300162458</v>
      </c>
      <c r="Y31" s="11">
        <f>IF('OddsRatio_working_3-way'!W31&gt;=0,IF('OddsRatio_working_3-way'!V31+SQRT('OddsRatio_working_3-way'!W31)&gt;0,0,PI()),ACOS('OddsRatio_working_3-way'!V31/(2*'OddsRatio_working_3-way'!X31)))</f>
        <v>0.10223666715819868</v>
      </c>
      <c r="Z31" s="11">
        <f>'OddsRatio_working_3-way'!X31^(1/3)*COS('OddsRatio_working_3-way'!Y31/3)</f>
        <v>0.52055199431525789</v>
      </c>
      <c r="AA31" s="11">
        <f>'OddsRatio_working_3-way'!X31^(1/3)*COS(('OddsRatio_working_3-way'!Y31+2*PI())/3)</f>
        <v>-0.27564509396666126</v>
      </c>
      <c r="AB31" s="11">
        <f>'OddsRatio_working_3-way'!X31^(1/3)*COS(('OddsRatio_working_3-way'!Y31+4*PI())/3)</f>
        <v>-0.24490690034859675</v>
      </c>
      <c r="AC31" s="11">
        <f>'OddsRatio_working_3-way'!X31^(1/3)*SIN('OddsRatio_working_3-way'!Y31/3)</f>
        <v>1.7746704359792607E-2</v>
      </c>
      <c r="AD31" s="11">
        <f>'OddsRatio_working_3-way'!X31^(1/3)*SIN(('OddsRatio_working_3-way'!Y31+2*PI())/3)</f>
        <v>0.4419378988877698</v>
      </c>
      <c r="AE31" s="11">
        <f>'OddsRatio_working_3-way'!X31^(1/3)*SIN(('OddsRatio_working_3-way'!Y31+4*PI())/3)</f>
        <v>-0.45968460324756222</v>
      </c>
      <c r="AF31" s="11">
        <f>-'OddsRatio_working_3-way'!U31/(3*'OddsRatio_working_3-way'!X31^(1/3))*COS(('OddsRatio_working_3-way'!Y31)/3)</f>
        <v>0.52055199431525789</v>
      </c>
      <c r="AG31" s="11">
        <f>-'OddsRatio_working_3-way'!U31/(3*'OddsRatio_working_3-way'!X31^(1/3))*COS(('OddsRatio_working_3-way'!Y31+2*PI())/3)</f>
        <v>-0.27564509396666126</v>
      </c>
      <c r="AH31" s="11">
        <f>-'OddsRatio_working_3-way'!U31/(3*'OddsRatio_working_3-way'!X31^(1/3))*COS(('OddsRatio_working_3-way'!Y31+4*PI())/3)</f>
        <v>-0.24490690034859675</v>
      </c>
      <c r="AI31" s="11">
        <f>'OddsRatio_working_3-way'!U31/(3*'OddsRatio_working_3-way'!X31^(1/3))*SIN(('OddsRatio_working_3-way'!Y31)/3)</f>
        <v>-1.7746704359792607E-2</v>
      </c>
      <c r="AJ31" s="11">
        <f>'OddsRatio_working_3-way'!U31/(3*'OddsRatio_working_3-way'!X31^(1/3))*SIN(('OddsRatio_working_3-way'!Y31+2*PI())/3)</f>
        <v>-0.4419378988877698</v>
      </c>
      <c r="AK31" s="11">
        <f>'OddsRatio_working_3-way'!U31/(3*'OddsRatio_working_3-way'!X31^(1/3))*SIN(('OddsRatio_working_3-way'!Y31+4*PI())/3)</f>
        <v>0.45968460324756222</v>
      </c>
      <c r="AL31" s="11">
        <f>'OddsRatio_working_3-way'!Z31+'OddsRatio_working_3-way'!AF31</f>
        <v>1.0411039886305158</v>
      </c>
      <c r="AM31" s="11">
        <f>'OddsRatio_working_3-way'!AA31+'OddsRatio_working_3-way'!AG31</f>
        <v>-0.55129018793332252</v>
      </c>
      <c r="AN31" s="11">
        <f>'OddsRatio_working_3-way'!AB31+'OddsRatio_working_3-way'!AH31</f>
        <v>-0.48981380069719349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1.0411039886305158</v>
      </c>
      <c r="AS31" s="11">
        <f>IF(('OddsRatio_working_3-way'!X31=0),IF(Q31&gt;0,-Q31^(1/3),(-Q31)^(1/3)),'OddsRatio_working_3-way'!AM31-'OddsRatio_working_3-way'!R31/3)</f>
        <v>-0.55129018793332252</v>
      </c>
      <c r="AT31" s="11">
        <f>IF(('OddsRatio_working_3-way'!X31=0),IF(Q31&gt;0,-Q31^(1/3),(-Q31)^(1/3)),'OddsRatio_working_3-way'!AN31-'OddsRatio_working_3-way'!R31/3)</f>
        <v>-0.48981380069719349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9">
        <f t="shared" si="13"/>
        <v>0.40248313861949064</v>
      </c>
      <c r="E32" s="9">
        <f t="shared" si="14"/>
        <v>0.31142259113101156</v>
      </c>
      <c r="F32" s="9">
        <f t="shared" si="15"/>
        <v>0.28609427024949768</v>
      </c>
      <c r="G32" s="9">
        <f t="shared" si="16"/>
        <v>1.0528908742056768</v>
      </c>
      <c r="H32" s="9">
        <f t="shared" si="17"/>
        <v>2.4845761326300044</v>
      </c>
      <c r="I32" s="9">
        <f t="shared" si="18"/>
        <v>3.2110708358319213</v>
      </c>
      <c r="J32" s="9">
        <f t="shared" si="19"/>
        <v>3.4953513718674545</v>
      </c>
      <c r="K32" s="11">
        <f t="shared" si="20"/>
        <v>0.41493775933609955</v>
      </c>
      <c r="L32" s="11">
        <f t="shared" si="21"/>
        <v>0.32258064516129031</v>
      </c>
      <c r="M32" s="11">
        <f t="shared" si="22"/>
        <v>0.29673590504451036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-0.27872640679470007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0.23354398630193024</v>
      </c>
      <c r="Q32" s="11">
        <f>2*'OddsRatio_working_3-way'!K32*'OddsRatio_working_3-way'!L32*'OddsRatio_working_3-way'!M32</f>
        <v>7.9436730034670153E-2</v>
      </c>
      <c r="R32" s="11">
        <f t="shared" si="23"/>
        <v>0</v>
      </c>
      <c r="S32" s="11">
        <f t="shared" si="24"/>
        <v>-0.83789687883412645</v>
      </c>
      <c r="T32" s="11">
        <f t="shared" si="25"/>
        <v>-0.28499893837895457</v>
      </c>
      <c r="U32" s="11">
        <f>'OddsRatio_working_3-way'!S32-'OddsRatio_working_3-way'!R32^2/3</f>
        <v>-0.83789687883412645</v>
      </c>
      <c r="V32" s="11">
        <f>'OddsRatio_working_3-way'!S32*'OddsRatio_working_3-way'!R32/3-2*'OddsRatio_working_3-way'!R32^3/27-'OddsRatio_working_3-way'!T32</f>
        <v>0.28499893837895457</v>
      </c>
      <c r="W32" s="11">
        <f>'OddsRatio_working_3-way'!V32^2+4*'OddsRatio_working_3-way'!U32^3/27</f>
        <v>-5.9257162447493156E-3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0.1476059882947508</v>
      </c>
      <c r="Y32" s="11">
        <f>IF('OddsRatio_working_3-way'!W32&gt;=0,IF('OddsRatio_working_3-way'!V32+SQRT('OddsRatio_working_3-way'!W32)&gt;0,0,PI()),ACOS('OddsRatio_working_3-way'!V32/(2*'OddsRatio_working_3-way'!X32)))</f>
        <v>0.26380654404790338</v>
      </c>
      <c r="Z32" s="11">
        <f>'OddsRatio_working_3-way'!X32^(1/3)*COS('OddsRatio_working_3-way'!Y32/3)</f>
        <v>0.52644543710283842</v>
      </c>
      <c r="AA32" s="11">
        <f>'OddsRatio_working_3-way'!X32^(1/3)*COS(('OddsRatio_working_3-way'!Y32+2*PI())/3)</f>
        <v>-0.30341750706601001</v>
      </c>
      <c r="AB32" s="11">
        <f>'OddsRatio_working_3-way'!X32^(1/3)*COS(('OddsRatio_working_3-way'!Y32+4*PI())/3)</f>
        <v>-0.22302793003682872</v>
      </c>
      <c r="AC32" s="11">
        <f>'OddsRatio_working_3-way'!X32^(1/3)*SIN('OddsRatio_working_3-way'!Y32/3)</f>
        <v>4.6412943937838187E-2</v>
      </c>
      <c r="AD32" s="11">
        <f>'OddsRatio_working_3-way'!X32^(1/3)*SIN(('OddsRatio_working_3-way'!Y32+2*PI())/3)</f>
        <v>0.43270865026854183</v>
      </c>
      <c r="AE32" s="11">
        <f>'OddsRatio_working_3-way'!X32^(1/3)*SIN(('OddsRatio_working_3-way'!Y32+4*PI())/3)</f>
        <v>-0.47912159420637984</v>
      </c>
      <c r="AF32" s="11">
        <f>-'OddsRatio_working_3-way'!U32/(3*'OddsRatio_working_3-way'!X32^(1/3))*COS(('OddsRatio_working_3-way'!Y32)/3)</f>
        <v>0.52644543710283842</v>
      </c>
      <c r="AG32" s="11">
        <f>-'OddsRatio_working_3-way'!U32/(3*'OddsRatio_working_3-way'!X32^(1/3))*COS(('OddsRatio_working_3-way'!Y32+2*PI())/3)</f>
        <v>-0.30341750706601001</v>
      </c>
      <c r="AH32" s="11">
        <f>-'OddsRatio_working_3-way'!U32/(3*'OddsRatio_working_3-way'!X32^(1/3))*COS(('OddsRatio_working_3-way'!Y32+4*PI())/3)</f>
        <v>-0.22302793003682872</v>
      </c>
      <c r="AI32" s="11">
        <f>'OddsRatio_working_3-way'!U32/(3*'OddsRatio_working_3-way'!X32^(1/3))*SIN(('OddsRatio_working_3-way'!Y32)/3)</f>
        <v>-4.6412943937838187E-2</v>
      </c>
      <c r="AJ32" s="11">
        <f>'OddsRatio_working_3-way'!U32/(3*'OddsRatio_working_3-way'!X32^(1/3))*SIN(('OddsRatio_working_3-way'!Y32+2*PI())/3)</f>
        <v>-0.43270865026854183</v>
      </c>
      <c r="AK32" s="11">
        <f>'OddsRatio_working_3-way'!U32/(3*'OddsRatio_working_3-way'!X32^(1/3))*SIN(('OddsRatio_working_3-way'!Y32+4*PI())/3)</f>
        <v>0.47912159420637984</v>
      </c>
      <c r="AL32" s="11">
        <f>'OddsRatio_working_3-way'!Z32+'OddsRatio_working_3-way'!AF32</f>
        <v>1.0528908742056768</v>
      </c>
      <c r="AM32" s="11">
        <f>'OddsRatio_working_3-way'!AA32+'OddsRatio_working_3-way'!AG32</f>
        <v>-0.60683501413202001</v>
      </c>
      <c r="AN32" s="11">
        <f>'OddsRatio_working_3-way'!AB32+'OddsRatio_working_3-way'!AH32</f>
        <v>-0.44605586007365744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1.0528908742056768</v>
      </c>
      <c r="AS32" s="11">
        <f>IF(('OddsRatio_working_3-way'!X32=0),IF(Q32&gt;0,-Q32^(1/3),(-Q32)^(1/3)),'OddsRatio_working_3-way'!AM32-'OddsRatio_working_3-way'!R32/3)</f>
        <v>-0.60683501413202001</v>
      </c>
      <c r="AT32" s="11">
        <f>IF(('OddsRatio_working_3-way'!X32=0),IF(Q32&gt;0,-Q32^(1/3),(-Q32)^(1/3)),'OddsRatio_working_3-way'!AN32-'OddsRatio_working_3-way'!R32/3)</f>
        <v>-0.44605586007365744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9">
        <f t="shared" si="13"/>
        <v>0.56976045482429549</v>
      </c>
      <c r="E33" s="9">
        <f t="shared" si="14"/>
        <v>0.23271950738845223</v>
      </c>
      <c r="F33" s="9">
        <f t="shared" si="15"/>
        <v>0.19752003778725241</v>
      </c>
      <c r="G33" s="9">
        <f t="shared" si="16"/>
        <v>1.0635543152519902</v>
      </c>
      <c r="H33" s="9">
        <f t="shared" si="17"/>
        <v>1.7551235638289131</v>
      </c>
      <c r="I33" s="9">
        <f t="shared" si="18"/>
        <v>4.2970183772811685</v>
      </c>
      <c r="J33" s="9">
        <f t="shared" si="19"/>
        <v>5.062777484262603</v>
      </c>
      <c r="K33" s="11">
        <f t="shared" si="20"/>
        <v>0.58479532163742687</v>
      </c>
      <c r="L33" s="11">
        <f t="shared" si="21"/>
        <v>0.24390243902439027</v>
      </c>
      <c r="M33" s="11">
        <f t="shared" si="22"/>
        <v>0.20746887966804978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-0.24880345112688962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0.22578627183956923</v>
      </c>
      <c r="Q33" s="11">
        <f>2*'OddsRatio_working_3-way'!K33*'OddsRatio_working_3-way'!L33*'OddsRatio_working_3-way'!M33</f>
        <v>5.9183819617187217E-2</v>
      </c>
      <c r="R33" s="11">
        <f t="shared" si="23"/>
        <v>0</v>
      </c>
      <c r="S33" s="11">
        <f t="shared" si="24"/>
        <v>-0.90748850474914977</v>
      </c>
      <c r="T33" s="11">
        <f t="shared" si="25"/>
        <v>-0.23787378892507202</v>
      </c>
      <c r="U33" s="11">
        <f>'OddsRatio_working_3-way'!S33-'OddsRatio_working_3-way'!R33^2/3</f>
        <v>-0.90748850474914977</v>
      </c>
      <c r="V33" s="11">
        <f>'OddsRatio_working_3-way'!S33*'OddsRatio_working_3-way'!R33/3-2*'OddsRatio_working_3-way'!R33^3/27-'OddsRatio_working_3-way'!T33</f>
        <v>0.23787378892507202</v>
      </c>
      <c r="W33" s="11">
        <f>'OddsRatio_working_3-way'!V33^2+4*'OddsRatio_working_3-way'!U33^3/27</f>
        <v>-5.4134415546534392E-2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0.16637183881602688</v>
      </c>
      <c r="Y33" s="11">
        <f>IF('OddsRatio_working_3-way'!W33&gt;=0,IF('OddsRatio_working_3-way'!V33+SQRT('OddsRatio_working_3-way'!W33)&gt;0,0,PI()),ACOS('OddsRatio_working_3-way'!V33/(2*'OddsRatio_working_3-way'!X33)))</f>
        <v>0.77433530131759287</v>
      </c>
      <c r="Z33" s="11">
        <f>'OddsRatio_working_3-way'!X33^(1/3)*COS('OddsRatio_working_3-way'!Y33/3)</f>
        <v>0.53177715762599509</v>
      </c>
      <c r="AA33" s="11">
        <f>'OddsRatio_working_3-way'!X33^(1/3)*COS(('OddsRatio_working_3-way'!Y33+2*PI())/3)</f>
        <v>-0.38746948667973702</v>
      </c>
      <c r="AB33" s="11">
        <f>'OddsRatio_working_3-way'!X33^(1/3)*COS(('OddsRatio_working_3-way'!Y33+4*PI())/3)</f>
        <v>-0.14430767094625818</v>
      </c>
      <c r="AC33" s="11">
        <f>'OddsRatio_working_3-way'!X33^(1/3)*SIN('OddsRatio_working_3-way'!Y33/3)</f>
        <v>0.14038953977036225</v>
      </c>
      <c r="AD33" s="11">
        <f>'OddsRatio_working_3-way'!X33^(1/3)*SIN(('OddsRatio_working_3-way'!Y33+2*PI())/3)</f>
        <v>0.39033775777121232</v>
      </c>
      <c r="AE33" s="11">
        <f>'OddsRatio_working_3-way'!X33^(1/3)*SIN(('OddsRatio_working_3-way'!Y33+4*PI())/3)</f>
        <v>-0.53072729754157466</v>
      </c>
      <c r="AF33" s="11">
        <f>-'OddsRatio_working_3-way'!U33/(3*'OddsRatio_working_3-way'!X33^(1/3))*COS(('OddsRatio_working_3-way'!Y33)/3)</f>
        <v>0.53177715762599509</v>
      </c>
      <c r="AG33" s="11">
        <f>-'OddsRatio_working_3-way'!U33/(3*'OddsRatio_working_3-way'!X33^(1/3))*COS(('OddsRatio_working_3-way'!Y33+2*PI())/3)</f>
        <v>-0.38746948667973702</v>
      </c>
      <c r="AH33" s="11">
        <f>-'OddsRatio_working_3-way'!U33/(3*'OddsRatio_working_3-way'!X33^(1/3))*COS(('OddsRatio_working_3-way'!Y33+4*PI())/3)</f>
        <v>-0.14430767094625818</v>
      </c>
      <c r="AI33" s="11">
        <f>'OddsRatio_working_3-way'!U33/(3*'OddsRatio_working_3-way'!X33^(1/3))*SIN(('OddsRatio_working_3-way'!Y33)/3)</f>
        <v>-0.14038953977036225</v>
      </c>
      <c r="AJ33" s="11">
        <f>'OddsRatio_working_3-way'!U33/(3*'OddsRatio_working_3-way'!X33^(1/3))*SIN(('OddsRatio_working_3-way'!Y33+2*PI())/3)</f>
        <v>-0.39033775777121232</v>
      </c>
      <c r="AK33" s="11">
        <f>'OddsRatio_working_3-way'!U33/(3*'OddsRatio_working_3-way'!X33^(1/3))*SIN(('OddsRatio_working_3-way'!Y33+4*PI())/3)</f>
        <v>0.53072729754157466</v>
      </c>
      <c r="AL33" s="11">
        <f>'OddsRatio_working_3-way'!Z33+'OddsRatio_working_3-way'!AF33</f>
        <v>1.0635543152519902</v>
      </c>
      <c r="AM33" s="11">
        <f>'OddsRatio_working_3-way'!AA33+'OddsRatio_working_3-way'!AG33</f>
        <v>-0.77493897335947404</v>
      </c>
      <c r="AN33" s="11">
        <f>'OddsRatio_working_3-way'!AB33+'OddsRatio_working_3-way'!AH33</f>
        <v>-0.28861534189251636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1.0635543152519902</v>
      </c>
      <c r="AS33" s="11">
        <f>IF(('OddsRatio_working_3-way'!X33=0),IF(Q33&gt;0,-Q33^(1/3),(-Q33)^(1/3)),'OddsRatio_working_3-way'!AM33-'OddsRatio_working_3-way'!R33/3)</f>
        <v>-0.77493897335947404</v>
      </c>
      <c r="AT33" s="11">
        <f>IF(('OddsRatio_working_3-way'!X33=0),IF(Q33&gt;0,-Q33^(1/3),(-Q33)^(1/3)),'OddsRatio_working_3-way'!AN33-'OddsRatio_working_3-way'!R33/3)</f>
        <v>-0.28861534189251636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9">
        <f t="shared" si="13"/>
        <v>0.42229107852288011</v>
      </c>
      <c r="E34" s="9">
        <f t="shared" si="14"/>
        <v>0.28534283864044446</v>
      </c>
      <c r="F34" s="9">
        <f t="shared" si="15"/>
        <v>0.29236608283667542</v>
      </c>
      <c r="G34" s="9">
        <f t="shared" si="16"/>
        <v>1.0523345167834171</v>
      </c>
      <c r="H34" s="9">
        <f t="shared" si="17"/>
        <v>2.3680348718184421</v>
      </c>
      <c r="I34" s="9">
        <f t="shared" si="18"/>
        <v>3.5045561499445324</v>
      </c>
      <c r="J34" s="9">
        <f t="shared" si="19"/>
        <v>3.4203693886018591</v>
      </c>
      <c r="K34" s="11">
        <f t="shared" si="20"/>
        <v>0.43478260869565222</v>
      </c>
      <c r="L34" s="11">
        <f t="shared" si="21"/>
        <v>0.29585798816568049</v>
      </c>
      <c r="M34" s="11">
        <f t="shared" si="22"/>
        <v>0.30303030303030304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-0.27738927738927732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0.23310023310023315</v>
      </c>
      <c r="Q34" s="11">
        <f>2*'OddsRatio_working_3-way'!K34*'OddsRatio_working_3-way'!L34*'OddsRatio_working_3-way'!M34</f>
        <v>7.7959944180679974E-2</v>
      </c>
      <c r="R34" s="11">
        <f t="shared" si="23"/>
        <v>0</v>
      </c>
      <c r="S34" s="11">
        <f t="shared" si="24"/>
        <v>-0.84033613445378186</v>
      </c>
      <c r="T34" s="11">
        <f t="shared" si="25"/>
        <v>-0.28104887439925813</v>
      </c>
      <c r="U34" s="11">
        <f>'OddsRatio_working_3-way'!S34-'OddsRatio_working_3-way'!R34^2/3</f>
        <v>-0.84033613445378186</v>
      </c>
      <c r="V34" s="11">
        <f>'OddsRatio_working_3-way'!S34*'OddsRatio_working_3-way'!R34/3-2*'OddsRatio_working_3-way'!R34^3/27-'OddsRatio_working_3-way'!T34</f>
        <v>0.28104887439925813</v>
      </c>
      <c r="W34" s="11">
        <f>'OddsRatio_working_3-way'!V34^2+4*'OddsRatio_working_3-way'!U34^3/27</f>
        <v>-8.9249841508209915E-3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0.14825101513304298</v>
      </c>
      <c r="Y34" s="11">
        <f>IF('OddsRatio_working_3-way'!W34&gt;=0,IF('OddsRatio_working_3-way'!V34+SQRT('OddsRatio_working_3-way'!W34)&gt;0,0,PI()),ACOS('OddsRatio_working_3-way'!V34/(2*'OddsRatio_working_3-way'!X34)))</f>
        <v>0.32427559276354745</v>
      </c>
      <c r="Z34" s="11">
        <f>'OddsRatio_working_3-way'!X34^(1/3)*COS('OddsRatio_working_3-way'!Y34/3)</f>
        <v>0.52616725839170853</v>
      </c>
      <c r="AA34" s="11">
        <f>'OddsRatio_working_3-way'!X34^(1/3)*COS(('OddsRatio_working_3-way'!Y34+2*PI())/3)</f>
        <v>-0.31253103318089887</v>
      </c>
      <c r="AB34" s="11">
        <f>'OddsRatio_working_3-way'!X34^(1/3)*COS(('OddsRatio_working_3-way'!Y34+4*PI())/3)</f>
        <v>-0.21363622521080985</v>
      </c>
      <c r="AC34" s="11">
        <f>'OddsRatio_working_3-way'!X34^(1/3)*SIN('OddsRatio_working_3-way'!Y34/3)</f>
        <v>5.7096944002987364E-2</v>
      </c>
      <c r="AD34" s="11">
        <f>'OddsRatio_working_3-way'!X34^(1/3)*SIN(('OddsRatio_working_3-way'!Y34+2*PI())/3)</f>
        <v>0.42712574040533685</v>
      </c>
      <c r="AE34" s="11">
        <f>'OddsRatio_working_3-way'!X34^(1/3)*SIN(('OddsRatio_working_3-way'!Y34+4*PI())/3)</f>
        <v>-0.48422268440832406</v>
      </c>
      <c r="AF34" s="11">
        <f>-'OddsRatio_working_3-way'!U34/(3*'OddsRatio_working_3-way'!X34^(1/3))*COS(('OddsRatio_working_3-way'!Y34)/3)</f>
        <v>0.52616725839170853</v>
      </c>
      <c r="AG34" s="11">
        <f>-'OddsRatio_working_3-way'!U34/(3*'OddsRatio_working_3-way'!X34^(1/3))*COS(('OddsRatio_working_3-way'!Y34+2*PI())/3)</f>
        <v>-0.31253103318089887</v>
      </c>
      <c r="AH34" s="11">
        <f>-'OddsRatio_working_3-way'!U34/(3*'OddsRatio_working_3-way'!X34^(1/3))*COS(('OddsRatio_working_3-way'!Y34+4*PI())/3)</f>
        <v>-0.21363622521080985</v>
      </c>
      <c r="AI34" s="11">
        <f>'OddsRatio_working_3-way'!U34/(3*'OddsRatio_working_3-way'!X34^(1/3))*SIN(('OddsRatio_working_3-way'!Y34)/3)</f>
        <v>-5.7096944002987364E-2</v>
      </c>
      <c r="AJ34" s="11">
        <f>'OddsRatio_working_3-way'!U34/(3*'OddsRatio_working_3-way'!X34^(1/3))*SIN(('OddsRatio_working_3-way'!Y34+2*PI())/3)</f>
        <v>-0.42712574040533685</v>
      </c>
      <c r="AK34" s="11">
        <f>'OddsRatio_working_3-way'!U34/(3*'OddsRatio_working_3-way'!X34^(1/3))*SIN(('OddsRatio_working_3-way'!Y34+4*PI())/3)</f>
        <v>0.48422268440832406</v>
      </c>
      <c r="AL34" s="11">
        <f>'OddsRatio_working_3-way'!Z34+'OddsRatio_working_3-way'!AF34</f>
        <v>1.0523345167834171</v>
      </c>
      <c r="AM34" s="11">
        <f>'OddsRatio_working_3-way'!AA34+'OddsRatio_working_3-way'!AG34</f>
        <v>-0.62506206636179773</v>
      </c>
      <c r="AN34" s="11">
        <f>'OddsRatio_working_3-way'!AB34+'OddsRatio_working_3-way'!AH34</f>
        <v>-0.42727245042161971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1.0523345167834171</v>
      </c>
      <c r="AS34" s="11">
        <f>IF(('OddsRatio_working_3-way'!X34=0),IF(Q34&gt;0,-Q34^(1/3),(-Q34)^(1/3)),'OddsRatio_working_3-way'!AM34-'OddsRatio_working_3-way'!R34/3)</f>
        <v>-0.62506206636179773</v>
      </c>
      <c r="AT34" s="11">
        <f>IF(('OddsRatio_working_3-way'!X34=0),IF(Q34&gt;0,-Q34^(1/3),(-Q34)^(1/3)),'OddsRatio_working_3-way'!AN34-'OddsRatio_working_3-way'!R34/3)</f>
        <v>-0.42727245042161971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9">
        <f t="shared" si="13"/>
        <v>0.5171406187887243</v>
      </c>
      <c r="E35" s="9">
        <f t="shared" si="14"/>
        <v>0.27537857089533235</v>
      </c>
      <c r="F35" s="9">
        <f t="shared" si="15"/>
        <v>0.20748081031594323</v>
      </c>
      <c r="G35" s="9">
        <f t="shared" si="16"/>
        <v>1.0610341217650727</v>
      </c>
      <c r="H35" s="9">
        <f t="shared" si="17"/>
        <v>1.9337100271532643</v>
      </c>
      <c r="I35" s="9">
        <f t="shared" si="18"/>
        <v>3.6313646219773812</v>
      </c>
      <c r="J35" s="9">
        <f t="shared" si="19"/>
        <v>4.8197228383542612</v>
      </c>
      <c r="K35" s="11">
        <f t="shared" si="20"/>
        <v>0.53191489361702127</v>
      </c>
      <c r="L35" s="11">
        <f t="shared" si="21"/>
        <v>0.28735632183908044</v>
      </c>
      <c r="M35" s="11">
        <f t="shared" si="22"/>
        <v>0.21739130434782611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-0.261060958882261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0.23126734505087881</v>
      </c>
      <c r="Q35" s="11">
        <f>2*'OddsRatio_working_3-way'!K35*'OddsRatio_working_3-way'!L35*'OddsRatio_working_3-way'!M35</f>
        <v>6.645613363531E-2</v>
      </c>
      <c r="R35" s="11">
        <f t="shared" si="23"/>
        <v>0</v>
      </c>
      <c r="S35" s="11">
        <f t="shared" si="24"/>
        <v>-0.88587487781036167</v>
      </c>
      <c r="T35" s="11">
        <f t="shared" si="25"/>
        <v>-0.25456174649723035</v>
      </c>
      <c r="U35" s="11">
        <f>'OddsRatio_working_3-way'!S35-'OddsRatio_working_3-way'!R35^2/3</f>
        <v>-0.88587487781036167</v>
      </c>
      <c r="V35" s="11">
        <f>'OddsRatio_working_3-way'!S35*'OddsRatio_working_3-way'!R35/3-2*'OddsRatio_working_3-way'!R35^3/27-'OddsRatio_working_3-way'!T35</f>
        <v>0.25456174649723035</v>
      </c>
      <c r="W35" s="11">
        <f>'OddsRatio_working_3-way'!V35^2+4*'OddsRatio_working_3-way'!U35^3/27</f>
        <v>-3.8192663347004857E-2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0.16046366109397248</v>
      </c>
      <c r="Y35" s="11">
        <f>IF('OddsRatio_working_3-way'!W35&gt;=0,IF('OddsRatio_working_3-way'!V35+SQRT('OddsRatio_working_3-way'!W35)&gt;0,0,PI()),ACOS('OddsRatio_working_3-way'!V35/(2*'OddsRatio_working_3-way'!X35)))</f>
        <v>0.65473908791547097</v>
      </c>
      <c r="Z35" s="11">
        <f>'OddsRatio_working_3-way'!X35^(1/3)*COS('OddsRatio_working_3-way'!Y35/3)</f>
        <v>0.53051706088253636</v>
      </c>
      <c r="AA35" s="11">
        <f>'OddsRatio_working_3-way'!X35^(1/3)*COS(('OddsRatio_working_3-way'!Y35+2*PI())/3)</f>
        <v>-0.36715286559787447</v>
      </c>
      <c r="AB35" s="11">
        <f>'OddsRatio_working_3-way'!X35^(1/3)*COS(('OddsRatio_working_3-way'!Y35+4*PI())/3)</f>
        <v>-0.16336419528466201</v>
      </c>
      <c r="AC35" s="11">
        <f>'OddsRatio_working_3-way'!X35^(1/3)*SIN('OddsRatio_working_3-way'!Y35/3)</f>
        <v>0.1176574436631292</v>
      </c>
      <c r="AD35" s="11">
        <f>'OddsRatio_working_3-way'!X35^(1/3)*SIN(('OddsRatio_working_3-way'!Y35+2*PI())/3)</f>
        <v>0.40061253003376757</v>
      </c>
      <c r="AE35" s="11">
        <f>'OddsRatio_working_3-way'!X35^(1/3)*SIN(('OddsRatio_working_3-way'!Y35+4*PI())/3)</f>
        <v>-0.51826997369689676</v>
      </c>
      <c r="AF35" s="11">
        <f>-'OddsRatio_working_3-way'!U35/(3*'OddsRatio_working_3-way'!X35^(1/3))*COS(('OddsRatio_working_3-way'!Y35)/3)</f>
        <v>0.53051706088253636</v>
      </c>
      <c r="AG35" s="11">
        <f>-'OddsRatio_working_3-way'!U35/(3*'OddsRatio_working_3-way'!X35^(1/3))*COS(('OddsRatio_working_3-way'!Y35+2*PI())/3)</f>
        <v>-0.36715286559787447</v>
      </c>
      <c r="AH35" s="11">
        <f>-'OddsRatio_working_3-way'!U35/(3*'OddsRatio_working_3-way'!X35^(1/3))*COS(('OddsRatio_working_3-way'!Y35+4*PI())/3)</f>
        <v>-0.16336419528466201</v>
      </c>
      <c r="AI35" s="11">
        <f>'OddsRatio_working_3-way'!U35/(3*'OddsRatio_working_3-way'!X35^(1/3))*SIN(('OddsRatio_working_3-way'!Y35)/3)</f>
        <v>-0.1176574436631292</v>
      </c>
      <c r="AJ35" s="11">
        <f>'OddsRatio_working_3-way'!U35/(3*'OddsRatio_working_3-way'!X35^(1/3))*SIN(('OddsRatio_working_3-way'!Y35+2*PI())/3)</f>
        <v>-0.40061253003376757</v>
      </c>
      <c r="AK35" s="11">
        <f>'OddsRatio_working_3-way'!U35/(3*'OddsRatio_working_3-way'!X35^(1/3))*SIN(('OddsRatio_working_3-way'!Y35+4*PI())/3)</f>
        <v>0.51826997369689676</v>
      </c>
      <c r="AL35" s="11">
        <f>'OddsRatio_working_3-way'!Z35+'OddsRatio_working_3-way'!AF35</f>
        <v>1.0610341217650727</v>
      </c>
      <c r="AM35" s="11">
        <f>'OddsRatio_working_3-way'!AA35+'OddsRatio_working_3-way'!AG35</f>
        <v>-0.73430573119574893</v>
      </c>
      <c r="AN35" s="11">
        <f>'OddsRatio_working_3-way'!AB35+'OddsRatio_working_3-way'!AH35</f>
        <v>-0.32672839056932401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1.0610341217650727</v>
      </c>
      <c r="AS35" s="11">
        <f>IF(('OddsRatio_working_3-way'!X35=0),IF(Q35&gt;0,-Q35^(1/3),(-Q35)^(1/3)),'OddsRatio_working_3-way'!AM35-'OddsRatio_working_3-way'!R35/3)</f>
        <v>-0.73430573119574893</v>
      </c>
      <c r="AT35" s="11">
        <f>IF(('OddsRatio_working_3-way'!X35=0),IF(Q35&gt;0,-Q35^(1/3),(-Q35)^(1/3)),'OddsRatio_working_3-way'!AN35-'OddsRatio_working_3-way'!R35/3)</f>
        <v>-0.32672839056932401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9">
        <f t="shared" si="13"/>
        <v>0.46979944776214178</v>
      </c>
      <c r="E36" s="9">
        <f t="shared" si="14"/>
        <v>0.28317644722752006</v>
      </c>
      <c r="F36" s="9">
        <f t="shared" si="15"/>
        <v>0.247024105010338</v>
      </c>
      <c r="G36" s="9">
        <f t="shared" si="16"/>
        <v>1.0547363075075695</v>
      </c>
      <c r="H36" s="9">
        <f t="shared" si="17"/>
        <v>2.1285678490330993</v>
      </c>
      <c r="I36" s="9">
        <f t="shared" si="18"/>
        <v>3.531367138018167</v>
      </c>
      <c r="J36" s="9">
        <f t="shared" si="19"/>
        <v>4.0481879286968772</v>
      </c>
      <c r="K36" s="11">
        <f t="shared" si="20"/>
        <v>0.48309178743961356</v>
      </c>
      <c r="L36" s="11">
        <f t="shared" si="21"/>
        <v>0.29411764705882354</v>
      </c>
      <c r="M36" s="11">
        <f t="shared" si="22"/>
        <v>0.25706940874035988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-0.27107782869490693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0.23230483654286571</v>
      </c>
      <c r="Q36" s="11">
        <f>2*'OddsRatio_working_3-way'!K36*'OddsRatio_working_3-way'!L36*'OddsRatio_working_3-way'!M36</f>
        <v>7.3051835390838274E-2</v>
      </c>
      <c r="R36" s="11">
        <f t="shared" si="23"/>
        <v>0</v>
      </c>
      <c r="S36" s="11">
        <f t="shared" si="24"/>
        <v>-0.85696730588882097</v>
      </c>
      <c r="T36" s="11">
        <f t="shared" si="25"/>
        <v>-0.26948657417887451</v>
      </c>
      <c r="U36" s="11">
        <f>'OddsRatio_working_3-way'!S36-'OddsRatio_working_3-way'!R36^2/3</f>
        <v>-0.85696730588882097</v>
      </c>
      <c r="V36" s="11">
        <f>'OddsRatio_working_3-way'!S36*'OddsRatio_working_3-way'!R36/3-2*'OddsRatio_working_3-way'!R36^3/27-'OddsRatio_working_3-way'!T36</f>
        <v>0.26948657417887451</v>
      </c>
      <c r="W36" s="11">
        <f>'OddsRatio_working_3-way'!V36^2+4*'OddsRatio_working_3-way'!U36^3/27</f>
        <v>-2.0614135859754051E-2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0.1526737940204704</v>
      </c>
      <c r="Y36" s="11">
        <f>IF('OddsRatio_working_3-way'!W36&gt;=0,IF('OddsRatio_working_3-way'!V36+SQRT('OddsRatio_working_3-way'!W36)&gt;0,0,PI()),ACOS('OddsRatio_working_3-way'!V36/(2*'OddsRatio_working_3-way'!X36)))</f>
        <v>0.48952406167425844</v>
      </c>
      <c r="Z36" s="11">
        <f>'OddsRatio_working_3-way'!X36^(1/3)*COS('OddsRatio_working_3-way'!Y36/3)</f>
        <v>0.52736815375378487</v>
      </c>
      <c r="AA36" s="11">
        <f>'OddsRatio_working_3-way'!X36^(1/3)*COS(('OddsRatio_working_3-way'!Y36+2*PI())/3)</f>
        <v>-0.33887682437921851</v>
      </c>
      <c r="AB36" s="11">
        <f>'OddsRatio_working_3-way'!X36^(1/3)*COS(('OddsRatio_working_3-way'!Y36+4*PI())/3)</f>
        <v>-0.18849132937456622</v>
      </c>
      <c r="AC36" s="11">
        <f>'OddsRatio_working_3-way'!X36^(1/3)*SIN('OddsRatio_working_3-way'!Y36/3)</f>
        <v>8.6825106023151188E-2</v>
      </c>
      <c r="AD36" s="11">
        <f>'OddsRatio_working_3-way'!X36^(1/3)*SIN(('OddsRatio_working_3-way'!Y36+2*PI())/3)</f>
        <v>0.41330166528609991</v>
      </c>
      <c r="AE36" s="11">
        <f>'OddsRatio_working_3-way'!X36^(1/3)*SIN(('OddsRatio_working_3-way'!Y36+4*PI())/3)</f>
        <v>-0.50012677130925098</v>
      </c>
      <c r="AF36" s="11">
        <f>-'OddsRatio_working_3-way'!U36/(3*'OddsRatio_working_3-way'!X36^(1/3))*COS(('OddsRatio_working_3-way'!Y36)/3)</f>
        <v>0.52736815375378465</v>
      </c>
      <c r="AG36" s="11">
        <f>-'OddsRatio_working_3-way'!U36/(3*'OddsRatio_working_3-way'!X36^(1/3))*COS(('OddsRatio_working_3-way'!Y36+2*PI())/3)</f>
        <v>-0.3388768243792184</v>
      </c>
      <c r="AH36" s="11">
        <f>-'OddsRatio_working_3-way'!U36/(3*'OddsRatio_working_3-way'!X36^(1/3))*COS(('OddsRatio_working_3-way'!Y36+4*PI())/3)</f>
        <v>-0.18849132937456614</v>
      </c>
      <c r="AI36" s="11">
        <f>'OddsRatio_working_3-way'!U36/(3*'OddsRatio_working_3-way'!X36^(1/3))*SIN(('OddsRatio_working_3-way'!Y36)/3)</f>
        <v>-8.6825106023151147E-2</v>
      </c>
      <c r="AJ36" s="11">
        <f>'OddsRatio_working_3-way'!U36/(3*'OddsRatio_working_3-way'!X36^(1/3))*SIN(('OddsRatio_working_3-way'!Y36+2*PI())/3)</f>
        <v>-0.41330166528609974</v>
      </c>
      <c r="AK36" s="11">
        <f>'OddsRatio_working_3-way'!U36/(3*'OddsRatio_working_3-way'!X36^(1/3))*SIN(('OddsRatio_working_3-way'!Y36+4*PI())/3)</f>
        <v>0.50012677130925076</v>
      </c>
      <c r="AL36" s="11">
        <f>'OddsRatio_working_3-way'!Z36+'OddsRatio_working_3-way'!AF36</f>
        <v>1.0547363075075695</v>
      </c>
      <c r="AM36" s="11">
        <f>'OddsRatio_working_3-way'!AA36+'OddsRatio_working_3-way'!AG36</f>
        <v>-0.67775364875843691</v>
      </c>
      <c r="AN36" s="11">
        <f>'OddsRatio_working_3-way'!AB36+'OddsRatio_working_3-way'!AH36</f>
        <v>-0.37698265874913239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1.0547363075075695</v>
      </c>
      <c r="AS36" s="11">
        <f>IF(('OddsRatio_working_3-way'!X36=0),IF(Q36&gt;0,-Q36^(1/3),(-Q36)^(1/3)),'OddsRatio_working_3-way'!AM36-'OddsRatio_working_3-way'!R36/3)</f>
        <v>-0.67775364875843691</v>
      </c>
      <c r="AT36" s="11">
        <f>IF(('OddsRatio_working_3-way'!X36=0),IF(Q36&gt;0,-Q36^(1/3),(-Q36)^(1/3)),'OddsRatio_working_3-way'!AN36-'OddsRatio_working_3-way'!R36/3)</f>
        <v>-0.37698265874913239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9">
        <f t="shared" si="13"/>
        <v>0.31264757069159177</v>
      </c>
      <c r="E37" s="9">
        <f t="shared" si="14"/>
        <v>0.28120388676885344</v>
      </c>
      <c r="F37" s="9">
        <f t="shared" si="15"/>
        <v>0.40614854253955468</v>
      </c>
      <c r="G37" s="9">
        <f t="shared" si="16"/>
        <v>1.0519088944371249</v>
      </c>
      <c r="H37" s="9">
        <f t="shared" si="17"/>
        <v>3.1984895893735907</v>
      </c>
      <c r="I37" s="9">
        <f t="shared" si="18"/>
        <v>3.5561386134822142</v>
      </c>
      <c r="J37" s="9">
        <f t="shared" si="19"/>
        <v>2.4621533632676038</v>
      </c>
      <c r="K37" s="11">
        <f t="shared" si="20"/>
        <v>0.3236245954692557</v>
      </c>
      <c r="L37" s="11">
        <f t="shared" si="21"/>
        <v>0.29154518950437314</v>
      </c>
      <c r="M37" s="11">
        <f t="shared" si="22"/>
        <v>0.41841004184100417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-0.27868709563456762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0.23331194837860636</v>
      </c>
      <c r="Q37" s="11">
        <f>2*'OddsRatio_working_3-way'!K37*'OddsRatio_working_3-way'!L37*'OddsRatio_working_3-way'!M37</f>
        <v>7.8954974070594347E-2</v>
      </c>
      <c r="R37" s="11">
        <f t="shared" si="23"/>
        <v>0</v>
      </c>
      <c r="S37" s="11">
        <f t="shared" si="24"/>
        <v>-0.83718246030501509</v>
      </c>
      <c r="T37" s="11">
        <f t="shared" si="25"/>
        <v>-0.28331047726058034</v>
      </c>
      <c r="U37" s="11">
        <f>'OddsRatio_working_3-way'!S37-'OddsRatio_working_3-way'!R37^2/3</f>
        <v>-0.83718246030501509</v>
      </c>
      <c r="V37" s="11">
        <f>'OddsRatio_working_3-way'!S37*'OddsRatio_working_3-way'!R37/3-2*'OddsRatio_working_3-way'!R37^3/27-'OddsRatio_working_3-way'!T37</f>
        <v>0.28331047726058034</v>
      </c>
      <c r="W37" s="11">
        <f>'OddsRatio_working_3-way'!V37^2+4*'OddsRatio_working_3-way'!U37^3/27</f>
        <v>-6.6625534302286321E-3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0.14741724793578806</v>
      </c>
      <c r="Y37" s="11">
        <f>IF('OddsRatio_working_3-way'!W37&gt;=0,IF('OddsRatio_working_3-way'!V37+SQRT('OddsRatio_working_3-way'!W37)&gt;0,0,PI()),ACOS('OddsRatio_working_3-way'!V37/(2*'OddsRatio_working_3-way'!X37)))</f>
        <v>0.28051278311652328</v>
      </c>
      <c r="Z37" s="11">
        <f>'OddsRatio_working_3-way'!X37^(1/3)*COS('OddsRatio_working_3-way'!Y37/3)</f>
        <v>0.52595444721856244</v>
      </c>
      <c r="AA37" s="11">
        <f>'OddsRatio_working_3-way'!X37^(1/3)*COS(('OddsRatio_working_3-way'!Y37+2*PI())/3)</f>
        <v>-0.30569202976026472</v>
      </c>
      <c r="AB37" s="11">
        <f>'OddsRatio_working_3-way'!X37^(1/3)*COS(('OddsRatio_working_3-way'!Y37+4*PI())/3)</f>
        <v>-0.2202624174582978</v>
      </c>
      <c r="AC37" s="11">
        <f>'OddsRatio_working_3-way'!X37^(1/3)*SIN('OddsRatio_working_3-way'!Y37/3)</f>
        <v>4.9322809659305938E-2</v>
      </c>
      <c r="AD37" s="11">
        <f>'OddsRatio_working_3-way'!X37^(1/3)*SIN(('OddsRatio_working_3-way'!Y37+2*PI())/3)</f>
        <v>0.43082850769502368</v>
      </c>
      <c r="AE37" s="11">
        <f>'OddsRatio_working_3-way'!X37^(1/3)*SIN(('OddsRatio_working_3-way'!Y37+4*PI())/3)</f>
        <v>-0.4801513173543297</v>
      </c>
      <c r="AF37" s="11">
        <f>-'OddsRatio_working_3-way'!U37/(3*'OddsRatio_working_3-way'!X37^(1/3))*COS(('OddsRatio_working_3-way'!Y37)/3)</f>
        <v>0.52595444721856244</v>
      </c>
      <c r="AG37" s="11">
        <f>-'OddsRatio_working_3-way'!U37/(3*'OddsRatio_working_3-way'!X37^(1/3))*COS(('OddsRatio_working_3-way'!Y37+2*PI())/3)</f>
        <v>-0.30569202976026472</v>
      </c>
      <c r="AH37" s="11">
        <f>-'OddsRatio_working_3-way'!U37/(3*'OddsRatio_working_3-way'!X37^(1/3))*COS(('OddsRatio_working_3-way'!Y37+4*PI())/3)</f>
        <v>-0.2202624174582978</v>
      </c>
      <c r="AI37" s="11">
        <f>'OddsRatio_working_3-way'!U37/(3*'OddsRatio_working_3-way'!X37^(1/3))*SIN(('OddsRatio_working_3-way'!Y37)/3)</f>
        <v>-4.9322809659305938E-2</v>
      </c>
      <c r="AJ37" s="11">
        <f>'OddsRatio_working_3-way'!U37/(3*'OddsRatio_working_3-way'!X37^(1/3))*SIN(('OddsRatio_working_3-way'!Y37+2*PI())/3)</f>
        <v>-0.43082850769502368</v>
      </c>
      <c r="AK37" s="11">
        <f>'OddsRatio_working_3-way'!U37/(3*'OddsRatio_working_3-way'!X37^(1/3))*SIN(('OddsRatio_working_3-way'!Y37+4*PI())/3)</f>
        <v>0.4801513173543297</v>
      </c>
      <c r="AL37" s="11">
        <f>'OddsRatio_working_3-way'!Z37+'OddsRatio_working_3-way'!AF37</f>
        <v>1.0519088944371249</v>
      </c>
      <c r="AM37" s="11">
        <f>'OddsRatio_working_3-way'!AA37+'OddsRatio_working_3-way'!AG37</f>
        <v>-0.61138405952052943</v>
      </c>
      <c r="AN37" s="11">
        <f>'OddsRatio_working_3-way'!AB37+'OddsRatio_working_3-way'!AH37</f>
        <v>-0.44052483491659561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1.0519088944371249</v>
      </c>
      <c r="AS37" s="11">
        <f>IF(('OddsRatio_working_3-way'!X37=0),IF(Q37&gt;0,-Q37^(1/3),(-Q37)^(1/3)),'OddsRatio_working_3-way'!AM37-'OddsRatio_working_3-way'!R37/3)</f>
        <v>-0.61138405952052943</v>
      </c>
      <c r="AT37" s="11">
        <f>IF(('OddsRatio_working_3-way'!X37=0),IF(Q37&gt;0,-Q37^(1/3),(-Q37)^(1/3)),'OddsRatio_working_3-way'!AN37-'OddsRatio_working_3-way'!R37/3)</f>
        <v>-0.44052483491659561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9">
        <f t="shared" si="13"/>
        <v>0.43979942079457202</v>
      </c>
      <c r="E38" s="9">
        <f t="shared" si="14"/>
        <v>0.29793267314400357</v>
      </c>
      <c r="F38" s="9">
        <f t="shared" si="15"/>
        <v>0.26226790606142453</v>
      </c>
      <c r="G38" s="9">
        <f t="shared" si="16"/>
        <v>1.0614698290441336</v>
      </c>
      <c r="H38" s="9">
        <f t="shared" si="17"/>
        <v>2.2737637948529601</v>
      </c>
      <c r="I38" s="9">
        <f t="shared" si="18"/>
        <v>3.3564630204779768</v>
      </c>
      <c r="J38" s="9">
        <f t="shared" si="19"/>
        <v>3.812895046966954</v>
      </c>
      <c r="K38" s="11">
        <f t="shared" si="20"/>
        <v>0.45454545454545453</v>
      </c>
      <c r="L38" s="11">
        <f t="shared" si="21"/>
        <v>0.3105590062111801</v>
      </c>
      <c r="M38" s="11">
        <f t="shared" si="22"/>
        <v>0.27397260273972601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-0.2730289365191092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0.23475630980097922</v>
      </c>
      <c r="Q38" s="11">
        <f>2*'OddsRatio_working_3-way'!K38*'OddsRatio_working_3-way'!L38*'OddsRatio_working_3-way'!M38</f>
        <v>7.7349690214490688E-2</v>
      </c>
      <c r="R38" s="11">
        <f t="shared" si="23"/>
        <v>0</v>
      </c>
      <c r="S38" s="11">
        <f t="shared" si="24"/>
        <v>-0.85982208623718059</v>
      </c>
      <c r="T38" s="11">
        <f t="shared" si="25"/>
        <v>-0.28330217009462294</v>
      </c>
      <c r="U38" s="11">
        <f>'OddsRatio_working_3-way'!S38-'OddsRatio_working_3-way'!R38^2/3</f>
        <v>-0.85982208623718059</v>
      </c>
      <c r="V38" s="11">
        <f>'OddsRatio_working_3-way'!S38*'OddsRatio_working_3-way'!R38/3-2*'OddsRatio_working_3-way'!R38^3/27-'OddsRatio_working_3-way'!T38</f>
        <v>0.28330217009462294</v>
      </c>
      <c r="W38" s="11">
        <f>'OddsRatio_working_3-way'!V38^2+4*'OddsRatio_working_3-way'!U38^3/27</f>
        <v>-1.3911928805300566E-2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0.15343732302280894</v>
      </c>
      <c r="Y38" s="11">
        <f>IF('OddsRatio_working_3-way'!W38&gt;=0,IF('OddsRatio_working_3-way'!V38+SQRT('OddsRatio_working_3-way'!W38)&gt;0,0,PI()),ACOS('OddsRatio_working_3-way'!V38/(2*'OddsRatio_working_3-way'!X38)))</f>
        <v>0.39450917718173484</v>
      </c>
      <c r="Z38" s="11">
        <f>'OddsRatio_working_3-way'!X38^(1/3)*COS('OddsRatio_working_3-way'!Y38/3)</f>
        <v>0.53073491452206689</v>
      </c>
      <c r="AA38" s="11">
        <f>'OddsRatio_working_3-way'!X38^(1/3)*COS(('OddsRatio_working_3-way'!Y38+2*PI())/3)</f>
        <v>-0.3261610378410249</v>
      </c>
      <c r="AB38" s="11">
        <f>'OddsRatio_working_3-way'!X38^(1/3)*COS(('OddsRatio_working_3-way'!Y38+4*PI())/3)</f>
        <v>-0.20457387668104196</v>
      </c>
      <c r="AC38" s="11">
        <f>'OddsRatio_working_3-way'!X38^(1/3)*SIN('OddsRatio_working_3-way'!Y38/3)</f>
        <v>7.0198380225718449E-2</v>
      </c>
      <c r="AD38" s="11">
        <f>'OddsRatio_working_3-way'!X38^(1/3)*SIN(('OddsRatio_working_3-way'!Y38+2*PI())/3)</f>
        <v>0.42453072853861334</v>
      </c>
      <c r="AE38" s="11">
        <f>'OddsRatio_working_3-way'!X38^(1/3)*SIN(('OddsRatio_working_3-way'!Y38+4*PI())/3)</f>
        <v>-0.49472910876433185</v>
      </c>
      <c r="AF38" s="11">
        <f>-'OddsRatio_working_3-way'!U38/(3*'OddsRatio_working_3-way'!X38^(1/3))*COS(('OddsRatio_working_3-way'!Y38)/3)</f>
        <v>0.53073491452206678</v>
      </c>
      <c r="AG38" s="11">
        <f>-'OddsRatio_working_3-way'!U38/(3*'OddsRatio_working_3-way'!X38^(1/3))*COS(('OddsRatio_working_3-way'!Y38+2*PI())/3)</f>
        <v>-0.32616103784102479</v>
      </c>
      <c r="AH38" s="11">
        <f>-'OddsRatio_working_3-way'!U38/(3*'OddsRatio_working_3-way'!X38^(1/3))*COS(('OddsRatio_working_3-way'!Y38+4*PI())/3)</f>
        <v>-0.20457387668104191</v>
      </c>
      <c r="AI38" s="11">
        <f>'OddsRatio_working_3-way'!U38/(3*'OddsRatio_working_3-way'!X38^(1/3))*SIN(('OddsRatio_working_3-way'!Y38)/3)</f>
        <v>-7.0198380225718435E-2</v>
      </c>
      <c r="AJ38" s="11">
        <f>'OddsRatio_working_3-way'!U38/(3*'OddsRatio_working_3-way'!X38^(1/3))*SIN(('OddsRatio_working_3-way'!Y38+2*PI())/3)</f>
        <v>-0.42453072853861323</v>
      </c>
      <c r="AK38" s="11">
        <f>'OddsRatio_working_3-way'!U38/(3*'OddsRatio_working_3-way'!X38^(1/3))*SIN(('OddsRatio_working_3-way'!Y38+4*PI())/3)</f>
        <v>0.49472910876433174</v>
      </c>
      <c r="AL38" s="11">
        <f>'OddsRatio_working_3-way'!Z38+'OddsRatio_working_3-way'!AF38</f>
        <v>1.0614698290441336</v>
      </c>
      <c r="AM38" s="11">
        <f>'OddsRatio_working_3-way'!AA38+'OddsRatio_working_3-way'!AG38</f>
        <v>-0.6523220756820497</v>
      </c>
      <c r="AN38" s="11">
        <f>'OddsRatio_working_3-way'!AB38+'OddsRatio_working_3-way'!AH38</f>
        <v>-0.40914775336208387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1.0614698290441336</v>
      </c>
      <c r="AS38" s="11">
        <f>IF(('OddsRatio_working_3-way'!X38=0),IF(Q38&gt;0,-Q38^(1/3),(-Q38)^(1/3)),'OddsRatio_working_3-way'!AM38-'OddsRatio_working_3-way'!R38/3)</f>
        <v>-0.6523220756820497</v>
      </c>
      <c r="AT38" s="11">
        <f>IF(('OddsRatio_working_3-way'!X38=0),IF(Q38&gt;0,-Q38^(1/3),(-Q38)^(1/3)),'OddsRatio_working_3-way'!AN38-'OddsRatio_working_3-way'!R38/3)</f>
        <v>-0.40914775336208387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9">
        <f t="shared" si="13"/>
        <v>0.27613668799084029</v>
      </c>
      <c r="E39" s="9">
        <f t="shared" si="14"/>
        <v>0.31280522686212703</v>
      </c>
      <c r="F39" s="9">
        <f t="shared" si="15"/>
        <v>0.41105808514703263</v>
      </c>
      <c r="G39" s="9">
        <f t="shared" si="16"/>
        <v>1.0612934911751282</v>
      </c>
      <c r="H39" s="9">
        <f t="shared" si="17"/>
        <v>3.621394923202566</v>
      </c>
      <c r="I39" s="9">
        <f t="shared" si="18"/>
        <v>3.1968775267325151</v>
      </c>
      <c r="J39" s="9">
        <f t="shared" si="19"/>
        <v>2.432746213086423</v>
      </c>
      <c r="K39" s="11">
        <f t="shared" si="20"/>
        <v>0.28818443804034583</v>
      </c>
      <c r="L39" s="11">
        <f t="shared" si="21"/>
        <v>0.32573289902280134</v>
      </c>
      <c r="M39" s="11">
        <f t="shared" si="22"/>
        <v>0.42553191489361702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-0.27571814926831428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0.23527705870921578</v>
      </c>
      <c r="Q39" s="11">
        <f>2*'OddsRatio_working_3-way'!K39*'OddsRatio_working_3-way'!L39*'OddsRatio_working_3-way'!M39</f>
        <v>7.9890342515862731E-2</v>
      </c>
      <c r="R39" s="11">
        <f t="shared" si="23"/>
        <v>0</v>
      </c>
      <c r="S39" s="11">
        <f t="shared" si="24"/>
        <v>-0.85332452482210963</v>
      </c>
      <c r="T39" s="11">
        <f t="shared" si="25"/>
        <v>-0.28975365868322905</v>
      </c>
      <c r="U39" s="11">
        <f>'OddsRatio_working_3-way'!S39-'OddsRatio_working_3-way'!R39^2/3</f>
        <v>-0.85332452482210963</v>
      </c>
      <c r="V39" s="11">
        <f>'OddsRatio_working_3-way'!S39*'OddsRatio_working_3-way'!R39/3-2*'OddsRatio_working_3-way'!R39^3/27-'OddsRatio_working_3-way'!T39</f>
        <v>0.28975365868322905</v>
      </c>
      <c r="W39" s="11">
        <f>'OddsRatio_working_3-way'!V39^2+4*'OddsRatio_working_3-way'!U39^3/27</f>
        <v>-8.096021440070128E-3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0.1517013547734391</v>
      </c>
      <c r="Y39" s="11">
        <f>IF('OddsRatio_working_3-way'!W39&gt;=0,IF('OddsRatio_working_3-way'!V39+SQRT('OddsRatio_working_3-way'!W39)&gt;0,0,PI()),ACOS('OddsRatio_working_3-way'!V39/(2*'OddsRatio_working_3-way'!X39)))</f>
        <v>0.30109130366967185</v>
      </c>
      <c r="Z39" s="11">
        <f>'OddsRatio_working_3-way'!X39^(1/3)*COS('OddsRatio_working_3-way'!Y39/3)</f>
        <v>0.53064674558756408</v>
      </c>
      <c r="AA39" s="11">
        <f>'OddsRatio_working_3-way'!X39^(1/3)*COS(('OddsRatio_working_3-way'!Y39+2*PI())/3)</f>
        <v>-0.31160138867089926</v>
      </c>
      <c r="AB39" s="11">
        <f>'OddsRatio_working_3-way'!X39^(1/3)*COS(('OddsRatio_working_3-way'!Y39+4*PI())/3)</f>
        <v>-0.21904535691666491</v>
      </c>
      <c r="AC39" s="11">
        <f>'OddsRatio_working_3-way'!X39^(1/3)*SIN('OddsRatio_working_3-way'!Y39/3)</f>
        <v>5.3437249848430714E-2</v>
      </c>
      <c r="AD39" s="11">
        <f>'OddsRatio_working_3-way'!X39^(1/3)*SIN(('OddsRatio_working_3-way'!Y39+2*PI())/3)</f>
        <v>0.43283493719015304</v>
      </c>
      <c r="AE39" s="11">
        <f>'OddsRatio_working_3-way'!X39^(1/3)*SIN(('OddsRatio_working_3-way'!Y39+4*PI())/3)</f>
        <v>-0.48627218703858377</v>
      </c>
      <c r="AF39" s="11">
        <f>-'OddsRatio_working_3-way'!U39/(3*'OddsRatio_working_3-way'!X39^(1/3))*COS(('OddsRatio_working_3-way'!Y39)/3)</f>
        <v>0.53064674558756408</v>
      </c>
      <c r="AG39" s="11">
        <f>-'OddsRatio_working_3-way'!U39/(3*'OddsRatio_working_3-way'!X39^(1/3))*COS(('OddsRatio_working_3-way'!Y39+2*PI())/3)</f>
        <v>-0.31160138867089926</v>
      </c>
      <c r="AH39" s="11">
        <f>-'OddsRatio_working_3-way'!U39/(3*'OddsRatio_working_3-way'!X39^(1/3))*COS(('OddsRatio_working_3-way'!Y39+4*PI())/3)</f>
        <v>-0.21904535691666491</v>
      </c>
      <c r="AI39" s="11">
        <f>'OddsRatio_working_3-way'!U39/(3*'OddsRatio_working_3-way'!X39^(1/3))*SIN(('OddsRatio_working_3-way'!Y39)/3)</f>
        <v>-5.3437249848430714E-2</v>
      </c>
      <c r="AJ39" s="11">
        <f>'OddsRatio_working_3-way'!U39/(3*'OddsRatio_working_3-way'!X39^(1/3))*SIN(('OddsRatio_working_3-way'!Y39+2*PI())/3)</f>
        <v>-0.43283493719015304</v>
      </c>
      <c r="AK39" s="11">
        <f>'OddsRatio_working_3-way'!U39/(3*'OddsRatio_working_3-way'!X39^(1/3))*SIN(('OddsRatio_working_3-way'!Y39+4*PI())/3)</f>
        <v>0.48627218703858377</v>
      </c>
      <c r="AL39" s="11">
        <f>'OddsRatio_working_3-way'!Z39+'OddsRatio_working_3-way'!AF39</f>
        <v>1.0612934911751282</v>
      </c>
      <c r="AM39" s="11">
        <f>'OddsRatio_working_3-way'!AA39+'OddsRatio_working_3-way'!AG39</f>
        <v>-0.62320277734179852</v>
      </c>
      <c r="AN39" s="11">
        <f>'OddsRatio_working_3-way'!AB39+'OddsRatio_working_3-way'!AH39</f>
        <v>-0.43809071383332981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1.0612934911751282</v>
      </c>
      <c r="AS39" s="11">
        <f>IF(('OddsRatio_working_3-way'!X39=0),IF(Q39&gt;0,-Q39^(1/3),(-Q39)^(1/3)),'OddsRatio_working_3-way'!AM39-'OddsRatio_working_3-way'!R39/3)</f>
        <v>-0.62320277734179852</v>
      </c>
      <c r="AT39" s="11">
        <f>IF(('OddsRatio_working_3-way'!X39=0),IF(Q39&gt;0,-Q39^(1/3),(-Q39)^(1/3)),'OddsRatio_working_3-way'!AN39-'OddsRatio_working_3-way'!R39/3)</f>
        <v>-0.43809071383332981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9">
        <f t="shared" si="13"/>
        <v>0.31837835498416017</v>
      </c>
      <c r="E40" s="9">
        <f t="shared" si="14"/>
        <v>0.32378768574378147</v>
      </c>
      <c r="F40" s="9">
        <f t="shared" si="15"/>
        <v>0.35783395927205819</v>
      </c>
      <c r="G40" s="9">
        <f t="shared" si="16"/>
        <v>1.0494691367361617</v>
      </c>
      <c r="H40" s="9">
        <f t="shared" si="17"/>
        <v>3.1409170389417698</v>
      </c>
      <c r="I40" s="9">
        <f t="shared" si="18"/>
        <v>3.0884435821049614</v>
      </c>
      <c r="J40" s="9">
        <f t="shared" si="19"/>
        <v>2.7945922238188365</v>
      </c>
      <c r="K40" s="11">
        <f t="shared" si="20"/>
        <v>0.32894736842105265</v>
      </c>
      <c r="L40" s="11">
        <f t="shared" si="21"/>
        <v>0.33444816053511706</v>
      </c>
      <c r="M40" s="11">
        <f t="shared" si="22"/>
        <v>0.36900369003690037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-0.28181576966271316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0.23302248512715723</v>
      </c>
      <c r="Q40" s="11">
        <f>2*'OddsRatio_working_3-way'!K40*'OddsRatio_working_3-way'!L40*'OddsRatio_working_3-way'!M40</f>
        <v>8.1192503528626211E-2</v>
      </c>
      <c r="R40" s="11">
        <f t="shared" si="23"/>
        <v>0</v>
      </c>
      <c r="S40" s="11">
        <f t="shared" si="24"/>
        <v>-0.82686105680333855</v>
      </c>
      <c r="T40" s="11">
        <f t="shared" si="25"/>
        <v>-0.2881048978408845</v>
      </c>
      <c r="U40" s="11">
        <f>'OddsRatio_working_3-way'!S40-'OddsRatio_working_3-way'!R40^2/3</f>
        <v>-0.82686105680333855</v>
      </c>
      <c r="V40" s="11">
        <f>'OddsRatio_working_3-way'!S40*'OddsRatio_working_3-way'!R40/3-2*'OddsRatio_working_3-way'!R40^3/27-'OddsRatio_working_3-way'!T40</f>
        <v>0.2881048978408845</v>
      </c>
      <c r="W40" s="11">
        <f>'OddsRatio_working_3-way'!V40^2+4*'OddsRatio_working_3-way'!U40^3/27</f>
        <v>-7.4730843993053853E-4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0.144699464926306</v>
      </c>
      <c r="Y40" s="11">
        <f>IF('OddsRatio_working_3-way'!W40&gt;=0,IF('OddsRatio_working_3-way'!V40+SQRT('OddsRatio_working_3-way'!W40)&gt;0,0,PI()),ACOS('OddsRatio_working_3-way'!V40/(2*'OddsRatio_working_3-way'!X40)))</f>
        <v>9.4602150152471198E-2</v>
      </c>
      <c r="Z40" s="11">
        <f>'OddsRatio_working_3-way'!X40^(1/3)*COS('OddsRatio_working_3-way'!Y40/3)</f>
        <v>0.52473456836808086</v>
      </c>
      <c r="AA40" s="11">
        <f>'OddsRatio_working_3-way'!X40^(1/3)*COS(('OddsRatio_working_3-way'!Y40+2*PI())/3)</f>
        <v>-0.27670216369199419</v>
      </c>
      <c r="AB40" s="11">
        <f>'OddsRatio_working_3-way'!X40^(1/3)*COS(('OddsRatio_working_3-way'!Y40+4*PI())/3)</f>
        <v>-0.24803240467608637</v>
      </c>
      <c r="AC40" s="11">
        <f>'OddsRatio_working_3-way'!X40^(1/3)*SIN('OddsRatio_working_3-way'!Y40/3)</f>
        <v>1.6552493085436059E-2</v>
      </c>
      <c r="AD40" s="11">
        <f>'OddsRatio_working_3-way'!X40^(1/3)*SIN(('OddsRatio_working_3-way'!Y40+2*PI())/3)</f>
        <v>0.44615721990790241</v>
      </c>
      <c r="AE40" s="11">
        <f>'OddsRatio_working_3-way'!X40^(1/3)*SIN(('OddsRatio_working_3-way'!Y40+4*PI())/3)</f>
        <v>-0.46270971299333846</v>
      </c>
      <c r="AF40" s="11">
        <f>-'OddsRatio_working_3-way'!U40/(3*'OddsRatio_working_3-way'!X40^(1/3))*COS(('OddsRatio_working_3-way'!Y40)/3)</f>
        <v>0.52473456836808086</v>
      </c>
      <c r="AG40" s="11">
        <f>-'OddsRatio_working_3-way'!U40/(3*'OddsRatio_working_3-way'!X40^(1/3))*COS(('OddsRatio_working_3-way'!Y40+2*PI())/3)</f>
        <v>-0.27670216369199419</v>
      </c>
      <c r="AH40" s="11">
        <f>-'OddsRatio_working_3-way'!U40/(3*'OddsRatio_working_3-way'!X40^(1/3))*COS(('OddsRatio_working_3-way'!Y40+4*PI())/3)</f>
        <v>-0.24803240467608637</v>
      </c>
      <c r="AI40" s="11">
        <f>'OddsRatio_working_3-way'!U40/(3*'OddsRatio_working_3-way'!X40^(1/3))*SIN(('OddsRatio_working_3-way'!Y40)/3)</f>
        <v>-1.6552493085436059E-2</v>
      </c>
      <c r="AJ40" s="11">
        <f>'OddsRatio_working_3-way'!U40/(3*'OddsRatio_working_3-way'!X40^(1/3))*SIN(('OddsRatio_working_3-way'!Y40+2*PI())/3)</f>
        <v>-0.44615721990790241</v>
      </c>
      <c r="AK40" s="11">
        <f>'OddsRatio_working_3-way'!U40/(3*'OddsRatio_working_3-way'!X40^(1/3))*SIN(('OddsRatio_working_3-way'!Y40+4*PI())/3)</f>
        <v>0.46270971299333846</v>
      </c>
      <c r="AL40" s="11">
        <f>'OddsRatio_working_3-way'!Z40+'OddsRatio_working_3-way'!AF40</f>
        <v>1.0494691367361617</v>
      </c>
      <c r="AM40" s="11">
        <f>'OddsRatio_working_3-way'!AA40+'OddsRatio_working_3-way'!AG40</f>
        <v>-0.55340432738398837</v>
      </c>
      <c r="AN40" s="11">
        <f>'OddsRatio_working_3-way'!AB40+'OddsRatio_working_3-way'!AH40</f>
        <v>-0.49606480935217273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1.0494691367361617</v>
      </c>
      <c r="AS40" s="11">
        <f>IF(('OddsRatio_working_3-way'!X40=0),IF(Q40&gt;0,-Q40^(1/3),(-Q40)^(1/3)),'OddsRatio_working_3-way'!AM40-'OddsRatio_working_3-way'!R40/3)</f>
        <v>-0.55340432738398837</v>
      </c>
      <c r="AT40" s="11">
        <f>IF(('OddsRatio_working_3-way'!X40=0),IF(Q40&gt;0,-Q40^(1/3),(-Q40)^(1/3)),'OddsRatio_working_3-way'!AN40-'OddsRatio_working_3-way'!R40/3)</f>
        <v>-0.49606480935217273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9">
        <f t="shared" si="13"/>
        <v>0.69132240607495643</v>
      </c>
      <c r="E41" s="9">
        <f t="shared" si="14"/>
        <v>0.2010063755228538</v>
      </c>
      <c r="F41" s="9">
        <f t="shared" si="15"/>
        <v>0.10767121840218996</v>
      </c>
      <c r="G41" s="9">
        <f t="shared" si="16"/>
        <v>1.0890319389175915</v>
      </c>
      <c r="H41" s="9">
        <f t="shared" si="17"/>
        <v>1.4465030949562125</v>
      </c>
      <c r="I41" s="9">
        <f t="shared" si="18"/>
        <v>4.9749665770492095</v>
      </c>
      <c r="J41" s="9">
        <f t="shared" si="19"/>
        <v>9.2875330551628696</v>
      </c>
      <c r="K41" s="11">
        <f t="shared" si="20"/>
        <v>0.70921985815602839</v>
      </c>
      <c r="L41" s="11">
        <f t="shared" si="21"/>
        <v>0.21505376344086019</v>
      </c>
      <c r="M41" s="11">
        <f t="shared" si="22"/>
        <v>0.11614401858304298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-0.20173727998024515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0.2067262559085048</v>
      </c>
      <c r="Q41" s="11">
        <f>2*'OddsRatio_working_3-way'!K41*'OddsRatio_working_3-way'!L41*'OddsRatio_working_3-way'!M41</f>
        <v>3.5428664251671765E-2</v>
      </c>
      <c r="R41" s="11">
        <f t="shared" si="23"/>
        <v>0</v>
      </c>
      <c r="S41" s="11">
        <f t="shared" si="24"/>
        <v>-1.0247300644122306</v>
      </c>
      <c r="T41" s="11">
        <f t="shared" si="25"/>
        <v>-0.17561783451794863</v>
      </c>
      <c r="U41" s="11">
        <f>'OddsRatio_working_3-way'!S41-'OddsRatio_working_3-way'!R41^2/3</f>
        <v>-1.0247300644122306</v>
      </c>
      <c r="V41" s="11">
        <f>'OddsRatio_working_3-way'!S41*'OddsRatio_working_3-way'!R41/3-2*'OddsRatio_working_3-way'!R41^3/27-'OddsRatio_working_3-way'!T41</f>
        <v>0.17561783451794863</v>
      </c>
      <c r="W41" s="11">
        <f>'OddsRatio_working_3-way'!V41^2+4*'OddsRatio_working_3-way'!U41^3/27</f>
        <v>-0.12857171631925404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0.19963300085408453</v>
      </c>
      <c r="Y41" s="11">
        <f>IF('OddsRatio_working_3-way'!W41&gt;=0,IF('OddsRatio_working_3-way'!V41+SQRT('OddsRatio_working_3-way'!W41)&gt;0,0,PI()),ACOS('OddsRatio_working_3-way'!V41/(2*'OddsRatio_working_3-way'!X41)))</f>
        <v>1.1153627781889031</v>
      </c>
      <c r="Z41" s="11">
        <f>'OddsRatio_working_3-way'!X41^(1/3)*COS('OddsRatio_working_3-way'!Y41/3)</f>
        <v>0.54451596945879577</v>
      </c>
      <c r="AA41" s="11">
        <f>'OddsRatio_working_3-way'!X41^(1/3)*COS(('OddsRatio_working_3-way'!Y41+2*PI())/3)</f>
        <v>-0.45613099894387821</v>
      </c>
      <c r="AB41" s="11">
        <f>'OddsRatio_working_3-way'!X41^(1/3)*COS(('OddsRatio_working_3-way'!Y41+4*PI())/3)</f>
        <v>-8.8384970514917782E-2</v>
      </c>
      <c r="AC41" s="11">
        <f>'OddsRatio_working_3-way'!X41^(1/3)*SIN('OddsRatio_working_3-way'!Y41/3)</f>
        <v>0.21231826850687613</v>
      </c>
      <c r="AD41" s="11">
        <f>'OddsRatio_working_3-way'!X41^(1/3)*SIN(('OddsRatio_working_3-way'!Y41+2*PI())/3)</f>
        <v>0.36540552806419069</v>
      </c>
      <c r="AE41" s="11">
        <f>'OddsRatio_working_3-way'!X41^(1/3)*SIN(('OddsRatio_working_3-way'!Y41+4*PI())/3)</f>
        <v>-0.57772379657106676</v>
      </c>
      <c r="AF41" s="11">
        <f>-'OddsRatio_working_3-way'!U41/(3*'OddsRatio_working_3-way'!X41^(1/3))*COS(('OddsRatio_working_3-way'!Y41)/3)</f>
        <v>0.54451596945879577</v>
      </c>
      <c r="AG41" s="11">
        <f>-'OddsRatio_working_3-way'!U41/(3*'OddsRatio_working_3-way'!X41^(1/3))*COS(('OddsRatio_working_3-way'!Y41+2*PI())/3)</f>
        <v>-0.45613099894387821</v>
      </c>
      <c r="AH41" s="11">
        <f>-'OddsRatio_working_3-way'!U41/(3*'OddsRatio_working_3-way'!X41^(1/3))*COS(('OddsRatio_working_3-way'!Y41+4*PI())/3)</f>
        <v>-8.8384970514917782E-2</v>
      </c>
      <c r="AI41" s="11">
        <f>'OddsRatio_working_3-way'!U41/(3*'OddsRatio_working_3-way'!X41^(1/3))*SIN(('OddsRatio_working_3-way'!Y41)/3)</f>
        <v>-0.21231826850687613</v>
      </c>
      <c r="AJ41" s="11">
        <f>'OddsRatio_working_3-way'!U41/(3*'OddsRatio_working_3-way'!X41^(1/3))*SIN(('OddsRatio_working_3-way'!Y41+2*PI())/3)</f>
        <v>-0.36540552806419069</v>
      </c>
      <c r="AK41" s="11">
        <f>'OddsRatio_working_3-way'!U41/(3*'OddsRatio_working_3-way'!X41^(1/3))*SIN(('OddsRatio_working_3-way'!Y41+4*PI())/3)</f>
        <v>0.57772379657106676</v>
      </c>
      <c r="AL41" s="11">
        <f>'OddsRatio_working_3-way'!Z41+'OddsRatio_working_3-way'!AF41</f>
        <v>1.0890319389175915</v>
      </c>
      <c r="AM41" s="11">
        <f>'OddsRatio_working_3-way'!AA41+'OddsRatio_working_3-way'!AG41</f>
        <v>-0.91226199788775642</v>
      </c>
      <c r="AN41" s="11">
        <f>'OddsRatio_working_3-way'!AB41+'OddsRatio_working_3-way'!AH41</f>
        <v>-0.17676994102983556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1.0890319389175915</v>
      </c>
      <c r="AS41" s="11">
        <f>IF(('OddsRatio_working_3-way'!X41=0),IF(Q41&gt;0,-Q41^(1/3),(-Q41)^(1/3)),'OddsRatio_working_3-way'!AM41-'OddsRatio_working_3-way'!R41/3)</f>
        <v>-0.91226199788775642</v>
      </c>
      <c r="AT41" s="11">
        <f>IF(('OddsRatio_working_3-way'!X41=0),IF(Q41&gt;0,-Q41^(1/3),(-Q41)^(1/3)),'OddsRatio_working_3-way'!AN41-'OddsRatio_working_3-way'!R41/3)</f>
        <v>-0.17676994102983556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9">
        <f t="shared" si="13"/>
        <v>0.28850891864651373</v>
      </c>
      <c r="E42" s="9">
        <f t="shared" si="14"/>
        <v>0.27197009013973389</v>
      </c>
      <c r="F42" s="9">
        <f t="shared" si="15"/>
        <v>0.43952099121375249</v>
      </c>
      <c r="G42" s="9">
        <f t="shared" si="16"/>
        <v>1.0538877588216427</v>
      </c>
      <c r="H42" s="9">
        <f t="shared" si="17"/>
        <v>3.4660973556426442</v>
      </c>
      <c r="I42" s="9">
        <f t="shared" si="18"/>
        <v>3.6768749074069724</v>
      </c>
      <c r="J42" s="9">
        <f t="shared" si="19"/>
        <v>2.2752041881741878</v>
      </c>
      <c r="K42" s="11">
        <f t="shared" si="20"/>
        <v>0.29940119760479045</v>
      </c>
      <c r="L42" s="11">
        <f t="shared" si="21"/>
        <v>0.2824858757062147</v>
      </c>
      <c r="M42" s="11">
        <f t="shared" si="22"/>
        <v>0.45248868778280543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-0.27522820759279076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0.23306405059349822</v>
      </c>
      <c r="Q42" s="11">
        <f>2*'OddsRatio_working_3-way'!K42*'OddsRatio_working_3-way'!L42*'OddsRatio_working_3-way'!M42</f>
        <v>7.6539918093102871E-2</v>
      </c>
      <c r="R42" s="11">
        <f t="shared" si="23"/>
        <v>0</v>
      </c>
      <c r="S42" s="11">
        <f t="shared" si="24"/>
        <v>-0.84680292267980106</v>
      </c>
      <c r="T42" s="11">
        <f t="shared" si="25"/>
        <v>-0.27809619792440105</v>
      </c>
      <c r="U42" s="11">
        <f>'OddsRatio_working_3-way'!S42-'OddsRatio_working_3-way'!R42^2/3</f>
        <v>-0.84680292267980106</v>
      </c>
      <c r="V42" s="11">
        <f>'OddsRatio_working_3-way'!S42*'OddsRatio_working_3-way'!R42/3-2*'OddsRatio_working_3-way'!R42^3/27-'OddsRatio_working_3-way'!T42</f>
        <v>0.27809619792440105</v>
      </c>
      <c r="W42" s="11">
        <f>'OddsRatio_working_3-way'!V42^2+4*'OddsRatio_working_3-way'!U42^3/27</f>
        <v>-1.2621225670928576E-2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0.14996559686386093</v>
      </c>
      <c r="Y42" s="11">
        <f>IF('OddsRatio_working_3-way'!W42&gt;=0,IF('OddsRatio_working_3-way'!V42+SQRT('OddsRatio_working_3-way'!W42)&gt;0,0,PI()),ACOS('OddsRatio_working_3-way'!V42/(2*'OddsRatio_working_3-way'!X42)))</f>
        <v>0.38392937705130592</v>
      </c>
      <c r="Z42" s="11">
        <f>'OddsRatio_working_3-way'!X42^(1/3)*COS('OddsRatio_working_3-way'!Y42/3)</f>
        <v>0.52694387941082133</v>
      </c>
      <c r="AA42" s="11">
        <f>'OddsRatio_working_3-way'!X42^(1/3)*COS(('OddsRatio_working_3-way'!Y42+2*PI())/3)</f>
        <v>-0.32219452167823975</v>
      </c>
      <c r="AB42" s="11">
        <f>'OddsRatio_working_3-way'!X42^(1/3)*COS(('OddsRatio_working_3-way'!Y42+4*PI())/3)</f>
        <v>-0.20474935773258165</v>
      </c>
      <c r="AC42" s="11">
        <f>'OddsRatio_working_3-way'!X42^(1/3)*SIN('OddsRatio_working_3-way'!Y42/3)</f>
        <v>6.7806997019045592E-2</v>
      </c>
      <c r="AD42" s="11">
        <f>'OddsRatio_working_3-way'!X42^(1/3)*SIN(('OddsRatio_working_3-way'!Y42+2*PI())/3)</f>
        <v>0.4224432874289723</v>
      </c>
      <c r="AE42" s="11">
        <f>'OddsRatio_working_3-way'!X42^(1/3)*SIN(('OddsRatio_working_3-way'!Y42+4*PI())/3)</f>
        <v>-0.49025028444801777</v>
      </c>
      <c r="AF42" s="11">
        <f>-'OddsRatio_working_3-way'!U42/(3*'OddsRatio_working_3-way'!X42^(1/3))*COS(('OddsRatio_working_3-way'!Y42)/3)</f>
        <v>0.52694387941082133</v>
      </c>
      <c r="AG42" s="11">
        <f>-'OddsRatio_working_3-way'!U42/(3*'OddsRatio_working_3-way'!X42^(1/3))*COS(('OddsRatio_working_3-way'!Y42+2*PI())/3)</f>
        <v>-0.32219452167823975</v>
      </c>
      <c r="AH42" s="11">
        <f>-'OddsRatio_working_3-way'!U42/(3*'OddsRatio_working_3-way'!X42^(1/3))*COS(('OddsRatio_working_3-way'!Y42+4*PI())/3)</f>
        <v>-0.20474935773258165</v>
      </c>
      <c r="AI42" s="11">
        <f>'OddsRatio_working_3-way'!U42/(3*'OddsRatio_working_3-way'!X42^(1/3))*SIN(('OddsRatio_working_3-way'!Y42)/3)</f>
        <v>-6.7806997019045592E-2</v>
      </c>
      <c r="AJ42" s="11">
        <f>'OddsRatio_working_3-way'!U42/(3*'OddsRatio_working_3-way'!X42^(1/3))*SIN(('OddsRatio_working_3-way'!Y42+2*PI())/3)</f>
        <v>-0.4224432874289723</v>
      </c>
      <c r="AK42" s="11">
        <f>'OddsRatio_working_3-way'!U42/(3*'OddsRatio_working_3-way'!X42^(1/3))*SIN(('OddsRatio_working_3-way'!Y42+4*PI())/3)</f>
        <v>0.49025028444801777</v>
      </c>
      <c r="AL42" s="11">
        <f>'OddsRatio_working_3-way'!Z42+'OddsRatio_working_3-way'!AF42</f>
        <v>1.0538877588216427</v>
      </c>
      <c r="AM42" s="11">
        <f>'OddsRatio_working_3-way'!AA42+'OddsRatio_working_3-way'!AG42</f>
        <v>-0.64438904335647951</v>
      </c>
      <c r="AN42" s="11">
        <f>'OddsRatio_working_3-way'!AB42+'OddsRatio_working_3-way'!AH42</f>
        <v>-0.40949871546516331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1.0538877588216427</v>
      </c>
      <c r="AS42" s="11">
        <f>IF(('OddsRatio_working_3-way'!X42=0),IF(Q42&gt;0,-Q42^(1/3),(-Q42)^(1/3)),'OddsRatio_working_3-way'!AM42-'OddsRatio_working_3-way'!R42/3)</f>
        <v>-0.64438904335647951</v>
      </c>
      <c r="AT42" s="11">
        <f>IF(('OddsRatio_working_3-way'!X42=0),IF(Q42&gt;0,-Q42^(1/3),(-Q42)^(1/3)),'OddsRatio_working_3-way'!AN42-'OddsRatio_working_3-way'!R42/3)</f>
        <v>-0.40949871546516331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9">
        <f t="shared" si="13"/>
        <v>0.30076799097569396</v>
      </c>
      <c r="E43" s="9">
        <f t="shared" si="14"/>
        <v>0.27872149851370293</v>
      </c>
      <c r="F43" s="9">
        <f t="shared" si="15"/>
        <v>0.42051051051060301</v>
      </c>
      <c r="G43" s="9">
        <f t="shared" si="16"/>
        <v>1.0519556060229553</v>
      </c>
      <c r="H43" s="9">
        <f t="shared" si="17"/>
        <v>3.3248218893107322</v>
      </c>
      <c r="I43" s="9">
        <f t="shared" si="18"/>
        <v>3.5878107908164698</v>
      </c>
      <c r="J43" s="9">
        <f t="shared" si="19"/>
        <v>2.3780618438900718</v>
      </c>
      <c r="K43" s="11">
        <f t="shared" si="20"/>
        <v>0.3115264797507788</v>
      </c>
      <c r="L43" s="11">
        <f t="shared" si="21"/>
        <v>0.28901734104046245</v>
      </c>
      <c r="M43" s="11">
        <f t="shared" si="22"/>
        <v>0.4329004329004329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-0.27759111757815236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0.23308164413453164</v>
      </c>
      <c r="Q43" s="11">
        <f>2*'OddsRatio_working_3-way'!K43*'OddsRatio_working_3-way'!L43*'OddsRatio_working_3-way'!M43</f>
        <v>7.7953727135294845E-2</v>
      </c>
      <c r="R43" s="11">
        <f t="shared" si="23"/>
        <v>0</v>
      </c>
      <c r="S43" s="11">
        <f t="shared" si="24"/>
        <v>-0.83965814961247953</v>
      </c>
      <c r="T43" s="11">
        <f t="shared" si="25"/>
        <v>-0.28082212361621384</v>
      </c>
      <c r="U43" s="11">
        <f>'OddsRatio_working_3-way'!S43-'OddsRatio_working_3-way'!R43^2/3</f>
        <v>-0.83965814961247953</v>
      </c>
      <c r="V43" s="11">
        <f>'OddsRatio_working_3-way'!S43*'OddsRatio_working_3-way'!R43/3-2*'OddsRatio_working_3-way'!R43^3/27-'OddsRatio_working_3-way'!T43</f>
        <v>0.28082212361621384</v>
      </c>
      <c r="W43" s="11">
        <f>'OddsRatio_working_3-way'!V43^2+4*'OddsRatio_working_3-way'!U43^3/27</f>
        <v>-8.8397742285984127E-3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0.14807163751113725</v>
      </c>
      <c r="Y43" s="11">
        <f>IF('OddsRatio_working_3-way'!W43&gt;=0,IF('OddsRatio_working_3-way'!V43+SQRT('OddsRatio_working_3-way'!W43)&gt;0,0,PI()),ACOS('OddsRatio_working_3-way'!V43/(2*'OddsRatio_working_3-way'!X43)))</f>
        <v>0.32307261975269874</v>
      </c>
      <c r="Z43" s="11">
        <f>'OddsRatio_working_3-way'!X43^(1/3)*COS('OddsRatio_working_3-way'!Y43/3)</f>
        <v>0.52597780301147767</v>
      </c>
      <c r="AA43" s="11">
        <f>'OddsRatio_working_3-way'!X43^(1/3)*COS(('OddsRatio_working_3-way'!Y43+2*PI())/3)</f>
        <v>-0.31223370283069385</v>
      </c>
      <c r="AB43" s="11">
        <f>'OddsRatio_working_3-way'!X43^(1/3)*COS(('OddsRatio_working_3-way'!Y43+4*PI())/3)</f>
        <v>-0.21374410018078391</v>
      </c>
      <c r="AC43" s="11">
        <f>'OddsRatio_working_3-way'!X43^(1/3)*SIN('OddsRatio_working_3-way'!Y43/3)</f>
        <v>5.6862998602304843E-2</v>
      </c>
      <c r="AD43" s="11">
        <f>'OddsRatio_working_3-way'!X43^(1/3)*SIN(('OddsRatio_working_3-way'!Y43+2*PI())/3)</f>
        <v>0.42707863993351441</v>
      </c>
      <c r="AE43" s="11">
        <f>'OddsRatio_working_3-way'!X43^(1/3)*SIN(('OddsRatio_working_3-way'!Y43+4*PI())/3)</f>
        <v>-0.48394163853581929</v>
      </c>
      <c r="AF43" s="11">
        <f>-'OddsRatio_working_3-way'!U43/(3*'OddsRatio_working_3-way'!X43^(1/3))*COS(('OddsRatio_working_3-way'!Y43)/3)</f>
        <v>0.52597780301147767</v>
      </c>
      <c r="AG43" s="11">
        <f>-'OddsRatio_working_3-way'!U43/(3*'OddsRatio_working_3-way'!X43^(1/3))*COS(('OddsRatio_working_3-way'!Y43+2*PI())/3)</f>
        <v>-0.31223370283069385</v>
      </c>
      <c r="AH43" s="11">
        <f>-'OddsRatio_working_3-way'!U43/(3*'OddsRatio_working_3-way'!X43^(1/3))*COS(('OddsRatio_working_3-way'!Y43+4*PI())/3)</f>
        <v>-0.21374410018078391</v>
      </c>
      <c r="AI43" s="11">
        <f>'OddsRatio_working_3-way'!U43/(3*'OddsRatio_working_3-way'!X43^(1/3))*SIN(('OddsRatio_working_3-way'!Y43)/3)</f>
        <v>-5.6862998602304843E-2</v>
      </c>
      <c r="AJ43" s="11">
        <f>'OddsRatio_working_3-way'!U43/(3*'OddsRatio_working_3-way'!X43^(1/3))*SIN(('OddsRatio_working_3-way'!Y43+2*PI())/3)</f>
        <v>-0.42707863993351441</v>
      </c>
      <c r="AK43" s="11">
        <f>'OddsRatio_working_3-way'!U43/(3*'OddsRatio_working_3-way'!X43^(1/3))*SIN(('OddsRatio_working_3-way'!Y43+4*PI())/3)</f>
        <v>0.48394163853581929</v>
      </c>
      <c r="AL43" s="11">
        <f>'OddsRatio_working_3-way'!Z43+'OddsRatio_working_3-way'!AF43</f>
        <v>1.0519556060229553</v>
      </c>
      <c r="AM43" s="11">
        <f>'OddsRatio_working_3-way'!AA43+'OddsRatio_working_3-way'!AG43</f>
        <v>-0.6244674056613877</v>
      </c>
      <c r="AN43" s="11">
        <f>'OddsRatio_working_3-way'!AB43+'OddsRatio_working_3-way'!AH43</f>
        <v>-0.42748820036156782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1.0519556060229553</v>
      </c>
      <c r="AS43" s="11">
        <f>IF(('OddsRatio_working_3-way'!X43=0),IF(Q43&gt;0,-Q43^(1/3),(-Q43)^(1/3)),'OddsRatio_working_3-way'!AM43-'OddsRatio_working_3-way'!R43/3)</f>
        <v>-0.6244674056613877</v>
      </c>
      <c r="AT43" s="11">
        <f>IF(('OddsRatio_working_3-way'!X43=0),IF(Q43&gt;0,-Q43^(1/3),(-Q43)^(1/3)),'OddsRatio_working_3-way'!AN43-'OddsRatio_working_3-way'!R43/3)</f>
        <v>-0.42748820036156782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9">
        <f t="shared" si="13"/>
        <v>0.61673676115144127</v>
      </c>
      <c r="E44" s="9">
        <f t="shared" si="14"/>
        <v>0.22856894677274875</v>
      </c>
      <c r="F44" s="9">
        <f t="shared" si="15"/>
        <v>0.15469429207580984</v>
      </c>
      <c r="G44" s="9">
        <f t="shared" si="16"/>
        <v>1.0714436519662363</v>
      </c>
      <c r="H44" s="9">
        <f t="shared" si="17"/>
        <v>1.6214373181404171</v>
      </c>
      <c r="I44" s="9">
        <f t="shared" si="18"/>
        <v>4.3750475036936445</v>
      </c>
      <c r="J44" s="9">
        <f t="shared" si="19"/>
        <v>6.4643626250278041</v>
      </c>
      <c r="K44" s="11">
        <f t="shared" si="20"/>
        <v>0.63291139240506322</v>
      </c>
      <c r="L44" s="11">
        <f t="shared" si="21"/>
        <v>0.24096385542168672</v>
      </c>
      <c r="M44" s="11">
        <f t="shared" si="22"/>
        <v>0.16393442622950821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-0.23295589496396041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0.22076269385489669</v>
      </c>
      <c r="Q44" s="11">
        <f>2*'OddsRatio_working_3-way'!K44*'OddsRatio_working_3-way'!L44*'OddsRatio_working_3-way'!M44</f>
        <v>5.0002875165322001E-2</v>
      </c>
      <c r="R44" s="11">
        <f t="shared" si="23"/>
        <v>0</v>
      </c>
      <c r="S44" s="11">
        <f t="shared" si="24"/>
        <v>-0.94765875698938606</v>
      </c>
      <c r="T44" s="11">
        <f t="shared" si="25"/>
        <v>-0.21464524507120855</v>
      </c>
      <c r="U44" s="11">
        <f>'OddsRatio_working_3-way'!S44-'OddsRatio_working_3-way'!R44^2/3</f>
        <v>-0.94765875698938606</v>
      </c>
      <c r="V44" s="11">
        <f>'OddsRatio_working_3-way'!S44*'OddsRatio_working_3-way'!R44/3-2*'OddsRatio_working_3-way'!R44^3/27-'OddsRatio_working_3-way'!T44</f>
        <v>0.21464524507120855</v>
      </c>
      <c r="W44" s="11">
        <f>'OddsRatio_working_3-way'!V44^2+4*'OddsRatio_working_3-way'!U44^3/27</f>
        <v>-8.0009151177077603E-2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0.17753994790522271</v>
      </c>
      <c r="Y44" s="11">
        <f>IF('OddsRatio_working_3-way'!W44&gt;=0,IF('OddsRatio_working_3-way'!V44+SQRT('OddsRatio_working_3-way'!W44)&gt;0,0,PI()),ACOS('OddsRatio_working_3-way'!V44/(2*'OddsRatio_working_3-way'!X44)))</f>
        <v>0.92166022381212964</v>
      </c>
      <c r="Z44" s="11">
        <f>'OddsRatio_working_3-way'!X44^(1/3)*COS('OddsRatio_working_3-way'!Y44/3)</f>
        <v>0.53572182598311813</v>
      </c>
      <c r="AA44" s="11">
        <f>'OddsRatio_working_3-way'!X44^(1/3)*COS(('OddsRatio_working_3-way'!Y44+2*PI())/3)</f>
        <v>-0.41505562458586798</v>
      </c>
      <c r="AB44" s="11">
        <f>'OddsRatio_working_3-way'!X44^(1/3)*COS(('OddsRatio_working_3-way'!Y44+4*PI())/3)</f>
        <v>-0.12066620139725058</v>
      </c>
      <c r="AC44" s="11">
        <f>'OddsRatio_working_3-way'!X44^(1/3)*SIN('OddsRatio_working_3-way'!Y44/3)</f>
        <v>0.16996581272452715</v>
      </c>
      <c r="AD44" s="11">
        <f>'OddsRatio_working_3-way'!X44^(1/3)*SIN(('OddsRatio_working_3-way'!Y44+2*PI())/3)</f>
        <v>0.37896580430090315</v>
      </c>
      <c r="AE44" s="11">
        <f>'OddsRatio_working_3-way'!X44^(1/3)*SIN(('OddsRatio_working_3-way'!Y44+4*PI())/3)</f>
        <v>-0.54893161702543014</v>
      </c>
      <c r="AF44" s="11">
        <f>-'OddsRatio_working_3-way'!U44/(3*'OddsRatio_working_3-way'!X44^(1/3))*COS(('OddsRatio_working_3-way'!Y44)/3)</f>
        <v>0.53572182598311813</v>
      </c>
      <c r="AG44" s="11">
        <f>-'OddsRatio_working_3-way'!U44/(3*'OddsRatio_working_3-way'!X44^(1/3))*COS(('OddsRatio_working_3-way'!Y44+2*PI())/3)</f>
        <v>-0.41505562458586798</v>
      </c>
      <c r="AH44" s="11">
        <f>-'OddsRatio_working_3-way'!U44/(3*'OddsRatio_working_3-way'!X44^(1/3))*COS(('OddsRatio_working_3-way'!Y44+4*PI())/3)</f>
        <v>-0.12066620139725058</v>
      </c>
      <c r="AI44" s="11">
        <f>'OddsRatio_working_3-way'!U44/(3*'OddsRatio_working_3-way'!X44^(1/3))*SIN(('OddsRatio_working_3-way'!Y44)/3)</f>
        <v>-0.16996581272452715</v>
      </c>
      <c r="AJ44" s="11">
        <f>'OddsRatio_working_3-way'!U44/(3*'OddsRatio_working_3-way'!X44^(1/3))*SIN(('OddsRatio_working_3-way'!Y44+2*PI())/3)</f>
        <v>-0.37896580430090315</v>
      </c>
      <c r="AK44" s="11">
        <f>'OddsRatio_working_3-way'!U44/(3*'OddsRatio_working_3-way'!X44^(1/3))*SIN(('OddsRatio_working_3-way'!Y44+4*PI())/3)</f>
        <v>0.54893161702543014</v>
      </c>
      <c r="AL44" s="11">
        <f>'OddsRatio_working_3-way'!Z44+'OddsRatio_working_3-way'!AF44</f>
        <v>1.0714436519662363</v>
      </c>
      <c r="AM44" s="11">
        <f>'OddsRatio_working_3-way'!AA44+'OddsRatio_working_3-way'!AG44</f>
        <v>-0.83011124917173595</v>
      </c>
      <c r="AN44" s="11">
        <f>'OddsRatio_working_3-way'!AB44+'OddsRatio_working_3-way'!AH44</f>
        <v>-0.24133240279450116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1.0714436519662363</v>
      </c>
      <c r="AS44" s="11">
        <f>IF(('OddsRatio_working_3-way'!X44=0),IF(Q44&gt;0,-Q44^(1/3),(-Q44)^(1/3)),'OddsRatio_working_3-way'!AM44-'OddsRatio_working_3-way'!R44/3)</f>
        <v>-0.83011124917173595</v>
      </c>
      <c r="AT44" s="11">
        <f>IF(('OddsRatio_working_3-way'!X44=0),IF(Q44&gt;0,-Q44^(1/3),(-Q44)^(1/3)),'OddsRatio_working_3-way'!AN44-'OddsRatio_working_3-way'!R44/3)</f>
        <v>-0.24133240279450116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9">
        <f t="shared" si="13"/>
        <v>0.45441102310586357</v>
      </c>
      <c r="E45" s="9">
        <f t="shared" si="14"/>
        <v>0.30147310473669292</v>
      </c>
      <c r="F45" s="9">
        <f t="shared" si="15"/>
        <v>0.24411587215744357</v>
      </c>
      <c r="G45" s="9">
        <f t="shared" si="16"/>
        <v>1.0532024918010536</v>
      </c>
      <c r="H45" s="9">
        <f t="shared" si="17"/>
        <v>2.2006508406532013</v>
      </c>
      <c r="I45" s="9">
        <f t="shared" si="18"/>
        <v>3.3170454819623183</v>
      </c>
      <c r="J45" s="9">
        <f t="shared" si="19"/>
        <v>4.096415325895097</v>
      </c>
      <c r="K45" s="11">
        <f t="shared" si="20"/>
        <v>0.46728971962616822</v>
      </c>
      <c r="L45" s="11">
        <f t="shared" si="21"/>
        <v>0.3125</v>
      </c>
      <c r="M45" s="11">
        <f t="shared" si="22"/>
        <v>0.25380710659898476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-0.27328443000142333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0.2327553489254709</v>
      </c>
      <c r="Q45" s="11">
        <f>2*'OddsRatio_working_3-way'!K45*'OddsRatio_working_3-way'!L45*'OddsRatio_working_3-way'!M45</f>
        <v>7.4125907301105368E-2</v>
      </c>
      <c r="R45" s="11">
        <f t="shared" si="23"/>
        <v>0</v>
      </c>
      <c r="S45" s="11">
        <f t="shared" si="24"/>
        <v>-0.85169634041814479</v>
      </c>
      <c r="T45" s="11">
        <f t="shared" si="25"/>
        <v>-0.27124087274463204</v>
      </c>
      <c r="U45" s="11">
        <f>'OddsRatio_working_3-way'!S45-'OddsRatio_working_3-way'!R45^2/3</f>
        <v>-0.85169634041814479</v>
      </c>
      <c r="V45" s="11">
        <f>'OddsRatio_working_3-way'!S45*'OddsRatio_working_3-way'!R45/3-2*'OddsRatio_working_3-way'!R45^3/27-'OddsRatio_working_3-way'!T45</f>
        <v>0.27124087274463204</v>
      </c>
      <c r="W45" s="11">
        <f>'OddsRatio_working_3-way'!V45^2+4*'OddsRatio_working_3-way'!U45^3/27</f>
        <v>-1.7955671996173997E-2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0.1512673816817787</v>
      </c>
      <c r="Y45" s="11">
        <f>IF('OddsRatio_working_3-way'!W45&gt;=0,IF('OddsRatio_working_3-way'!V45+SQRT('OddsRatio_working_3-way'!W45)&gt;0,0,PI()),ACOS('OddsRatio_working_3-way'!V45/(2*'OddsRatio_working_3-way'!X45)))</f>
        <v>0.45885324228699242</v>
      </c>
      <c r="Z45" s="11">
        <f>'OddsRatio_working_3-way'!X45^(1/3)*COS('OddsRatio_working_3-way'!Y45/3)</f>
        <v>0.52660124590052682</v>
      </c>
      <c r="AA45" s="11">
        <f>'OddsRatio_working_3-way'!X45^(1/3)*COS(('OddsRatio_working_3-way'!Y45+2*PI())/3)</f>
        <v>-0.33360304799055512</v>
      </c>
      <c r="AB45" s="11">
        <f>'OddsRatio_working_3-way'!X45^(1/3)*COS(('OddsRatio_working_3-way'!Y45+4*PI())/3)</f>
        <v>-0.19299819790997183</v>
      </c>
      <c r="AC45" s="11">
        <f>'OddsRatio_working_3-way'!X45^(1/3)*SIN('OddsRatio_working_3-way'!Y45/3)</f>
        <v>8.1178248043391854E-2</v>
      </c>
      <c r="AD45" s="11">
        <f>'OddsRatio_working_3-way'!X45^(1/3)*SIN(('OddsRatio_working_3-way'!Y45+2*PI())/3)</f>
        <v>0.41546093259269634</v>
      </c>
      <c r="AE45" s="11">
        <f>'OddsRatio_working_3-way'!X45^(1/3)*SIN(('OddsRatio_working_3-way'!Y45+4*PI())/3)</f>
        <v>-0.49663918063608808</v>
      </c>
      <c r="AF45" s="11">
        <f>-'OddsRatio_working_3-way'!U45/(3*'OddsRatio_working_3-way'!X45^(1/3))*COS(('OddsRatio_working_3-way'!Y45)/3)</f>
        <v>0.52660124590052682</v>
      </c>
      <c r="AG45" s="11">
        <f>-'OddsRatio_working_3-way'!U45/(3*'OddsRatio_working_3-way'!X45^(1/3))*COS(('OddsRatio_working_3-way'!Y45+2*PI())/3)</f>
        <v>-0.33360304799055512</v>
      </c>
      <c r="AH45" s="11">
        <f>-'OddsRatio_working_3-way'!U45/(3*'OddsRatio_working_3-way'!X45^(1/3))*COS(('OddsRatio_working_3-way'!Y45+4*PI())/3)</f>
        <v>-0.19299819790997183</v>
      </c>
      <c r="AI45" s="11">
        <f>'OddsRatio_working_3-way'!U45/(3*'OddsRatio_working_3-way'!X45^(1/3))*SIN(('OddsRatio_working_3-way'!Y45)/3)</f>
        <v>-8.1178248043391854E-2</v>
      </c>
      <c r="AJ45" s="11">
        <f>'OddsRatio_working_3-way'!U45/(3*'OddsRatio_working_3-way'!X45^(1/3))*SIN(('OddsRatio_working_3-way'!Y45+2*PI())/3)</f>
        <v>-0.41546093259269634</v>
      </c>
      <c r="AK45" s="11">
        <f>'OddsRatio_working_3-way'!U45/(3*'OddsRatio_working_3-way'!X45^(1/3))*SIN(('OddsRatio_working_3-way'!Y45+4*PI())/3)</f>
        <v>0.49663918063608808</v>
      </c>
      <c r="AL45" s="11">
        <f>'OddsRatio_working_3-way'!Z45+'OddsRatio_working_3-way'!AF45</f>
        <v>1.0532024918010536</v>
      </c>
      <c r="AM45" s="11">
        <f>'OddsRatio_working_3-way'!AA45+'OddsRatio_working_3-way'!AG45</f>
        <v>-0.66720609598111025</v>
      </c>
      <c r="AN45" s="11">
        <f>'OddsRatio_working_3-way'!AB45+'OddsRatio_working_3-way'!AH45</f>
        <v>-0.38599639581994366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1.0532024918010536</v>
      </c>
      <c r="AS45" s="11">
        <f>IF(('OddsRatio_working_3-way'!X45=0),IF(Q45&gt;0,-Q45^(1/3),(-Q45)^(1/3)),'OddsRatio_working_3-way'!AM45-'OddsRatio_working_3-way'!R45/3)</f>
        <v>-0.66720609598111025</v>
      </c>
      <c r="AT45" s="11">
        <f>IF(('OddsRatio_working_3-way'!X45=0),IF(Q45&gt;0,-Q45^(1/3),(-Q45)^(1/3)),'OddsRatio_working_3-way'!AN45-'OddsRatio_working_3-way'!R45/3)</f>
        <v>-0.38599639581994366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9">
        <f t="shared" si="13"/>
        <v>0.55235504140532443</v>
      </c>
      <c r="E46" s="9">
        <f t="shared" si="14"/>
        <v>0.25134517038637216</v>
      </c>
      <c r="F46" s="9">
        <f t="shared" si="15"/>
        <v>0.19629978820830321</v>
      </c>
      <c r="G46" s="9">
        <f t="shared" si="16"/>
        <v>1.0525061699534444</v>
      </c>
      <c r="H46" s="9">
        <f t="shared" si="17"/>
        <v>1.8104297508641523</v>
      </c>
      <c r="I46" s="9">
        <f t="shared" si="18"/>
        <v>3.9785924609682479</v>
      </c>
      <c r="J46" s="9">
        <f t="shared" si="19"/>
        <v>5.0942490011188983</v>
      </c>
      <c r="K46" s="11">
        <f t="shared" si="20"/>
        <v>0.56497175141242939</v>
      </c>
      <c r="L46" s="11">
        <f t="shared" si="21"/>
        <v>0.2610966057441253</v>
      </c>
      <c r="M46" s="11">
        <f t="shared" si="22"/>
        <v>0.20449897750511248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-0.25570891093487469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0.22594405474374069</v>
      </c>
      <c r="Q46" s="11">
        <f>2*'OddsRatio_working_3-way'!K46*'OddsRatio_working_3-way'!L46*'OddsRatio_working_3-way'!M46</f>
        <v>6.033219085280124E-2</v>
      </c>
      <c r="R46" s="11">
        <f t="shared" si="23"/>
        <v>0</v>
      </c>
      <c r="S46" s="11">
        <f t="shared" si="24"/>
        <v>-0.88359867443682993</v>
      </c>
      <c r="T46" s="11">
        <f t="shared" si="25"/>
        <v>-0.2359409010512229</v>
      </c>
      <c r="U46" s="11">
        <f>'OddsRatio_working_3-way'!S46-'OddsRatio_working_3-way'!R46^2/3</f>
        <v>-0.88359867443682993</v>
      </c>
      <c r="V46" s="11">
        <f>'OddsRatio_working_3-way'!S46*'OddsRatio_working_3-way'!R46/3-2*'OddsRatio_working_3-way'!R46^3/27-'OddsRatio_working_3-way'!T46</f>
        <v>0.2359409010512229</v>
      </c>
      <c r="W46" s="11">
        <f>'OddsRatio_working_3-way'!V46^2+4*'OddsRatio_working_3-way'!U46^3/27</f>
        <v>-4.653436176883459E-2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0.15984560563063466</v>
      </c>
      <c r="Y46" s="11">
        <f>IF('OddsRatio_working_3-way'!W46&gt;=0,IF('OddsRatio_working_3-way'!V46+SQRT('OddsRatio_working_3-way'!W46)&gt;0,0,PI()),ACOS('OddsRatio_working_3-way'!V46/(2*'OddsRatio_working_3-way'!X46)))</f>
        <v>0.74065389656085701</v>
      </c>
      <c r="Z46" s="11">
        <f>'OddsRatio_working_3-way'!X46^(1/3)*COS('OddsRatio_working_3-way'!Y46/3)</f>
        <v>0.52625308497672219</v>
      </c>
      <c r="AA46" s="11">
        <f>'OddsRatio_working_3-way'!X46^(1/3)*COS(('OddsRatio_working_3-way'!Y46+2*PI())/3)</f>
        <v>-0.377987051470211</v>
      </c>
      <c r="AB46" s="11">
        <f>'OddsRatio_working_3-way'!X46^(1/3)*COS(('OddsRatio_working_3-way'!Y46+4*PI())/3)</f>
        <v>-0.14826603350651085</v>
      </c>
      <c r="AC46" s="11">
        <f>'OddsRatio_working_3-way'!X46^(1/3)*SIN('OddsRatio_working_3-way'!Y46/3)</f>
        <v>0.13262949155985712</v>
      </c>
      <c r="AD46" s="11">
        <f>'OddsRatio_working_3-way'!X46^(1/3)*SIN(('OddsRatio_working_3-way'!Y46+2*PI())/3)</f>
        <v>0.38943379462984384</v>
      </c>
      <c r="AE46" s="11">
        <f>'OddsRatio_working_3-way'!X46^(1/3)*SIN(('OddsRatio_working_3-way'!Y46+4*PI())/3)</f>
        <v>-0.52206328618970088</v>
      </c>
      <c r="AF46" s="11">
        <f>-'OddsRatio_working_3-way'!U46/(3*'OddsRatio_working_3-way'!X46^(1/3))*COS(('OddsRatio_working_3-way'!Y46)/3)</f>
        <v>0.52625308497672207</v>
      </c>
      <c r="AG46" s="11">
        <f>-'OddsRatio_working_3-way'!U46/(3*'OddsRatio_working_3-way'!X46^(1/3))*COS(('OddsRatio_working_3-way'!Y46+2*PI())/3)</f>
        <v>-0.37798705147021089</v>
      </c>
      <c r="AH46" s="11">
        <f>-'OddsRatio_working_3-way'!U46/(3*'OddsRatio_working_3-way'!X46^(1/3))*COS(('OddsRatio_working_3-way'!Y46+4*PI())/3)</f>
        <v>-0.14826603350651082</v>
      </c>
      <c r="AI46" s="11">
        <f>'OddsRatio_working_3-way'!U46/(3*'OddsRatio_working_3-way'!X46^(1/3))*SIN(('OddsRatio_working_3-way'!Y46)/3)</f>
        <v>-0.13262949155985709</v>
      </c>
      <c r="AJ46" s="11">
        <f>'OddsRatio_working_3-way'!U46/(3*'OddsRatio_working_3-way'!X46^(1/3))*SIN(('OddsRatio_working_3-way'!Y46+2*PI())/3)</f>
        <v>-0.38943379462984373</v>
      </c>
      <c r="AK46" s="11">
        <f>'OddsRatio_working_3-way'!U46/(3*'OddsRatio_working_3-way'!X46^(1/3))*SIN(('OddsRatio_working_3-way'!Y46+4*PI())/3)</f>
        <v>0.52206328618970077</v>
      </c>
      <c r="AL46" s="11">
        <f>'OddsRatio_working_3-way'!Z46+'OddsRatio_working_3-way'!AF46</f>
        <v>1.0525061699534444</v>
      </c>
      <c r="AM46" s="11">
        <f>'OddsRatio_working_3-way'!AA46+'OddsRatio_working_3-way'!AG46</f>
        <v>-0.75597410294042189</v>
      </c>
      <c r="AN46" s="11">
        <f>'OddsRatio_working_3-way'!AB46+'OddsRatio_working_3-way'!AH46</f>
        <v>-0.29653206701302171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1.0525061699534444</v>
      </c>
      <c r="AS46" s="11">
        <f>IF(('OddsRatio_working_3-way'!X46=0),IF(Q46&gt;0,-Q46^(1/3),(-Q46)^(1/3)),'OddsRatio_working_3-way'!AM46-'OddsRatio_working_3-way'!R46/3)</f>
        <v>-0.75597410294042189</v>
      </c>
      <c r="AT46" s="11">
        <f>IF(('OddsRatio_working_3-way'!X46=0),IF(Q46&gt;0,-Q46^(1/3),(-Q46)^(1/3)),'OddsRatio_working_3-way'!AN46-'OddsRatio_working_3-way'!R46/3)</f>
        <v>-0.29653206701302171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9">
        <f t="shared" si="13"/>
        <v>0.54663872802000468</v>
      </c>
      <c r="E47" s="9">
        <f t="shared" si="14"/>
        <v>0.24038615312523925</v>
      </c>
      <c r="F47" s="9">
        <f t="shared" si="15"/>
        <v>0.21297511885475617</v>
      </c>
      <c r="G47" s="9">
        <f t="shared" si="16"/>
        <v>1.0498250460618248</v>
      </c>
      <c r="H47" s="9">
        <f t="shared" si="17"/>
        <v>1.8293617863888418</v>
      </c>
      <c r="I47" s="9">
        <f t="shared" si="18"/>
        <v>4.1599733886460921</v>
      </c>
      <c r="J47" s="9">
        <f t="shared" si="19"/>
        <v>4.6953841621376231</v>
      </c>
      <c r="K47" s="11">
        <f t="shared" si="20"/>
        <v>0.55865921787709494</v>
      </c>
      <c r="L47" s="11">
        <f t="shared" si="21"/>
        <v>0.24937655860349128</v>
      </c>
      <c r="M47" s="11">
        <f t="shared" si="22"/>
        <v>0.22123893805309736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-0.25798853831950019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0.22561877799198549</v>
      </c>
      <c r="Q47" s="11">
        <f>2*'OddsRatio_working_3-way'!K47*'OddsRatio_working_3-way'!L47*'OddsRatio_working_3-way'!M47</f>
        <v>6.1644474861198222E-2</v>
      </c>
      <c r="R47" s="11">
        <f t="shared" si="23"/>
        <v>0</v>
      </c>
      <c r="S47" s="11">
        <f t="shared" si="24"/>
        <v>-0.87453023867507207</v>
      </c>
      <c r="T47" s="11">
        <f t="shared" si="25"/>
        <v>-0.23894268816258801</v>
      </c>
      <c r="U47" s="11">
        <f>'OddsRatio_working_3-way'!S47-'OddsRatio_working_3-way'!R47^2/3</f>
        <v>-0.87453023867507207</v>
      </c>
      <c r="V47" s="11">
        <f>'OddsRatio_working_3-way'!S47*'OddsRatio_working_3-way'!R47/3-2*'OddsRatio_working_3-way'!R47^3/27-'OddsRatio_working_3-way'!T47</f>
        <v>0.23894268816258801</v>
      </c>
      <c r="W47" s="11">
        <f>'OddsRatio_working_3-way'!V47^2+4*'OddsRatio_working_3-way'!U47^3/27</f>
        <v>-4.1994313422059934E-2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0.15739117005761769</v>
      </c>
      <c r="Y47" s="11">
        <f>IF('OddsRatio_working_3-way'!W47&gt;=0,IF('OddsRatio_working_3-way'!V47+SQRT('OddsRatio_working_3-way'!W47)&gt;0,0,PI()),ACOS('OddsRatio_working_3-way'!V47/(2*'OddsRatio_working_3-way'!X47)))</f>
        <v>0.70890877242492334</v>
      </c>
      <c r="Z47" s="11">
        <f>'OddsRatio_working_3-way'!X47^(1/3)*COS('OddsRatio_working_3-way'!Y47/3)</f>
        <v>0.52491252303091251</v>
      </c>
      <c r="AA47" s="11">
        <f>'OddsRatio_working_3-way'!X47^(1/3)*COS(('OddsRatio_working_3-way'!Y47+2*PI())/3)</f>
        <v>-0.3719217448549974</v>
      </c>
      <c r="AB47" s="11">
        <f>'OddsRatio_working_3-way'!X47^(1/3)*COS(('OddsRatio_working_3-way'!Y47+4*PI())/3)</f>
        <v>-0.15299077817591503</v>
      </c>
      <c r="AC47" s="11">
        <f>'OddsRatio_working_3-way'!X47^(1/3)*SIN('OddsRatio_working_3-way'!Y47/3)</f>
        <v>0.12639985254611319</v>
      </c>
      <c r="AD47" s="11">
        <f>'OddsRatio_working_3-way'!X47^(1/3)*SIN(('OddsRatio_working_3-way'!Y47+2*PI())/3)</f>
        <v>0.39138765343629789</v>
      </c>
      <c r="AE47" s="11">
        <f>'OddsRatio_working_3-way'!X47^(1/3)*SIN(('OddsRatio_working_3-way'!Y47+4*PI())/3)</f>
        <v>-0.51778750598241108</v>
      </c>
      <c r="AF47" s="11">
        <f>-'OddsRatio_working_3-way'!U47/(3*'OddsRatio_working_3-way'!X47^(1/3))*COS(('OddsRatio_working_3-way'!Y47)/3)</f>
        <v>0.5249125230309124</v>
      </c>
      <c r="AG47" s="11">
        <f>-'OddsRatio_working_3-way'!U47/(3*'OddsRatio_working_3-way'!X47^(1/3))*COS(('OddsRatio_working_3-way'!Y47+2*PI())/3)</f>
        <v>-0.37192174485499735</v>
      </c>
      <c r="AH47" s="11">
        <f>-'OddsRatio_working_3-way'!U47/(3*'OddsRatio_working_3-way'!X47^(1/3))*COS(('OddsRatio_working_3-way'!Y47+4*PI())/3)</f>
        <v>-0.152990778175915</v>
      </c>
      <c r="AI47" s="11">
        <f>'OddsRatio_working_3-way'!U47/(3*'OddsRatio_working_3-way'!X47^(1/3))*SIN(('OddsRatio_working_3-way'!Y47)/3)</f>
        <v>-0.12639985254611316</v>
      </c>
      <c r="AJ47" s="11">
        <f>'OddsRatio_working_3-way'!U47/(3*'OddsRatio_working_3-way'!X47^(1/3))*SIN(('OddsRatio_working_3-way'!Y47+2*PI())/3)</f>
        <v>-0.39138765343629778</v>
      </c>
      <c r="AK47" s="11">
        <f>'OddsRatio_working_3-way'!U47/(3*'OddsRatio_working_3-way'!X47^(1/3))*SIN(('OddsRatio_working_3-way'!Y47+4*PI())/3)</f>
        <v>0.51778750598241097</v>
      </c>
      <c r="AL47" s="11">
        <f>'OddsRatio_working_3-way'!Z47+'OddsRatio_working_3-way'!AF47</f>
        <v>1.0498250460618248</v>
      </c>
      <c r="AM47" s="11">
        <f>'OddsRatio_working_3-way'!AA47+'OddsRatio_working_3-way'!AG47</f>
        <v>-0.74384348970999481</v>
      </c>
      <c r="AN47" s="11">
        <f>'OddsRatio_working_3-way'!AB47+'OddsRatio_working_3-way'!AH47</f>
        <v>-0.30598155635183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1.0498250460618248</v>
      </c>
      <c r="AS47" s="11">
        <f>IF(('OddsRatio_working_3-way'!X47=0),IF(Q47&gt;0,-Q47^(1/3),(-Q47)^(1/3)),'OddsRatio_working_3-way'!AM47-'OddsRatio_working_3-way'!R47/3)</f>
        <v>-0.74384348970999481</v>
      </c>
      <c r="AT47" s="11">
        <f>IF(('OddsRatio_working_3-way'!X47=0),IF(Q47&gt;0,-Q47^(1/3),(-Q47)^(1/3)),'OddsRatio_working_3-way'!AN47-'OddsRatio_working_3-way'!R47/3)</f>
        <v>-0.30598155635183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9">
        <f t="shared" si="13"/>
        <v>0.21356492118688222</v>
      </c>
      <c r="E48" s="9">
        <f t="shared" si="14"/>
        <v>0.25083959804355083</v>
      </c>
      <c r="F48" s="9">
        <f t="shared" si="15"/>
        <v>0.5355954807695672</v>
      </c>
      <c r="G48" s="9">
        <f t="shared" si="16"/>
        <v>1.0704700342250195</v>
      </c>
      <c r="H48" s="9">
        <f t="shared" si="17"/>
        <v>4.6824169177340673</v>
      </c>
      <c r="I48" s="9">
        <f t="shared" si="18"/>
        <v>3.9866113954878042</v>
      </c>
      <c r="J48" s="9">
        <f t="shared" si="19"/>
        <v>1.8670807277222652</v>
      </c>
      <c r="K48" s="11">
        <f t="shared" si="20"/>
        <v>0.2252252252252252</v>
      </c>
      <c r="L48" s="11">
        <f t="shared" si="21"/>
        <v>0.26385224274406333</v>
      </c>
      <c r="M48" s="11">
        <f t="shared" si="22"/>
        <v>0.5524861878453039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-0.25523892673559578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0.23113829437536781</v>
      </c>
      <c r="Q48" s="11">
        <f>2*'OddsRatio_working_3-way'!K48*'OddsRatio_working_3-way'!L48*'OddsRatio_working_3-way'!M48</f>
        <v>6.5664288174820395E-2</v>
      </c>
      <c r="R48" s="11">
        <f t="shared" si="23"/>
        <v>0</v>
      </c>
      <c r="S48" s="11">
        <f t="shared" si="24"/>
        <v>-0.90557618828575459</v>
      </c>
      <c r="T48" s="11">
        <f t="shared" si="25"/>
        <v>-0.25726596258118029</v>
      </c>
      <c r="U48" s="11">
        <f>'OddsRatio_working_3-way'!S48-'OddsRatio_working_3-way'!R48^2/3</f>
        <v>-0.90557618828575459</v>
      </c>
      <c r="V48" s="11">
        <f>'OddsRatio_working_3-way'!S48*'OddsRatio_working_3-way'!R48/3-2*'OddsRatio_working_3-way'!R48^3/27-'OddsRatio_working_3-way'!T48</f>
        <v>0.25726596258118029</v>
      </c>
      <c r="W48" s="11">
        <f>'OddsRatio_working_3-way'!V48^2+4*'OddsRatio_working_3-way'!U48^3/27</f>
        <v>-4.3834115517081676E-2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0.16584623226041564</v>
      </c>
      <c r="Y48" s="11">
        <f>IF('OddsRatio_working_3-way'!W48&gt;=0,IF('OddsRatio_working_3-way'!V48+SQRT('OddsRatio_working_3-way'!W48)&gt;0,0,PI()),ACOS('OddsRatio_working_3-way'!V48/(2*'OddsRatio_working_3-way'!X48)))</f>
        <v>0.68310600045335401</v>
      </c>
      <c r="Z48" s="11">
        <f>'OddsRatio_working_3-way'!X48^(1/3)*COS('OddsRatio_working_3-way'!Y48/3)</f>
        <v>0.53523501711250976</v>
      </c>
      <c r="AA48" s="11">
        <f>'OddsRatio_working_3-way'!X48^(1/3)*COS(('OddsRatio_working_3-way'!Y48+2*PI())/3)</f>
        <v>-0.37502632762558058</v>
      </c>
      <c r="AB48" s="11">
        <f>'OddsRatio_working_3-way'!X48^(1/3)*COS(('OddsRatio_working_3-way'!Y48+4*PI())/3)</f>
        <v>-0.16020868948692932</v>
      </c>
      <c r="AC48" s="11">
        <f>'OddsRatio_working_3-way'!X48^(1/3)*SIN('OddsRatio_working_3-way'!Y48/3)</f>
        <v>0.12402502120603008</v>
      </c>
      <c r="AD48" s="11">
        <f>'OddsRatio_working_3-way'!X48^(1/3)*SIN(('OddsRatio_working_3-way'!Y48+2*PI())/3)</f>
        <v>0.40151461121141724</v>
      </c>
      <c r="AE48" s="11">
        <f>'OddsRatio_working_3-way'!X48^(1/3)*SIN(('OddsRatio_working_3-way'!Y48+4*PI())/3)</f>
        <v>-0.52553963241744717</v>
      </c>
      <c r="AF48" s="11">
        <f>-'OddsRatio_working_3-way'!U48/(3*'OddsRatio_working_3-way'!X48^(1/3))*COS(('OddsRatio_working_3-way'!Y48)/3)</f>
        <v>0.53523501711250976</v>
      </c>
      <c r="AG48" s="11">
        <f>-'OddsRatio_working_3-way'!U48/(3*'OddsRatio_working_3-way'!X48^(1/3))*COS(('OddsRatio_working_3-way'!Y48+2*PI())/3)</f>
        <v>-0.37502632762558058</v>
      </c>
      <c r="AH48" s="11">
        <f>-'OddsRatio_working_3-way'!U48/(3*'OddsRatio_working_3-way'!X48^(1/3))*COS(('OddsRatio_working_3-way'!Y48+4*PI())/3)</f>
        <v>-0.16020868948692932</v>
      </c>
      <c r="AI48" s="11">
        <f>'OddsRatio_working_3-way'!U48/(3*'OddsRatio_working_3-way'!X48^(1/3))*SIN(('OddsRatio_working_3-way'!Y48)/3)</f>
        <v>-0.12402502120603008</v>
      </c>
      <c r="AJ48" s="11">
        <f>'OddsRatio_working_3-way'!U48/(3*'OddsRatio_working_3-way'!X48^(1/3))*SIN(('OddsRatio_working_3-way'!Y48+2*PI())/3)</f>
        <v>-0.40151461121141724</v>
      </c>
      <c r="AK48" s="11">
        <f>'OddsRatio_working_3-way'!U48/(3*'OddsRatio_working_3-way'!X48^(1/3))*SIN(('OddsRatio_working_3-way'!Y48+4*PI())/3)</f>
        <v>0.52553963241744717</v>
      </c>
      <c r="AL48" s="11">
        <f>'OddsRatio_working_3-way'!Z48+'OddsRatio_working_3-way'!AF48</f>
        <v>1.0704700342250195</v>
      </c>
      <c r="AM48" s="11">
        <f>'OddsRatio_working_3-way'!AA48+'OddsRatio_working_3-way'!AG48</f>
        <v>-0.75005265525116116</v>
      </c>
      <c r="AN48" s="11">
        <f>'OddsRatio_working_3-way'!AB48+'OddsRatio_working_3-way'!AH48</f>
        <v>-0.32041737897385864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1.0704700342250195</v>
      </c>
      <c r="AS48" s="11">
        <f>IF(('OddsRatio_working_3-way'!X48=0),IF(Q48&gt;0,-Q48^(1/3),(-Q48)^(1/3)),'OddsRatio_working_3-way'!AM48-'OddsRatio_working_3-way'!R48/3)</f>
        <v>-0.75005265525116116</v>
      </c>
      <c r="AT48" s="11">
        <f>IF(('OddsRatio_working_3-way'!X48=0),IF(Q48&gt;0,-Q48^(1/3),(-Q48)^(1/3)),'OddsRatio_working_3-way'!AN48-'OddsRatio_working_3-way'!R48/3)</f>
        <v>-0.32041737897385864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9">
        <f t="shared" si="13"/>
        <v>0.41100766484040313</v>
      </c>
      <c r="E49" s="9">
        <f t="shared" si="14"/>
        <v>0.30607201251557709</v>
      </c>
      <c r="F49" s="9">
        <f t="shared" si="15"/>
        <v>0.28292032264401951</v>
      </c>
      <c r="G49" s="9">
        <f t="shared" si="16"/>
        <v>1.0694363058812963</v>
      </c>
      <c r="H49" s="9">
        <f t="shared" si="17"/>
        <v>2.4330446498809368</v>
      </c>
      <c r="I49" s="9">
        <f t="shared" si="18"/>
        <v>3.2672049684683486</v>
      </c>
      <c r="J49" s="9">
        <f t="shared" si="19"/>
        <v>3.5345640449386728</v>
      </c>
      <c r="K49" s="11">
        <f t="shared" si="20"/>
        <v>0.42735042735042739</v>
      </c>
      <c r="L49" s="11">
        <f t="shared" si="21"/>
        <v>0.32051282051282048</v>
      </c>
      <c r="M49" s="11">
        <f t="shared" si="22"/>
        <v>0.29673590504451036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-0.27364571566808482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0.23695626868418471</v>
      </c>
      <c r="Q49" s="11">
        <f>2*'OddsRatio_working_3-way'!K49*'OddsRatio_working_3-way'!L49*'OddsRatio_working_3-way'!M49</f>
        <v>8.1288599891658542E-2</v>
      </c>
      <c r="R49" s="11">
        <f t="shared" si="23"/>
        <v>0</v>
      </c>
      <c r="S49" s="11">
        <f t="shared" si="24"/>
        <v>-0.86592354682284844</v>
      </c>
      <c r="T49" s="11">
        <f t="shared" si="25"/>
        <v>-0.29705782052241791</v>
      </c>
      <c r="U49" s="11">
        <f>'OddsRatio_working_3-way'!S49-'OddsRatio_working_3-way'!R49^2/3</f>
        <v>-0.86592354682284844</v>
      </c>
      <c r="V49" s="11">
        <f>'OddsRatio_working_3-way'!S49*'OddsRatio_working_3-way'!R49/3-2*'OddsRatio_working_3-way'!R49^3/27-'OddsRatio_working_3-way'!T49</f>
        <v>0.29705782052241791</v>
      </c>
      <c r="W49" s="11">
        <f>'OddsRatio_working_3-way'!V49^2+4*'OddsRatio_working_3-way'!U49^3/27</f>
        <v>-7.9477478039999688E-3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0.15507344754787086</v>
      </c>
      <c r="Y49" s="11">
        <f>IF('OddsRatio_working_3-way'!W49&gt;=0,IF('OddsRatio_working_3-way'!V49+SQRT('OddsRatio_working_3-way'!W49)&gt;0,0,PI()),ACOS('OddsRatio_working_3-way'!V49/(2*'OddsRatio_working_3-way'!X49)))</f>
        <v>0.29155807758837193</v>
      </c>
      <c r="Z49" s="11">
        <f>'OddsRatio_working_3-way'!X49^(1/3)*COS('OddsRatio_working_3-way'!Y49/3)</f>
        <v>0.53471815294064817</v>
      </c>
      <c r="AA49" s="11">
        <f>'OddsRatio_working_3-way'!X49^(1/3)*COS(('OddsRatio_working_3-way'!Y49+2*PI())/3)</f>
        <v>-0.31250616267218601</v>
      </c>
      <c r="AB49" s="11">
        <f>'OddsRatio_working_3-way'!X49^(1/3)*COS(('OddsRatio_working_3-way'!Y49+4*PI())/3)</f>
        <v>-0.22221199026846225</v>
      </c>
      <c r="AC49" s="11">
        <f>'OddsRatio_working_3-way'!X49^(1/3)*SIN('OddsRatio_working_3-way'!Y49/3)</f>
        <v>5.2131364743544496E-2</v>
      </c>
      <c r="AD49" s="11">
        <f>'OddsRatio_working_3-way'!X49^(1/3)*SIN(('OddsRatio_working_3-way'!Y49+2*PI())/3)</f>
        <v>0.43701382193952182</v>
      </c>
      <c r="AE49" s="11">
        <f>'OddsRatio_working_3-way'!X49^(1/3)*SIN(('OddsRatio_working_3-way'!Y49+4*PI())/3)</f>
        <v>-0.48914518668306617</v>
      </c>
      <c r="AF49" s="11">
        <f>-'OddsRatio_working_3-way'!U49/(3*'OddsRatio_working_3-way'!X49^(1/3))*COS(('OddsRatio_working_3-way'!Y49)/3)</f>
        <v>0.53471815294064806</v>
      </c>
      <c r="AG49" s="11">
        <f>-'OddsRatio_working_3-way'!U49/(3*'OddsRatio_working_3-way'!X49^(1/3))*COS(('OddsRatio_working_3-way'!Y49+2*PI())/3)</f>
        <v>-0.31250616267218589</v>
      </c>
      <c r="AH49" s="11">
        <f>-'OddsRatio_working_3-way'!U49/(3*'OddsRatio_working_3-way'!X49^(1/3))*COS(('OddsRatio_working_3-way'!Y49+4*PI())/3)</f>
        <v>-0.2222119902684622</v>
      </c>
      <c r="AI49" s="11">
        <f>'OddsRatio_working_3-way'!U49/(3*'OddsRatio_working_3-way'!X49^(1/3))*SIN(('OddsRatio_working_3-way'!Y49)/3)</f>
        <v>-5.2131364743544482E-2</v>
      </c>
      <c r="AJ49" s="11">
        <f>'OddsRatio_working_3-way'!U49/(3*'OddsRatio_working_3-way'!X49^(1/3))*SIN(('OddsRatio_working_3-way'!Y49+2*PI())/3)</f>
        <v>-0.43701382193952171</v>
      </c>
      <c r="AK49" s="11">
        <f>'OddsRatio_working_3-way'!U49/(3*'OddsRatio_working_3-way'!X49^(1/3))*SIN(('OddsRatio_working_3-way'!Y49+4*PI())/3)</f>
        <v>0.48914518668306606</v>
      </c>
      <c r="AL49" s="11">
        <f>'OddsRatio_working_3-way'!Z49+'OddsRatio_working_3-way'!AF49</f>
        <v>1.0694363058812963</v>
      </c>
      <c r="AM49" s="11">
        <f>'OddsRatio_working_3-way'!AA49+'OddsRatio_working_3-way'!AG49</f>
        <v>-0.6250123253443719</v>
      </c>
      <c r="AN49" s="11">
        <f>'OddsRatio_working_3-way'!AB49+'OddsRatio_working_3-way'!AH49</f>
        <v>-0.44442398053692445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1.0694363058812963</v>
      </c>
      <c r="AS49" s="11">
        <f>IF(('OddsRatio_working_3-way'!X49=0),IF(Q49&gt;0,-Q49^(1/3),(-Q49)^(1/3)),'OddsRatio_working_3-way'!AM49-'OddsRatio_working_3-way'!R49/3)</f>
        <v>-0.6250123253443719</v>
      </c>
      <c r="AT49" s="11">
        <f>IF(('OddsRatio_working_3-way'!X49=0),IF(Q49&gt;0,-Q49^(1/3),(-Q49)^(1/3)),'OddsRatio_working_3-way'!AN49-'OddsRatio_working_3-way'!R49/3)</f>
        <v>-0.44442398053692445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9">
        <f t="shared" si="13"/>
        <v>0.32873581014531206</v>
      </c>
      <c r="E50" s="9">
        <f t="shared" si="14"/>
        <v>0.29914358616392517</v>
      </c>
      <c r="F50" s="9">
        <f t="shared" si="15"/>
        <v>0.37212060369076289</v>
      </c>
      <c r="G50" s="9">
        <f t="shared" si="16"/>
        <v>1.0747138922060677</v>
      </c>
      <c r="H50" s="9">
        <f t="shared" si="17"/>
        <v>3.0419563951915278</v>
      </c>
      <c r="I50" s="9">
        <f t="shared" si="18"/>
        <v>3.3428762850092277</v>
      </c>
      <c r="J50" s="9">
        <f t="shared" si="19"/>
        <v>2.6873008107635266</v>
      </c>
      <c r="K50" s="11">
        <f t="shared" si="20"/>
        <v>0.34482758620689657</v>
      </c>
      <c r="L50" s="11">
        <f t="shared" si="21"/>
        <v>0.31446540880503143</v>
      </c>
      <c r="M50" s="11">
        <f t="shared" si="22"/>
        <v>0.38910505836575876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-0.27437940232585434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0.23839119277451062</v>
      </c>
      <c r="Q50" s="11">
        <f>2*'OddsRatio_working_3-way'!K50*'OddsRatio_working_3-way'!L50*'OddsRatio_working_3-way'!M50</f>
        <v>8.4386262929030315E-2</v>
      </c>
      <c r="R50" s="11">
        <f t="shared" si="23"/>
        <v>0</v>
      </c>
      <c r="S50" s="11">
        <f t="shared" si="24"/>
        <v>-0.86883778721624327</v>
      </c>
      <c r="T50" s="11">
        <f t="shared" si="25"/>
        <v>-0.30755319901459938</v>
      </c>
      <c r="U50" s="11">
        <f>'OddsRatio_working_3-way'!S50-'OddsRatio_working_3-way'!R50^2/3</f>
        <v>-0.86883778721624327</v>
      </c>
      <c r="V50" s="11">
        <f>'OddsRatio_working_3-way'!S50*'OddsRatio_working_3-way'!R50/3-2*'OddsRatio_working_3-way'!R50^3/27-'OddsRatio_working_3-way'!T50</f>
        <v>0.30755319901459938</v>
      </c>
      <c r="W50" s="11">
        <f>'OddsRatio_working_3-way'!V50^2+4*'OddsRatio_working_3-way'!U50^3/27</f>
        <v>-2.5765834484352268E-3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0.15585694857187873</v>
      </c>
      <c r="Y50" s="11">
        <f>IF('OddsRatio_working_3-way'!W50&gt;=0,IF('OddsRatio_working_3-way'!V50+SQRT('OddsRatio_working_3-way'!W50)&gt;0,0,PI()),ACOS('OddsRatio_working_3-way'!V50/(2*'OddsRatio_working_3-way'!X50)))</f>
        <v>0.16357023554603201</v>
      </c>
      <c r="Z50" s="11">
        <f>'OddsRatio_working_3-way'!X50^(1/3)*COS('OddsRatio_working_3-way'!Y50/3)</f>
        <v>0.53735694610303386</v>
      </c>
      <c r="AA50" s="11">
        <f>'OddsRatio_working_3-way'!X50^(1/3)*COS(('OddsRatio_working_3-way'!Y50+2*PI())/3)</f>
        <v>-0.29407692103907612</v>
      </c>
      <c r="AB50" s="11">
        <f>'OddsRatio_working_3-way'!X50^(1/3)*COS(('OddsRatio_working_3-way'!Y50+4*PI())/3)</f>
        <v>-0.24328002506395791</v>
      </c>
      <c r="AC50" s="11">
        <f>'OddsRatio_working_3-way'!X50^(1/3)*SIN('OddsRatio_working_3-way'!Y50/3)</f>
        <v>2.9327601565232023E-2</v>
      </c>
      <c r="AD50" s="11">
        <f>'OddsRatio_working_3-way'!X50^(1/3)*SIN(('OddsRatio_working_3-way'!Y50+2*PI())/3)</f>
        <v>0.45070096544263671</v>
      </c>
      <c r="AE50" s="11">
        <f>'OddsRatio_working_3-way'!X50^(1/3)*SIN(('OddsRatio_working_3-way'!Y50+4*PI())/3)</f>
        <v>-0.48002856700786867</v>
      </c>
      <c r="AF50" s="11">
        <f>-'OddsRatio_working_3-way'!U50/(3*'OddsRatio_working_3-way'!X50^(1/3))*COS(('OddsRatio_working_3-way'!Y50)/3)</f>
        <v>0.53735694610303375</v>
      </c>
      <c r="AG50" s="11">
        <f>-'OddsRatio_working_3-way'!U50/(3*'OddsRatio_working_3-way'!X50^(1/3))*COS(('OddsRatio_working_3-way'!Y50+2*PI())/3)</f>
        <v>-0.29407692103907601</v>
      </c>
      <c r="AH50" s="11">
        <f>-'OddsRatio_working_3-way'!U50/(3*'OddsRatio_working_3-way'!X50^(1/3))*COS(('OddsRatio_working_3-way'!Y50+4*PI())/3)</f>
        <v>-0.24328002506395785</v>
      </c>
      <c r="AI50" s="11">
        <f>'OddsRatio_working_3-way'!U50/(3*'OddsRatio_working_3-way'!X50^(1/3))*SIN(('OddsRatio_working_3-way'!Y50)/3)</f>
        <v>-2.9327601565232016E-2</v>
      </c>
      <c r="AJ50" s="11">
        <f>'OddsRatio_working_3-way'!U50/(3*'OddsRatio_working_3-way'!X50^(1/3))*SIN(('OddsRatio_working_3-way'!Y50+2*PI())/3)</f>
        <v>-0.45070096544263666</v>
      </c>
      <c r="AK50" s="11">
        <f>'OddsRatio_working_3-way'!U50/(3*'OddsRatio_working_3-way'!X50^(1/3))*SIN(('OddsRatio_working_3-way'!Y50+4*PI())/3)</f>
        <v>0.48002856700786856</v>
      </c>
      <c r="AL50" s="11">
        <f>'OddsRatio_working_3-way'!Z50+'OddsRatio_working_3-way'!AF50</f>
        <v>1.0747138922060677</v>
      </c>
      <c r="AM50" s="11">
        <f>'OddsRatio_working_3-way'!AA50+'OddsRatio_working_3-way'!AG50</f>
        <v>-0.58815384207815213</v>
      </c>
      <c r="AN50" s="11">
        <f>'OddsRatio_working_3-way'!AB50+'OddsRatio_working_3-way'!AH50</f>
        <v>-0.48656005012791576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1.0747138922060677</v>
      </c>
      <c r="AS50" s="11">
        <f>IF(('OddsRatio_working_3-way'!X50=0),IF(Q50&gt;0,-Q50^(1/3),(-Q50)^(1/3)),'OddsRatio_working_3-way'!AM50-'OddsRatio_working_3-way'!R50/3)</f>
        <v>-0.58815384207815213</v>
      </c>
      <c r="AT50" s="11">
        <f>IF(('OddsRatio_working_3-way'!X50=0),IF(Q50&gt;0,-Q50^(1/3),(-Q50)^(1/3)),'OddsRatio_working_3-way'!AN50-'OddsRatio_working_3-way'!R50/3)</f>
        <v>-0.48656005012791576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9">
        <f t="shared" si="13"/>
        <v>0.36253444273429974</v>
      </c>
      <c r="E51" s="9">
        <f t="shared" si="14"/>
        <v>0.29837031724595497</v>
      </c>
      <c r="F51" s="9">
        <f t="shared" si="15"/>
        <v>0.33909524001974556</v>
      </c>
      <c r="G51" s="9">
        <f t="shared" si="16"/>
        <v>1.059252172143645</v>
      </c>
      <c r="H51" s="9">
        <f t="shared" si="17"/>
        <v>2.7583586057584508</v>
      </c>
      <c r="I51" s="9">
        <f t="shared" si="18"/>
        <v>3.3515398221588915</v>
      </c>
      <c r="J51" s="9">
        <f t="shared" si="19"/>
        <v>2.9490239967443066</v>
      </c>
      <c r="K51" s="11">
        <f t="shared" si="20"/>
        <v>0.37593984962406013</v>
      </c>
      <c r="L51" s="11">
        <f t="shared" si="21"/>
        <v>0.3105590062111801</v>
      </c>
      <c r="M51" s="11">
        <f t="shared" si="22"/>
        <v>0.35211267605633806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-0.27875523819609405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0.23514739959863795</v>
      </c>
      <c r="Q51" s="11">
        <f>2*'OddsRatio_working_3-way'!K51*'OddsRatio_working_3-way'!L51*'OddsRatio_working_3-way'!M51</f>
        <v>8.2219370489034244E-2</v>
      </c>
      <c r="R51" s="11">
        <f t="shared" si="23"/>
        <v>0</v>
      </c>
      <c r="S51" s="11">
        <f t="shared" si="24"/>
        <v>-0.84356226315367178</v>
      </c>
      <c r="T51" s="11">
        <f t="shared" si="25"/>
        <v>-0.29495184026352161</v>
      </c>
      <c r="U51" s="11">
        <f>'OddsRatio_working_3-way'!S51-'OddsRatio_working_3-way'!R51^2/3</f>
        <v>-0.84356226315367178</v>
      </c>
      <c r="V51" s="11">
        <f>'OddsRatio_working_3-way'!S51*'OddsRatio_working_3-way'!R51/3-2*'OddsRatio_working_3-way'!R51^3/27-'OddsRatio_working_3-way'!T51</f>
        <v>0.29495184026352161</v>
      </c>
      <c r="W51" s="11">
        <f>'OddsRatio_working_3-way'!V51^2+4*'OddsRatio_working_3-way'!U51^3/27</f>
        <v>-1.9332818420695341E-3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0.14910555817683951</v>
      </c>
      <c r="Y51" s="11">
        <f>IF('OddsRatio_working_3-way'!W51&gt;=0,IF('OddsRatio_working_3-way'!V51+SQRT('OddsRatio_working_3-way'!W51)&gt;0,0,PI()),ACOS('OddsRatio_working_3-way'!V51/(2*'OddsRatio_working_3-way'!X51)))</f>
        <v>0.14798237835601591</v>
      </c>
      <c r="Z51" s="11">
        <f>'OddsRatio_working_3-way'!X51^(1/3)*COS('OddsRatio_working_3-way'!Y51/3)</f>
        <v>0.52962608607182249</v>
      </c>
      <c r="AA51" s="11">
        <f>'OddsRatio_working_3-way'!X51^(1/3)*COS(('OddsRatio_working_3-way'!Y51+2*PI())/3)</f>
        <v>-0.28745641960831614</v>
      </c>
      <c r="AB51" s="11">
        <f>'OddsRatio_working_3-way'!X51^(1/3)*COS(('OddsRatio_working_3-way'!Y51+4*PI())/3)</f>
        <v>-0.24216966646350654</v>
      </c>
      <c r="AC51" s="11">
        <f>'OddsRatio_working_3-way'!X51^(1/3)*SIN('OddsRatio_working_3-way'!Y51/3)</f>
        <v>2.6146319118880157E-2</v>
      </c>
      <c r="AD51" s="11">
        <f>'OddsRatio_working_3-way'!X51^(1/3)*SIN(('OddsRatio_working_3-way'!Y51+2*PI())/3)</f>
        <v>0.44559648548568198</v>
      </c>
      <c r="AE51" s="11">
        <f>'OddsRatio_working_3-way'!X51^(1/3)*SIN(('OddsRatio_working_3-way'!Y51+4*PI())/3)</f>
        <v>-0.47174280460456192</v>
      </c>
      <c r="AF51" s="11">
        <f>-'OddsRatio_working_3-way'!U51/(3*'OddsRatio_working_3-way'!X51^(1/3))*COS(('OddsRatio_working_3-way'!Y51)/3)</f>
        <v>0.52962608607182249</v>
      </c>
      <c r="AG51" s="11">
        <f>-'OddsRatio_working_3-way'!U51/(3*'OddsRatio_working_3-way'!X51^(1/3))*COS(('OddsRatio_working_3-way'!Y51+2*PI())/3)</f>
        <v>-0.28745641960831614</v>
      </c>
      <c r="AH51" s="11">
        <f>-'OddsRatio_working_3-way'!U51/(3*'OddsRatio_working_3-way'!X51^(1/3))*COS(('OddsRatio_working_3-way'!Y51+4*PI())/3)</f>
        <v>-0.24216966646350654</v>
      </c>
      <c r="AI51" s="11">
        <f>'OddsRatio_working_3-way'!U51/(3*'OddsRatio_working_3-way'!X51^(1/3))*SIN(('OddsRatio_working_3-way'!Y51)/3)</f>
        <v>-2.6146319118880157E-2</v>
      </c>
      <c r="AJ51" s="11">
        <f>'OddsRatio_working_3-way'!U51/(3*'OddsRatio_working_3-way'!X51^(1/3))*SIN(('OddsRatio_working_3-way'!Y51+2*PI())/3)</f>
        <v>-0.44559648548568198</v>
      </c>
      <c r="AK51" s="11">
        <f>'OddsRatio_working_3-way'!U51/(3*'OddsRatio_working_3-way'!X51^(1/3))*SIN(('OddsRatio_working_3-way'!Y51+4*PI())/3)</f>
        <v>0.47174280460456192</v>
      </c>
      <c r="AL51" s="11">
        <f>'OddsRatio_working_3-way'!Z51+'OddsRatio_working_3-way'!AF51</f>
        <v>1.059252172143645</v>
      </c>
      <c r="AM51" s="11">
        <f>'OddsRatio_working_3-way'!AA51+'OddsRatio_working_3-way'!AG51</f>
        <v>-0.57491283921663228</v>
      </c>
      <c r="AN51" s="11">
        <f>'OddsRatio_working_3-way'!AB51+'OddsRatio_working_3-way'!AH51</f>
        <v>-0.48433933292701309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1.059252172143645</v>
      </c>
      <c r="AS51" s="11">
        <f>IF(('OddsRatio_working_3-way'!X51=0),IF(Q51&gt;0,-Q51^(1/3),(-Q51)^(1/3)),'OddsRatio_working_3-way'!AM51-'OddsRatio_working_3-way'!R51/3)</f>
        <v>-0.57491283921663228</v>
      </c>
      <c r="AT51" s="11">
        <f>IF(('OddsRatio_working_3-way'!X51=0),IF(Q51&gt;0,-Q51^(1/3),(-Q51)^(1/3)),'OddsRatio_working_3-way'!AN51-'OddsRatio_working_3-way'!R51/3)</f>
        <v>-0.48433933292701309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9">
        <f t="shared" si="13"/>
        <v>0.19858690049856298</v>
      </c>
      <c r="E52" s="9">
        <f t="shared" si="14"/>
        <v>0.23472399079391371</v>
      </c>
      <c r="F52" s="9">
        <f t="shared" si="15"/>
        <v>0.56668910870752331</v>
      </c>
      <c r="G52" s="9">
        <f t="shared" si="16"/>
        <v>1.0619944394612859</v>
      </c>
      <c r="H52" s="9">
        <f t="shared" si="17"/>
        <v>5.0355788699528858</v>
      </c>
      <c r="I52" s="9">
        <f t="shared" si="18"/>
        <v>4.260322929146148</v>
      </c>
      <c r="J52" s="9">
        <f t="shared" si="19"/>
        <v>1.7646359964121261</v>
      </c>
      <c r="K52" s="11">
        <f t="shared" si="20"/>
        <v>0.20833333333333334</v>
      </c>
      <c r="L52" s="11">
        <f t="shared" si="21"/>
        <v>0.24570024570024568</v>
      </c>
      <c r="M52" s="11">
        <f t="shared" si="22"/>
        <v>0.58139534883720934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-0.24997143020398838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0.22587994971715902</v>
      </c>
      <c r="Q52" s="11">
        <f>2*'OddsRatio_working_3-way'!K52*'OddsRatio_working_3-way'!L52*'OddsRatio_working_3-way'!M52</f>
        <v>5.9520408357617662E-2</v>
      </c>
      <c r="R52" s="11">
        <f t="shared" si="23"/>
        <v>0</v>
      </c>
      <c r="S52" s="11">
        <f t="shared" si="24"/>
        <v>-0.90362306417509564</v>
      </c>
      <c r="T52" s="11">
        <f t="shared" si="25"/>
        <v>-0.23810884431491322</v>
      </c>
      <c r="U52" s="11">
        <f>'OddsRatio_working_3-way'!S52-'OddsRatio_working_3-way'!R52^2/3</f>
        <v>-0.90362306417509564</v>
      </c>
      <c r="V52" s="11">
        <f>'OddsRatio_working_3-way'!S52*'OddsRatio_working_3-way'!R52/3-2*'OddsRatio_working_3-way'!R52^3/27-'OddsRatio_working_3-way'!T52</f>
        <v>0.23810884431491322</v>
      </c>
      <c r="W52" s="11">
        <f>'OddsRatio_working_3-way'!V52^2+4*'OddsRatio_working_3-way'!U52^3/27</f>
        <v>-5.2613739045360187E-2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0.16530998214441239</v>
      </c>
      <c r="Y52" s="11">
        <f>IF('OddsRatio_working_3-way'!W52&gt;=0,IF('OddsRatio_working_3-way'!V52+SQRT('OddsRatio_working_3-way'!W52)&gt;0,0,PI()),ACOS('OddsRatio_working_3-way'!V52/(2*'OddsRatio_working_3-way'!X52)))</f>
        <v>0.76672169965030645</v>
      </c>
      <c r="Z52" s="11">
        <f>'OddsRatio_working_3-way'!X52^(1/3)*COS('OddsRatio_working_3-way'!Y52/3)</f>
        <v>0.53099721973064296</v>
      </c>
      <c r="AA52" s="11">
        <f>'OddsRatio_working_3-way'!X52^(1/3)*COS(('OddsRatio_working_3-way'!Y52+2*PI())/3)</f>
        <v>-0.38565363690339138</v>
      </c>
      <c r="AB52" s="11">
        <f>'OddsRatio_working_3-way'!X52^(1/3)*COS(('OddsRatio_working_3-way'!Y52+4*PI())/3)</f>
        <v>-0.14534358282725179</v>
      </c>
      <c r="AC52" s="11">
        <f>'OddsRatio_working_3-way'!X52^(1/3)*SIN('OddsRatio_working_3-way'!Y52/3)</f>
        <v>0.13874307440983294</v>
      </c>
      <c r="AD52" s="11">
        <f>'OddsRatio_working_3-way'!X52^(1/3)*SIN(('OddsRatio_working_3-way'!Y52+2*PI())/3)</f>
        <v>0.39048554442072803</v>
      </c>
      <c r="AE52" s="11">
        <f>'OddsRatio_working_3-way'!X52^(1/3)*SIN(('OddsRatio_working_3-way'!Y52+4*PI())/3)</f>
        <v>-0.52922861883056083</v>
      </c>
      <c r="AF52" s="11">
        <f>-'OddsRatio_working_3-way'!U52/(3*'OddsRatio_working_3-way'!X52^(1/3))*COS(('OddsRatio_working_3-way'!Y52)/3)</f>
        <v>0.53099721973064296</v>
      </c>
      <c r="AG52" s="11">
        <f>-'OddsRatio_working_3-way'!U52/(3*'OddsRatio_working_3-way'!X52^(1/3))*COS(('OddsRatio_working_3-way'!Y52+2*PI())/3)</f>
        <v>-0.38565363690339138</v>
      </c>
      <c r="AH52" s="11">
        <f>-'OddsRatio_working_3-way'!U52/(3*'OddsRatio_working_3-way'!X52^(1/3))*COS(('OddsRatio_working_3-way'!Y52+4*PI())/3)</f>
        <v>-0.14534358282725179</v>
      </c>
      <c r="AI52" s="11">
        <f>'OddsRatio_working_3-way'!U52/(3*'OddsRatio_working_3-way'!X52^(1/3))*SIN(('OddsRatio_working_3-way'!Y52)/3)</f>
        <v>-0.13874307440983294</v>
      </c>
      <c r="AJ52" s="11">
        <f>'OddsRatio_working_3-way'!U52/(3*'OddsRatio_working_3-way'!X52^(1/3))*SIN(('OddsRatio_working_3-way'!Y52+2*PI())/3)</f>
        <v>-0.39048554442072803</v>
      </c>
      <c r="AK52" s="11">
        <f>'OddsRatio_working_3-way'!U52/(3*'OddsRatio_working_3-way'!X52^(1/3))*SIN(('OddsRatio_working_3-way'!Y52+4*PI())/3)</f>
        <v>0.52922861883056083</v>
      </c>
      <c r="AL52" s="11">
        <f>'OddsRatio_working_3-way'!Z52+'OddsRatio_working_3-way'!AF52</f>
        <v>1.0619944394612859</v>
      </c>
      <c r="AM52" s="11">
        <f>'OddsRatio_working_3-way'!AA52+'OddsRatio_working_3-way'!AG52</f>
        <v>-0.77130727380678277</v>
      </c>
      <c r="AN52" s="11">
        <f>'OddsRatio_working_3-way'!AB52+'OddsRatio_working_3-way'!AH52</f>
        <v>-0.29068716565450359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1.0619944394612859</v>
      </c>
      <c r="AS52" s="11">
        <f>IF(('OddsRatio_working_3-way'!X52=0),IF(Q52&gt;0,-Q52^(1/3),(-Q52)^(1/3)),'OddsRatio_working_3-way'!AM52-'OddsRatio_working_3-way'!R52/3)</f>
        <v>-0.77130727380678277</v>
      </c>
      <c r="AT52" s="11">
        <f>IF(('OddsRatio_working_3-way'!X52=0),IF(Q52&gt;0,-Q52^(1/3),(-Q52)^(1/3)),'OddsRatio_working_3-way'!AN52-'OddsRatio_working_3-way'!R52/3)</f>
        <v>-0.29068716565450359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9">
        <f t="shared" si="13"/>
        <v>0.49181489563081665</v>
      </c>
      <c r="E53" s="9">
        <f t="shared" si="14"/>
        <v>0.25783578185721323</v>
      </c>
      <c r="F53" s="9">
        <f t="shared" si="15"/>
        <v>0.25034932251196995</v>
      </c>
      <c r="G53" s="9">
        <f t="shared" si="16"/>
        <v>1.0543727600666315</v>
      </c>
      <c r="H53" s="9">
        <f t="shared" si="17"/>
        <v>2.0332853048652986</v>
      </c>
      <c r="I53" s="9">
        <f t="shared" si="18"/>
        <v>3.8784376349819034</v>
      </c>
      <c r="J53" s="9">
        <f t="shared" si="19"/>
        <v>3.9944186385892335</v>
      </c>
      <c r="K53" s="11">
        <f t="shared" si="20"/>
        <v>0.50505050505050508</v>
      </c>
      <c r="L53" s="11">
        <f t="shared" si="21"/>
        <v>0.26809651474530832</v>
      </c>
      <c r="M53" s="11">
        <f t="shared" si="22"/>
        <v>0.26041666666666669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-0.2679179529883281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0.23095961852664271</v>
      </c>
      <c r="Q53" s="11">
        <f>2*'OddsRatio_working_3-way'!K53*'OddsRatio_working_3-way'!L53*'OddsRatio_working_3-way'!M53</f>
        <v>7.0522020924165707E-2</v>
      </c>
      <c r="R53" s="11">
        <f t="shared" si="23"/>
        <v>0</v>
      </c>
      <c r="S53" s="11">
        <f t="shared" si="24"/>
        <v>-0.862053535235485</v>
      </c>
      <c r="T53" s="11">
        <f t="shared" si="25"/>
        <v>-0.26322245350701828</v>
      </c>
      <c r="U53" s="11">
        <f>'OddsRatio_working_3-way'!S53-'OddsRatio_working_3-way'!R53^2/3</f>
        <v>-0.862053535235485</v>
      </c>
      <c r="V53" s="11">
        <f>'OddsRatio_working_3-way'!S53*'OddsRatio_working_3-way'!R53/3-2*'OddsRatio_working_3-way'!R53^3/27-'OddsRatio_working_3-way'!T53</f>
        <v>0.26322245350701828</v>
      </c>
      <c r="W53" s="11">
        <f>'OddsRatio_working_3-way'!V53^2+4*'OddsRatio_working_3-way'!U53^3/27</f>
        <v>-2.5621091453928116E-2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0.15403502157316573</v>
      </c>
      <c r="Y53" s="11">
        <f>IF('OddsRatio_working_3-way'!W53&gt;=0,IF('OddsRatio_working_3-way'!V53+SQRT('OddsRatio_working_3-way'!W53)&gt;0,0,PI()),ACOS('OddsRatio_working_3-way'!V53/(2*'OddsRatio_working_3-way'!X53)))</f>
        <v>0.54635500173091178</v>
      </c>
      <c r="Z53" s="11">
        <f>'OddsRatio_working_3-way'!X53^(1/3)*COS('OddsRatio_working_3-way'!Y53/3)</f>
        <v>0.52718638003331575</v>
      </c>
      <c r="AA53" s="11">
        <f>'OddsRatio_working_3-way'!X53^(1/3)*COS(('OddsRatio_working_3-way'!Y53+2*PI())/3)</f>
        <v>-0.3476721668146513</v>
      </c>
      <c r="AB53" s="11">
        <f>'OddsRatio_working_3-way'!X53^(1/3)*COS(('OddsRatio_working_3-way'!Y53+4*PI())/3)</f>
        <v>-0.17951421321866415</v>
      </c>
      <c r="AC53" s="11">
        <f>'OddsRatio_working_3-way'!X53^(1/3)*SIN('OddsRatio_working_3-way'!Y53/3)</f>
        <v>9.7086039775019742E-2</v>
      </c>
      <c r="AD53" s="11">
        <f>'OddsRatio_working_3-way'!X53^(1/3)*SIN(('OddsRatio_working_3-way'!Y53+2*PI())/3)</f>
        <v>0.40801377775049907</v>
      </c>
      <c r="AE53" s="11">
        <f>'OddsRatio_working_3-way'!X53^(1/3)*SIN(('OddsRatio_working_3-way'!Y53+4*PI())/3)</f>
        <v>-0.5050998175255188</v>
      </c>
      <c r="AF53" s="11">
        <f>-'OddsRatio_working_3-way'!U53/(3*'OddsRatio_working_3-way'!X53^(1/3))*COS(('OddsRatio_working_3-way'!Y53)/3)</f>
        <v>0.52718638003331575</v>
      </c>
      <c r="AG53" s="11">
        <f>-'OddsRatio_working_3-way'!U53/(3*'OddsRatio_working_3-way'!X53^(1/3))*COS(('OddsRatio_working_3-way'!Y53+2*PI())/3)</f>
        <v>-0.3476721668146513</v>
      </c>
      <c r="AH53" s="11">
        <f>-'OddsRatio_working_3-way'!U53/(3*'OddsRatio_working_3-way'!X53^(1/3))*COS(('OddsRatio_working_3-way'!Y53+4*PI())/3)</f>
        <v>-0.17951421321866415</v>
      </c>
      <c r="AI53" s="11">
        <f>'OddsRatio_working_3-way'!U53/(3*'OddsRatio_working_3-way'!X53^(1/3))*SIN(('OddsRatio_working_3-way'!Y53)/3)</f>
        <v>-9.7086039775019742E-2</v>
      </c>
      <c r="AJ53" s="11">
        <f>'OddsRatio_working_3-way'!U53/(3*'OddsRatio_working_3-way'!X53^(1/3))*SIN(('OddsRatio_working_3-way'!Y53+2*PI())/3)</f>
        <v>-0.40801377775049907</v>
      </c>
      <c r="AK53" s="11">
        <f>'OddsRatio_working_3-way'!U53/(3*'OddsRatio_working_3-way'!X53^(1/3))*SIN(('OddsRatio_working_3-way'!Y53+4*PI())/3)</f>
        <v>0.5050998175255188</v>
      </c>
      <c r="AL53" s="11">
        <f>'OddsRatio_working_3-way'!Z53+'OddsRatio_working_3-way'!AF53</f>
        <v>1.0543727600666315</v>
      </c>
      <c r="AM53" s="11">
        <f>'OddsRatio_working_3-way'!AA53+'OddsRatio_working_3-way'!AG53</f>
        <v>-0.69534433362930259</v>
      </c>
      <c r="AN53" s="11">
        <f>'OddsRatio_working_3-way'!AB53+'OddsRatio_working_3-way'!AH53</f>
        <v>-0.3590284264373283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1.0543727600666315</v>
      </c>
      <c r="AS53" s="11">
        <f>IF(('OddsRatio_working_3-way'!X53=0),IF(Q53&gt;0,-Q53^(1/3),(-Q53)^(1/3)),'OddsRatio_working_3-way'!AM53-'OddsRatio_working_3-way'!R53/3)</f>
        <v>-0.69534433362930259</v>
      </c>
      <c r="AT53" s="11">
        <f>IF(('OddsRatio_working_3-way'!X53=0),IF(Q53&gt;0,-Q53^(1/3),(-Q53)^(1/3)),'OddsRatio_working_3-way'!AN53-'OddsRatio_working_3-way'!R53/3)</f>
        <v>-0.3590284264373283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9">
        <f t="shared" si="13"/>
        <v>0.43421948393113147</v>
      </c>
      <c r="E54" s="9">
        <f t="shared" si="14"/>
        <v>0.26946588953107159</v>
      </c>
      <c r="F54" s="9">
        <f t="shared" si="15"/>
        <v>0.29631462653779689</v>
      </c>
      <c r="G54" s="9">
        <f t="shared" si="16"/>
        <v>1.0507925752252172</v>
      </c>
      <c r="H54" s="9">
        <f t="shared" si="17"/>
        <v>2.3029827932792695</v>
      </c>
      <c r="I54" s="9">
        <f t="shared" si="18"/>
        <v>3.7110448440810613</v>
      </c>
      <c r="J54" s="9">
        <f t="shared" si="19"/>
        <v>3.3747912200089907</v>
      </c>
      <c r="K54" s="11">
        <f t="shared" si="20"/>
        <v>0.4464285714285714</v>
      </c>
      <c r="L54" s="11">
        <f t="shared" si="21"/>
        <v>0.27932960893854747</v>
      </c>
      <c r="M54" s="11">
        <f t="shared" si="22"/>
        <v>0.30674846625766872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-0.27656752628048509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0.23257066476040322</v>
      </c>
      <c r="Q54" s="11">
        <f>2*'OddsRatio_working_3-way'!K54*'OddsRatio_working_3-way'!L54*'OddsRatio_working_3-way'!M54</f>
        <v>7.6503508144869489E-2</v>
      </c>
      <c r="R54" s="11">
        <f t="shared" si="23"/>
        <v>0</v>
      </c>
      <c r="S54" s="11">
        <f t="shared" si="24"/>
        <v>-0.84091819415030744</v>
      </c>
      <c r="T54" s="11">
        <f t="shared" si="25"/>
        <v>-0.27661782702312748</v>
      </c>
      <c r="U54" s="11">
        <f>'OddsRatio_working_3-way'!S54-'OddsRatio_working_3-way'!R54^2/3</f>
        <v>-0.84091819415030744</v>
      </c>
      <c r="V54" s="11">
        <f>'OddsRatio_working_3-way'!S54*'OddsRatio_working_3-way'!R54/3-2*'OddsRatio_working_3-way'!R54^3/27-'OddsRatio_working_3-way'!T54</f>
        <v>0.27661782702312748</v>
      </c>
      <c r="W54" s="11">
        <f>'OddsRatio_working_3-way'!V54^2+4*'OddsRatio_working_3-way'!U54^3/27</f>
        <v>-1.1578838323275192E-2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0.14840507113157561</v>
      </c>
      <c r="Y54" s="11">
        <f>IF('OddsRatio_working_3-way'!W54&gt;=0,IF('OddsRatio_working_3-way'!V54+SQRT('OddsRatio_working_3-way'!W54)&gt;0,0,PI()),ACOS('OddsRatio_working_3-way'!V54/(2*'OddsRatio_working_3-way'!X54)))</f>
        <v>0.37098992244010565</v>
      </c>
      <c r="Z54" s="11">
        <f>'OddsRatio_working_3-way'!X54^(1/3)*COS('OddsRatio_working_3-way'!Y54/3)</f>
        <v>0.52539628761260859</v>
      </c>
      <c r="AA54" s="11">
        <f>'OddsRatio_working_3-way'!X54^(1/3)*COS(('OddsRatio_working_3-way'!Y54+2*PI())/3)</f>
        <v>-0.31925434823821131</v>
      </c>
      <c r="AB54" s="11">
        <f>'OddsRatio_working_3-way'!X54^(1/3)*COS(('OddsRatio_working_3-way'!Y54+4*PI())/3)</f>
        <v>-0.2061419393743972</v>
      </c>
      <c r="AC54" s="11">
        <f>'OddsRatio_working_3-way'!X54^(1/3)*SIN('OddsRatio_working_3-way'!Y54/3)</f>
        <v>6.530547970621009E-2</v>
      </c>
      <c r="AD54" s="11">
        <f>'OddsRatio_working_3-way'!X54^(1/3)*SIN(('OddsRatio_working_3-way'!Y54+2*PI())/3)</f>
        <v>0.42235379227344944</v>
      </c>
      <c r="AE54" s="11">
        <f>'OddsRatio_working_3-way'!X54^(1/3)*SIN(('OddsRatio_working_3-way'!Y54+4*PI())/3)</f>
        <v>-0.48765927197965947</v>
      </c>
      <c r="AF54" s="11">
        <f>-'OddsRatio_working_3-way'!U54/(3*'OddsRatio_working_3-way'!X54^(1/3))*COS(('OddsRatio_working_3-way'!Y54)/3)</f>
        <v>0.52539628761260859</v>
      </c>
      <c r="AG54" s="11">
        <f>-'OddsRatio_working_3-way'!U54/(3*'OddsRatio_working_3-way'!X54^(1/3))*COS(('OddsRatio_working_3-way'!Y54+2*PI())/3)</f>
        <v>-0.31925434823821131</v>
      </c>
      <c r="AH54" s="11">
        <f>-'OddsRatio_working_3-way'!U54/(3*'OddsRatio_working_3-way'!X54^(1/3))*COS(('OddsRatio_working_3-way'!Y54+4*PI())/3)</f>
        <v>-0.2061419393743972</v>
      </c>
      <c r="AI54" s="11">
        <f>'OddsRatio_working_3-way'!U54/(3*'OddsRatio_working_3-way'!X54^(1/3))*SIN(('OddsRatio_working_3-way'!Y54)/3)</f>
        <v>-6.530547970621009E-2</v>
      </c>
      <c r="AJ54" s="11">
        <f>'OddsRatio_working_3-way'!U54/(3*'OddsRatio_working_3-way'!X54^(1/3))*SIN(('OddsRatio_working_3-way'!Y54+2*PI())/3)</f>
        <v>-0.42235379227344944</v>
      </c>
      <c r="AK54" s="11">
        <f>'OddsRatio_working_3-way'!U54/(3*'OddsRatio_working_3-way'!X54^(1/3))*SIN(('OddsRatio_working_3-way'!Y54+4*PI())/3)</f>
        <v>0.48765927197965947</v>
      </c>
      <c r="AL54" s="11">
        <f>'OddsRatio_working_3-way'!Z54+'OddsRatio_working_3-way'!AF54</f>
        <v>1.0507925752252172</v>
      </c>
      <c r="AM54" s="11">
        <f>'OddsRatio_working_3-way'!AA54+'OddsRatio_working_3-way'!AG54</f>
        <v>-0.63850869647642261</v>
      </c>
      <c r="AN54" s="11">
        <f>'OddsRatio_working_3-way'!AB54+'OddsRatio_working_3-way'!AH54</f>
        <v>-0.41228387874879441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1.0507925752252172</v>
      </c>
      <c r="AS54" s="11">
        <f>IF(('OddsRatio_working_3-way'!X54=0),IF(Q54&gt;0,-Q54^(1/3),(-Q54)^(1/3)),'OddsRatio_working_3-way'!AM54-'OddsRatio_working_3-way'!R54/3)</f>
        <v>-0.63850869647642261</v>
      </c>
      <c r="AT54" s="11">
        <f>IF(('OddsRatio_working_3-way'!X54=0),IF(Q54&gt;0,-Q54^(1/3),(-Q54)^(1/3)),'OddsRatio_working_3-way'!AN54-'OddsRatio_working_3-way'!R54/3)</f>
        <v>-0.41228387874879441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9">
        <f t="shared" si="13"/>
        <v>0.40279418086112373</v>
      </c>
      <c r="E55" s="9">
        <f t="shared" si="14"/>
        <v>0.30615232238385059</v>
      </c>
      <c r="F55" s="9">
        <f t="shared" si="15"/>
        <v>0.29105349675502562</v>
      </c>
      <c r="G55" s="9">
        <f t="shared" si="16"/>
        <v>1.0590410819422265</v>
      </c>
      <c r="H55" s="9">
        <f t="shared" si="17"/>
        <v>2.4826575147191172</v>
      </c>
      <c r="I55" s="9">
        <f t="shared" si="18"/>
        <v>3.2663479153563642</v>
      </c>
      <c r="J55" s="9">
        <f t="shared" si="19"/>
        <v>3.4357944884671205</v>
      </c>
      <c r="K55" s="11">
        <f t="shared" si="20"/>
        <v>0.41666666666666669</v>
      </c>
      <c r="L55" s="11">
        <f t="shared" si="21"/>
        <v>0.31847133757961782</v>
      </c>
      <c r="M55" s="11">
        <f t="shared" si="22"/>
        <v>0.30303030303030304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-0.27708614810525645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0.23483240043749601</v>
      </c>
      <c r="Q55" s="11">
        <f>2*'OddsRatio_working_3-way'!K55*'OddsRatio_working_3-way'!L55*'OddsRatio_working_3-way'!M55</f>
        <v>8.042205494434794E-2</v>
      </c>
      <c r="R55" s="11">
        <f t="shared" si="23"/>
        <v>0</v>
      </c>
      <c r="S55" s="11">
        <f t="shared" si="24"/>
        <v>-0.84750682068845407</v>
      </c>
      <c r="T55" s="11">
        <f t="shared" si="25"/>
        <v>-0.29024206187960755</v>
      </c>
      <c r="U55" s="11">
        <f>'OddsRatio_working_3-way'!S55-'OddsRatio_working_3-way'!R55^2/3</f>
        <v>-0.84750682068845407</v>
      </c>
      <c r="V55" s="11">
        <f>'OddsRatio_working_3-way'!S55*'OddsRatio_working_3-way'!R55/3-2*'OddsRatio_working_3-way'!R55^3/27-'OddsRatio_working_3-way'!T55</f>
        <v>0.29024206187960755</v>
      </c>
      <c r="W55" s="11">
        <f>'OddsRatio_working_3-way'!V55^2+4*'OddsRatio_working_3-way'!U55^3/27</f>
        <v>-5.942785367669054E-3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0.15015262223134415</v>
      </c>
      <c r="Y55" s="11">
        <f>IF('OddsRatio_working_3-way'!W55&gt;=0,IF('OddsRatio_working_3-way'!V55+SQRT('OddsRatio_working_3-way'!W55)&gt;0,0,PI()),ACOS('OddsRatio_working_3-way'!V55/(2*'OddsRatio_working_3-way'!X55)))</f>
        <v>0.25961004809735155</v>
      </c>
      <c r="Z55" s="11">
        <f>'OddsRatio_working_3-way'!X55^(1/3)*COS('OddsRatio_working_3-way'!Y55/3)</f>
        <v>0.52952054097111312</v>
      </c>
      <c r="AA55" s="11">
        <f>'OddsRatio_working_3-way'!X55^(1/3)*COS(('OddsRatio_working_3-way'!Y55+2*PI())/3)</f>
        <v>-0.30454346655322173</v>
      </c>
      <c r="AB55" s="11">
        <f>'OddsRatio_working_3-way'!X55^(1/3)*COS(('OddsRatio_working_3-way'!Y55+4*PI())/3)</f>
        <v>-0.2249770744178915</v>
      </c>
      <c r="AC55" s="11">
        <f>'OddsRatio_working_3-way'!X55^(1/3)*SIN('OddsRatio_working_3-way'!Y55/3)</f>
        <v>4.5937677917780279E-2</v>
      </c>
      <c r="AD55" s="11">
        <f>'OddsRatio_working_3-way'!X55^(1/3)*SIN(('OddsRatio_working_3-way'!Y55+2*PI())/3)</f>
        <v>0.43560940134777243</v>
      </c>
      <c r="AE55" s="11">
        <f>'OddsRatio_working_3-way'!X55^(1/3)*SIN(('OddsRatio_working_3-way'!Y55+4*PI())/3)</f>
        <v>-0.48154707926555268</v>
      </c>
      <c r="AF55" s="11">
        <f>-'OddsRatio_working_3-way'!U55/(3*'OddsRatio_working_3-way'!X55^(1/3))*COS(('OddsRatio_working_3-way'!Y55)/3)</f>
        <v>0.52952054097111323</v>
      </c>
      <c r="AG55" s="11">
        <f>-'OddsRatio_working_3-way'!U55/(3*'OddsRatio_working_3-way'!X55^(1/3))*COS(('OddsRatio_working_3-way'!Y55+2*PI())/3)</f>
        <v>-0.30454346655322179</v>
      </c>
      <c r="AH55" s="11">
        <f>-'OddsRatio_working_3-way'!U55/(3*'OddsRatio_working_3-way'!X55^(1/3))*COS(('OddsRatio_working_3-way'!Y55+4*PI())/3)</f>
        <v>-0.22497707441789155</v>
      </c>
      <c r="AI55" s="11">
        <f>'OddsRatio_working_3-way'!U55/(3*'OddsRatio_working_3-way'!X55^(1/3))*SIN(('OddsRatio_working_3-way'!Y55)/3)</f>
        <v>-4.5937677917780285E-2</v>
      </c>
      <c r="AJ55" s="11">
        <f>'OddsRatio_working_3-way'!U55/(3*'OddsRatio_working_3-way'!X55^(1/3))*SIN(('OddsRatio_working_3-way'!Y55+2*PI())/3)</f>
        <v>-0.43560940134777254</v>
      </c>
      <c r="AK55" s="11">
        <f>'OddsRatio_working_3-way'!U55/(3*'OddsRatio_working_3-way'!X55^(1/3))*SIN(('OddsRatio_working_3-way'!Y55+4*PI())/3)</f>
        <v>0.48154707926555279</v>
      </c>
      <c r="AL55" s="11">
        <f>'OddsRatio_working_3-way'!Z55+'OddsRatio_working_3-way'!AF55</f>
        <v>1.0590410819422265</v>
      </c>
      <c r="AM55" s="11">
        <f>'OddsRatio_working_3-way'!AA55+'OddsRatio_working_3-way'!AG55</f>
        <v>-0.60908693310644346</v>
      </c>
      <c r="AN55" s="11">
        <f>'OddsRatio_working_3-way'!AB55+'OddsRatio_working_3-way'!AH55</f>
        <v>-0.44995414883578305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1.0590410819422265</v>
      </c>
      <c r="AS55" s="11">
        <f>IF(('OddsRatio_working_3-way'!X55=0),IF(Q55&gt;0,-Q55^(1/3),(-Q55)^(1/3)),'OddsRatio_working_3-way'!AM55-'OddsRatio_working_3-way'!R55/3)</f>
        <v>-0.60908693310644346</v>
      </c>
      <c r="AT55" s="11">
        <f>IF(('OddsRatio_working_3-way'!X55=0),IF(Q55&gt;0,-Q55^(1/3),(-Q55)^(1/3)),'OddsRatio_working_3-way'!AN55-'OddsRatio_working_3-way'!R55/3)</f>
        <v>-0.44995414883578305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9">
        <f t="shared" si="13"/>
        <v>0.42035132332952985</v>
      </c>
      <c r="E56" s="9">
        <f t="shared" si="14"/>
        <v>0.32366037288468591</v>
      </c>
      <c r="F56" s="9">
        <f t="shared" si="15"/>
        <v>0.25598830378578413</v>
      </c>
      <c r="G56" s="9">
        <f t="shared" si="16"/>
        <v>1.0607403205182195</v>
      </c>
      <c r="H56" s="9">
        <f t="shared" si="17"/>
        <v>2.3789624166736854</v>
      </c>
      <c r="I56" s="9">
        <f t="shared" si="18"/>
        <v>3.0896584314208928</v>
      </c>
      <c r="J56" s="9">
        <f t="shared" si="19"/>
        <v>3.9064284782199228</v>
      </c>
      <c r="K56" s="11">
        <f t="shared" si="20"/>
        <v>0.43478260869565222</v>
      </c>
      <c r="L56" s="11">
        <f t="shared" si="21"/>
        <v>0.33670033670033667</v>
      </c>
      <c r="M56" s="11">
        <f t="shared" si="22"/>
        <v>0.26737967914438499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-0.27466558947609865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0.23524401576017476</v>
      </c>
      <c r="Q56" s="11">
        <f>2*'OddsRatio_working_3-way'!K56*'OddsRatio_working_3-way'!L56*'OddsRatio_working_3-way'!M56</f>
        <v>7.8284198256297746E-2</v>
      </c>
      <c r="R56" s="11">
        <f t="shared" si="23"/>
        <v>0</v>
      </c>
      <c r="S56" s="11">
        <f t="shared" si="24"/>
        <v>-0.85647429009539489</v>
      </c>
      <c r="T56" s="11">
        <f t="shared" si="25"/>
        <v>-0.28501640269397499</v>
      </c>
      <c r="U56" s="11">
        <f>'OddsRatio_working_3-way'!S56-'OddsRatio_working_3-way'!R56^2/3</f>
        <v>-0.85647429009539489</v>
      </c>
      <c r="V56" s="11">
        <f>'OddsRatio_working_3-way'!S56*'OddsRatio_working_3-way'!R56/3-2*'OddsRatio_working_3-way'!R56^3/27-'OddsRatio_working_3-way'!T56</f>
        <v>0.28501640269397499</v>
      </c>
      <c r="W56" s="11">
        <f>'OddsRatio_working_3-way'!V56^2+4*'OddsRatio_working_3-way'!U56^3/27</f>
        <v>-1.1841973463996375E-2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0.15254206245214014</v>
      </c>
      <c r="Y56" s="11">
        <f>IF('OddsRatio_working_3-way'!W56&gt;=0,IF('OddsRatio_working_3-way'!V56+SQRT('OddsRatio_working_3-way'!W56)&gt;0,0,PI()),ACOS('OddsRatio_working_3-way'!V56/(2*'OddsRatio_working_3-way'!X56)))</f>
        <v>0.36472375149738756</v>
      </c>
      <c r="Z56" s="11">
        <f>'OddsRatio_working_3-way'!X56^(1/3)*COS('OddsRatio_working_3-way'!Y56/3)</f>
        <v>0.53037016025910977</v>
      </c>
      <c r="AA56" s="11">
        <f>'OddsRatio_working_3-way'!X56^(1/3)*COS(('OddsRatio_working_3-way'!Y56+2*PI())/3)</f>
        <v>-0.32130274538652542</v>
      </c>
      <c r="AB56" s="11">
        <f>'OddsRatio_working_3-way'!X56^(1/3)*COS(('OddsRatio_working_3-way'!Y56+4*PI())/3)</f>
        <v>-0.20906741487258459</v>
      </c>
      <c r="AC56" s="11">
        <f>'OddsRatio_working_3-way'!X56^(1/3)*SIN('OddsRatio_working_3-way'!Y56/3)</f>
        <v>6.4799098284810605E-2</v>
      </c>
      <c r="AD56" s="11">
        <f>'OddsRatio_working_3-way'!X56^(1/3)*SIN(('OddsRatio_working_3-way'!Y56+2*PI())/3)</f>
        <v>0.42691448305120766</v>
      </c>
      <c r="AE56" s="11">
        <f>'OddsRatio_working_3-way'!X56^(1/3)*SIN(('OddsRatio_working_3-way'!Y56+4*PI())/3)</f>
        <v>-0.49171358133601811</v>
      </c>
      <c r="AF56" s="11">
        <f>-'OddsRatio_working_3-way'!U56/(3*'OddsRatio_working_3-way'!X56^(1/3))*COS(('OddsRatio_working_3-way'!Y56)/3)</f>
        <v>0.53037016025910977</v>
      </c>
      <c r="AG56" s="11">
        <f>-'OddsRatio_working_3-way'!U56/(3*'OddsRatio_working_3-way'!X56^(1/3))*COS(('OddsRatio_working_3-way'!Y56+2*PI())/3)</f>
        <v>-0.32130274538652542</v>
      </c>
      <c r="AH56" s="11">
        <f>-'OddsRatio_working_3-way'!U56/(3*'OddsRatio_working_3-way'!X56^(1/3))*COS(('OddsRatio_working_3-way'!Y56+4*PI())/3)</f>
        <v>-0.20906741487258459</v>
      </c>
      <c r="AI56" s="11">
        <f>'OddsRatio_working_3-way'!U56/(3*'OddsRatio_working_3-way'!X56^(1/3))*SIN(('OddsRatio_working_3-way'!Y56)/3)</f>
        <v>-6.4799098284810605E-2</v>
      </c>
      <c r="AJ56" s="11">
        <f>'OddsRatio_working_3-way'!U56/(3*'OddsRatio_working_3-way'!X56^(1/3))*SIN(('OddsRatio_working_3-way'!Y56+2*PI())/3)</f>
        <v>-0.42691448305120766</v>
      </c>
      <c r="AK56" s="11">
        <f>'OddsRatio_working_3-way'!U56/(3*'OddsRatio_working_3-way'!X56^(1/3))*SIN(('OddsRatio_working_3-way'!Y56+4*PI())/3)</f>
        <v>0.49171358133601811</v>
      </c>
      <c r="AL56" s="11">
        <f>'OddsRatio_working_3-way'!Z56+'OddsRatio_working_3-way'!AF56</f>
        <v>1.0607403205182195</v>
      </c>
      <c r="AM56" s="11">
        <f>'OddsRatio_working_3-way'!AA56+'OddsRatio_working_3-way'!AG56</f>
        <v>-0.64260549077305085</v>
      </c>
      <c r="AN56" s="11">
        <f>'OddsRatio_working_3-way'!AB56+'OddsRatio_working_3-way'!AH56</f>
        <v>-0.41813482974516919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1.0607403205182195</v>
      </c>
      <c r="AS56" s="11">
        <f>IF(('OddsRatio_working_3-way'!X56=0),IF(Q56&gt;0,-Q56^(1/3),(-Q56)^(1/3)),'OddsRatio_working_3-way'!AM56-'OddsRatio_working_3-way'!R56/3)</f>
        <v>-0.64260549077305085</v>
      </c>
      <c r="AT56" s="11">
        <f>IF(('OddsRatio_working_3-way'!X56=0),IF(Q56&gt;0,-Q56^(1/3),(-Q56)^(1/3)),'OddsRatio_working_3-way'!AN56-'OddsRatio_working_3-way'!R56/3)</f>
        <v>-0.41813482974516919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9">
        <f t="shared" si="13"/>
        <v>0.77376933245408408</v>
      </c>
      <c r="E57" s="9">
        <f t="shared" si="14"/>
        <v>0.14603877799962584</v>
      </c>
      <c r="F57" s="9">
        <f t="shared" si="15"/>
        <v>8.0191889546290238E-2</v>
      </c>
      <c r="G57" s="9">
        <f t="shared" si="16"/>
        <v>1.1245185297535811</v>
      </c>
      <c r="H57" s="9">
        <f t="shared" si="17"/>
        <v>1.2923748177359311</v>
      </c>
      <c r="I57" s="9">
        <f t="shared" si="18"/>
        <v>6.8474963547186221</v>
      </c>
      <c r="J57" s="9">
        <f t="shared" si="19"/>
        <v>12.470089003486526</v>
      </c>
      <c r="K57" s="11">
        <f t="shared" si="20"/>
        <v>0.79365079365079361</v>
      </c>
      <c r="L57" s="11">
        <f t="shared" si="21"/>
        <v>0.16129032258064516</v>
      </c>
      <c r="M57" s="11">
        <f t="shared" si="22"/>
        <v>8.9285714285714288E-2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-0.15761465876673264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0.17898288347597102</v>
      </c>
      <c r="Q57" s="11">
        <f>2*'OddsRatio_working_3-way'!K57*'OddsRatio_working_3-way'!L57*'OddsRatio_working_3-way'!M57</f>
        <v>2.2858605807914562E-2</v>
      </c>
      <c r="R57" s="11">
        <f t="shared" si="23"/>
        <v>0</v>
      </c>
      <c r="S57" s="11">
        <f t="shared" si="24"/>
        <v>-1.1355725722241548</v>
      </c>
      <c r="T57" s="11">
        <f t="shared" si="25"/>
        <v>-0.14502842557141185</v>
      </c>
      <c r="U57" s="11">
        <f>'OddsRatio_working_3-way'!S57-'OddsRatio_working_3-way'!R57^2/3</f>
        <v>-1.1355725722241548</v>
      </c>
      <c r="V57" s="11">
        <f>'OddsRatio_working_3-way'!S57*'OddsRatio_working_3-way'!R57/3-2*'OddsRatio_working_3-way'!R57^3/27-'OddsRatio_working_3-way'!T57</f>
        <v>0.14502842557141185</v>
      </c>
      <c r="W57" s="11">
        <f>'OddsRatio_working_3-way'!V57^2+4*'OddsRatio_working_3-way'!U57^3/27</f>
        <v>-0.19590739237475566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0.23288443303411147</v>
      </c>
      <c r="Y57" s="11">
        <f>IF('OddsRatio_working_3-way'!W57&gt;=0,IF('OddsRatio_working_3-way'!V57+SQRT('OddsRatio_working_3-way'!W57)&gt;0,0,PI()),ACOS('OddsRatio_working_3-way'!V57/(2*'OddsRatio_working_3-way'!X57)))</f>
        <v>1.2541575078541771</v>
      </c>
      <c r="Z57" s="11">
        <f>'OddsRatio_working_3-way'!X57^(1/3)*COS('OddsRatio_working_3-way'!Y57/3)</f>
        <v>0.56225926487679057</v>
      </c>
      <c r="AA57" s="11">
        <f>'OddsRatio_working_3-way'!X57^(1/3)*COS(('OddsRatio_working_3-way'!Y57+2*PI())/3)</f>
        <v>-0.49744313722068356</v>
      </c>
      <c r="AB57" s="11">
        <f>'OddsRatio_working_3-way'!X57^(1/3)*COS(('OddsRatio_working_3-way'!Y57+4*PI())/3)</f>
        <v>-6.48161276561071E-2</v>
      </c>
      <c r="AC57" s="11">
        <f>'OddsRatio_working_3-way'!X57^(1/3)*SIN('OddsRatio_working_3-way'!Y57/3)</f>
        <v>0.24977732043081097</v>
      </c>
      <c r="AD57" s="11">
        <f>'OddsRatio_working_3-way'!X57^(1/3)*SIN(('OddsRatio_working_3-way'!Y57+2*PI())/3)</f>
        <v>0.36204214668105861</v>
      </c>
      <c r="AE57" s="11">
        <f>'OddsRatio_working_3-way'!X57^(1/3)*SIN(('OddsRatio_working_3-way'!Y57+4*PI())/3)</f>
        <v>-0.61181946711186963</v>
      </c>
      <c r="AF57" s="11">
        <f>-'OddsRatio_working_3-way'!U57/(3*'OddsRatio_working_3-way'!X57^(1/3))*COS(('OddsRatio_working_3-way'!Y57)/3)</f>
        <v>0.56225926487679045</v>
      </c>
      <c r="AG57" s="11">
        <f>-'OddsRatio_working_3-way'!U57/(3*'OddsRatio_working_3-way'!X57^(1/3))*COS(('OddsRatio_working_3-way'!Y57+2*PI())/3)</f>
        <v>-0.49744313722068345</v>
      </c>
      <c r="AH57" s="11">
        <f>-'OddsRatio_working_3-way'!U57/(3*'OddsRatio_working_3-way'!X57^(1/3))*COS(('OddsRatio_working_3-way'!Y57+4*PI())/3)</f>
        <v>-6.4816127656107086E-2</v>
      </c>
      <c r="AI57" s="11">
        <f>'OddsRatio_working_3-way'!U57/(3*'OddsRatio_working_3-way'!X57^(1/3))*SIN(('OddsRatio_working_3-way'!Y57)/3)</f>
        <v>-0.24977732043081091</v>
      </c>
      <c r="AJ57" s="11">
        <f>'OddsRatio_working_3-way'!U57/(3*'OddsRatio_working_3-way'!X57^(1/3))*SIN(('OddsRatio_working_3-way'!Y57+2*PI())/3)</f>
        <v>-0.36204214668105855</v>
      </c>
      <c r="AK57" s="11">
        <f>'OddsRatio_working_3-way'!U57/(3*'OddsRatio_working_3-way'!X57^(1/3))*SIN(('OddsRatio_working_3-way'!Y57+4*PI())/3)</f>
        <v>0.61181946711186952</v>
      </c>
      <c r="AL57" s="11">
        <f>'OddsRatio_working_3-way'!Z57+'OddsRatio_working_3-way'!AF57</f>
        <v>1.1245185297535811</v>
      </c>
      <c r="AM57" s="11">
        <f>'OddsRatio_working_3-way'!AA57+'OddsRatio_working_3-way'!AG57</f>
        <v>-0.99488627444136701</v>
      </c>
      <c r="AN57" s="11">
        <f>'OddsRatio_working_3-way'!AB57+'OddsRatio_working_3-way'!AH57</f>
        <v>-0.12963225531221417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1.1245185297535811</v>
      </c>
      <c r="AS57" s="11">
        <f>IF(('OddsRatio_working_3-way'!X57=0),IF(Q57&gt;0,-Q57^(1/3),(-Q57)^(1/3)),'OddsRatio_working_3-way'!AM57-'OddsRatio_working_3-way'!R57/3)</f>
        <v>-0.99488627444136701</v>
      </c>
      <c r="AT57" s="11">
        <f>IF(('OddsRatio_working_3-way'!X57=0),IF(Q57&gt;0,-Q57^(1/3),(-Q57)^(1/3)),'OddsRatio_working_3-way'!AN57-'OddsRatio_working_3-way'!R57/3)</f>
        <v>-0.12963225531221417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9">
        <f t="shared" si="13"/>
        <v>0.46761062422130151</v>
      </c>
      <c r="E58" s="9">
        <f t="shared" si="14"/>
        <v>0.28309089730675474</v>
      </c>
      <c r="F58" s="9">
        <f t="shared" si="15"/>
        <v>0.24929847847194356</v>
      </c>
      <c r="G58" s="9">
        <f t="shared" si="16"/>
        <v>1.0640480316454104</v>
      </c>
      <c r="H58" s="9">
        <f t="shared" si="17"/>
        <v>2.138531393860589</v>
      </c>
      <c r="I58" s="9">
        <f t="shared" si="18"/>
        <v>3.5324343153160767</v>
      </c>
      <c r="J58" s="9">
        <f t="shared" si="19"/>
        <v>4.011255929556512</v>
      </c>
      <c r="K58" s="11">
        <f t="shared" si="20"/>
        <v>0.48309178743961356</v>
      </c>
      <c r="L58" s="11">
        <f t="shared" si="21"/>
        <v>0.29585798816568049</v>
      </c>
      <c r="M58" s="11">
        <f t="shared" si="22"/>
        <v>0.2610966057441253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-0.26894368461995966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0.23435478433426332</v>
      </c>
      <c r="Q58" s="11">
        <f>2*'OddsRatio_working_3-way'!K58*'OddsRatio_working_3-way'!L58*'OddsRatio_working_3-way'!M58</f>
        <v>7.4635281635115722E-2</v>
      </c>
      <c r="R58" s="11">
        <f t="shared" si="23"/>
        <v>0</v>
      </c>
      <c r="S58" s="11">
        <f t="shared" si="24"/>
        <v>-0.8713898029077225</v>
      </c>
      <c r="T58" s="11">
        <f t="shared" si="25"/>
        <v>-0.27751267608526198</v>
      </c>
      <c r="U58" s="11">
        <f>'OddsRatio_working_3-way'!S58-'OddsRatio_working_3-way'!R58^2/3</f>
        <v>-0.8713898029077225</v>
      </c>
      <c r="V58" s="11">
        <f>'OddsRatio_working_3-way'!S58*'OddsRatio_working_3-way'!R58/3-2*'OddsRatio_working_3-way'!R58^3/27-'OddsRatio_working_3-way'!T58</f>
        <v>0.27751267608526198</v>
      </c>
      <c r="W58" s="11">
        <f>'OddsRatio_working_3-way'!V58^2+4*'OddsRatio_working_3-way'!U58^3/27</f>
        <v>-2.1010991574675217E-2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0.15654414470260358</v>
      </c>
      <c r="Y58" s="11">
        <f>IF('OddsRatio_working_3-way'!W58&gt;=0,IF('OddsRatio_working_3-way'!V58+SQRT('OddsRatio_working_3-way'!W58)&gt;0,0,PI()),ACOS('OddsRatio_working_3-way'!V58/(2*'OddsRatio_working_3-way'!X58)))</f>
        <v>0.48134733819963005</v>
      </c>
      <c r="Z58" s="11">
        <f>'OddsRatio_working_3-way'!X58^(1/3)*COS('OddsRatio_working_3-way'!Y58/3)</f>
        <v>0.5320240158227052</v>
      </c>
      <c r="AA58" s="11">
        <f>'OddsRatio_working_3-way'!X58^(1/3)*COS(('OddsRatio_working_3-way'!Y58+2*PI())/3)</f>
        <v>-0.34057933096805187</v>
      </c>
      <c r="AB58" s="11">
        <f>'OddsRatio_working_3-way'!X58^(1/3)*COS(('OddsRatio_working_3-way'!Y58+4*PI())/3)</f>
        <v>-0.19144468485465344</v>
      </c>
      <c r="AC58" s="11">
        <f>'OddsRatio_working_3-way'!X58^(1/3)*SIN('OddsRatio_working_3-way'!Y58/3)</f>
        <v>8.6102928079070287E-2</v>
      </c>
      <c r="AD58" s="11">
        <f>'OddsRatio_working_3-way'!X58^(1/3)*SIN(('OddsRatio_working_3-way'!Y58+2*PI())/3)</f>
        <v>0.41769484908634175</v>
      </c>
      <c r="AE58" s="11">
        <f>'OddsRatio_working_3-way'!X58^(1/3)*SIN(('OddsRatio_working_3-way'!Y58+4*PI())/3)</f>
        <v>-0.50379777716541196</v>
      </c>
      <c r="AF58" s="11">
        <f>-'OddsRatio_working_3-way'!U58/(3*'OddsRatio_working_3-way'!X58^(1/3))*COS(('OddsRatio_working_3-way'!Y58)/3)</f>
        <v>0.53202401582270509</v>
      </c>
      <c r="AG58" s="11">
        <f>-'OddsRatio_working_3-way'!U58/(3*'OddsRatio_working_3-way'!X58^(1/3))*COS(('OddsRatio_working_3-way'!Y58+2*PI())/3)</f>
        <v>-0.34057933096805176</v>
      </c>
      <c r="AH58" s="11">
        <f>-'OddsRatio_working_3-way'!U58/(3*'OddsRatio_working_3-way'!X58^(1/3))*COS(('OddsRatio_working_3-way'!Y58+4*PI())/3)</f>
        <v>-0.19144468485465341</v>
      </c>
      <c r="AI58" s="11">
        <f>'OddsRatio_working_3-way'!U58/(3*'OddsRatio_working_3-way'!X58^(1/3))*SIN(('OddsRatio_working_3-way'!Y58)/3)</f>
        <v>-8.6102928079070273E-2</v>
      </c>
      <c r="AJ58" s="11">
        <f>'OddsRatio_working_3-way'!U58/(3*'OddsRatio_working_3-way'!X58^(1/3))*SIN(('OddsRatio_working_3-way'!Y58+2*PI())/3)</f>
        <v>-0.41769484908634164</v>
      </c>
      <c r="AK58" s="11">
        <f>'OddsRatio_working_3-way'!U58/(3*'OddsRatio_working_3-way'!X58^(1/3))*SIN(('OddsRatio_working_3-way'!Y58+4*PI())/3)</f>
        <v>0.50379777716541185</v>
      </c>
      <c r="AL58" s="11">
        <f>'OddsRatio_working_3-way'!Z58+'OddsRatio_working_3-way'!AF58</f>
        <v>1.0640480316454104</v>
      </c>
      <c r="AM58" s="11">
        <f>'OddsRatio_working_3-way'!AA58+'OddsRatio_working_3-way'!AG58</f>
        <v>-0.68115866193610364</v>
      </c>
      <c r="AN58" s="11">
        <f>'OddsRatio_working_3-way'!AB58+'OddsRatio_working_3-way'!AH58</f>
        <v>-0.38288936970930687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1.0640480316454104</v>
      </c>
      <c r="AS58" s="11">
        <f>IF(('OddsRatio_working_3-way'!X58=0),IF(Q58&gt;0,-Q58^(1/3),(-Q58)^(1/3)),'OddsRatio_working_3-way'!AM58-'OddsRatio_working_3-way'!R58/3)</f>
        <v>-0.68115866193610364</v>
      </c>
      <c r="AT58" s="11">
        <f>IF(('OddsRatio_working_3-way'!X58=0),IF(Q58&gt;0,-Q58^(1/3),(-Q58)^(1/3)),'OddsRatio_working_3-way'!AN58-'OddsRatio_working_3-way'!R58/3)</f>
        <v>-0.38288936970930687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9">
        <f t="shared" si="13"/>
        <v>0.34897528260054256</v>
      </c>
      <c r="E59" s="9">
        <f t="shared" si="14"/>
        <v>0.302049434798915</v>
      </c>
      <c r="F59" s="9">
        <f t="shared" si="15"/>
        <v>0.34897528260054256</v>
      </c>
      <c r="G59" s="9">
        <f t="shared" si="16"/>
        <v>1.0599616249519246</v>
      </c>
      <c r="H59" s="9">
        <f t="shared" si="17"/>
        <v>2.8655324599153866</v>
      </c>
      <c r="I59" s="9">
        <f t="shared" si="18"/>
        <v>3.3107163423951955</v>
      </c>
      <c r="J59" s="9">
        <f t="shared" si="19"/>
        <v>2.8655324599153866</v>
      </c>
      <c r="K59" s="11">
        <f t="shared" si="20"/>
        <v>0.3623188405797102</v>
      </c>
      <c r="L59" s="11">
        <f t="shared" si="21"/>
        <v>0.31446540880503143</v>
      </c>
      <c r="M59" s="11">
        <f t="shared" si="22"/>
        <v>0.3623188405797102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-0.2787639085388488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0.23530414174919656</v>
      </c>
      <c r="Q59" s="11">
        <f>2*'OddsRatio_working_3-way'!K59*'OddsRatio_working_3-way'!L59*'OddsRatio_working_3-way'!M59</f>
        <v>8.2562856754104061E-2</v>
      </c>
      <c r="R59" s="11">
        <f t="shared" si="23"/>
        <v>0</v>
      </c>
      <c r="S59" s="11">
        <f t="shared" si="24"/>
        <v>-0.84409830161498234</v>
      </c>
      <c r="T59" s="11">
        <f t="shared" si="25"/>
        <v>-0.29617484267192368</v>
      </c>
      <c r="U59" s="11">
        <f>'OddsRatio_working_3-way'!S59-'OddsRatio_working_3-way'!R59^2/3</f>
        <v>-0.84409830161498234</v>
      </c>
      <c r="V59" s="11">
        <f>'OddsRatio_working_3-way'!S59*'OddsRatio_working_3-way'!R59/3-2*'OddsRatio_working_3-way'!R59^3/27-'OddsRatio_working_3-way'!T59</f>
        <v>0.29617484267192368</v>
      </c>
      <c r="W59" s="11">
        <f>'OddsRatio_working_3-way'!V59^2+4*'OddsRatio_working_3-way'!U59^3/27</f>
        <v>-1.3799706876422152E-3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0.14924770359990547</v>
      </c>
      <c r="Y59" s="11">
        <f>IF('OddsRatio_working_3-way'!W59&gt;=0,IF('OddsRatio_working_3-way'!V59+SQRT('OddsRatio_working_3-way'!W59)&gt;0,0,PI()),ACOS('OddsRatio_working_3-way'!V59/(2*'OddsRatio_working_3-way'!X59)))</f>
        <v>0.12477418896361914</v>
      </c>
      <c r="Z59" s="11">
        <f>'OddsRatio_working_3-way'!X59^(1/3)*COS('OddsRatio_working_3-way'!Y59/3)</f>
        <v>0.52998081247596229</v>
      </c>
      <c r="AA59" s="11">
        <f>'OddsRatio_working_3-way'!X59^(1/3)*COS(('OddsRatio_working_3-way'!Y59+2*PI())/3)</f>
        <v>-0.28409090909090889</v>
      </c>
      <c r="AB59" s="11">
        <f>'OddsRatio_working_3-way'!X59^(1/3)*COS(('OddsRatio_working_3-way'!Y59+4*PI())/3)</f>
        <v>-0.24588990338505359</v>
      </c>
      <c r="AC59" s="11">
        <f>'OddsRatio_working_3-way'!X59^(1/3)*SIN('OddsRatio_working_3-way'!Y59/3)</f>
        <v>2.2055360927590136E-2</v>
      </c>
      <c r="AD59" s="11">
        <f>'OddsRatio_working_3-way'!X59^(1/3)*SIN(('OddsRatio_working_3-way'!Y59+2*PI())/3)</f>
        <v>0.44794916665870516</v>
      </c>
      <c r="AE59" s="11">
        <f>'OddsRatio_working_3-way'!X59^(1/3)*SIN(('OddsRatio_working_3-way'!Y59+4*PI())/3)</f>
        <v>-0.47000452758629513</v>
      </c>
      <c r="AF59" s="11">
        <f>-'OddsRatio_working_3-way'!U59/(3*'OddsRatio_working_3-way'!X59^(1/3))*COS(('OddsRatio_working_3-way'!Y59)/3)</f>
        <v>0.52998081247596229</v>
      </c>
      <c r="AG59" s="11">
        <f>-'OddsRatio_working_3-way'!U59/(3*'OddsRatio_working_3-way'!X59^(1/3))*COS(('OddsRatio_working_3-way'!Y59+2*PI())/3)</f>
        <v>-0.28409090909090889</v>
      </c>
      <c r="AH59" s="11">
        <f>-'OddsRatio_working_3-way'!U59/(3*'OddsRatio_working_3-way'!X59^(1/3))*COS(('OddsRatio_working_3-way'!Y59+4*PI())/3)</f>
        <v>-0.24588990338505359</v>
      </c>
      <c r="AI59" s="11">
        <f>'OddsRatio_working_3-way'!U59/(3*'OddsRatio_working_3-way'!X59^(1/3))*SIN(('OddsRatio_working_3-way'!Y59)/3)</f>
        <v>-2.2055360927590136E-2</v>
      </c>
      <c r="AJ59" s="11">
        <f>'OddsRatio_working_3-way'!U59/(3*'OddsRatio_working_3-way'!X59^(1/3))*SIN(('OddsRatio_working_3-way'!Y59+2*PI())/3)</f>
        <v>-0.44794916665870516</v>
      </c>
      <c r="AK59" s="11">
        <f>'OddsRatio_working_3-way'!U59/(3*'OddsRatio_working_3-way'!X59^(1/3))*SIN(('OddsRatio_working_3-way'!Y59+4*PI())/3)</f>
        <v>0.47000452758629513</v>
      </c>
      <c r="AL59" s="11">
        <f>'OddsRatio_working_3-way'!Z59+'OddsRatio_working_3-way'!AF59</f>
        <v>1.0599616249519246</v>
      </c>
      <c r="AM59" s="11">
        <f>'OddsRatio_working_3-way'!AA59+'OddsRatio_working_3-way'!AG59</f>
        <v>-0.56818181818181779</v>
      </c>
      <c r="AN59" s="11">
        <f>'OddsRatio_working_3-way'!AB59+'OddsRatio_working_3-way'!AH59</f>
        <v>-0.49177980677010719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1.0599616249519246</v>
      </c>
      <c r="AS59" s="11">
        <f>IF(('OddsRatio_working_3-way'!X59=0),IF(Q59&gt;0,-Q59^(1/3),(-Q59)^(1/3)),'OddsRatio_working_3-way'!AM59-'OddsRatio_working_3-way'!R59/3)</f>
        <v>-0.56818181818181779</v>
      </c>
      <c r="AT59" s="11">
        <f>IF(('OddsRatio_working_3-way'!X59=0),IF(Q59&gt;0,-Q59^(1/3),(-Q59)^(1/3)),'OddsRatio_working_3-way'!AN59-'OddsRatio_working_3-way'!R59/3)</f>
        <v>-0.49177980677010719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9">
        <f t="shared" si="13"/>
        <v>0.50735595266922462</v>
      </c>
      <c r="E60" s="9">
        <f t="shared" si="14"/>
        <v>0.27505935010862265</v>
      </c>
      <c r="F60" s="9">
        <f t="shared" si="15"/>
        <v>0.21758469722215248</v>
      </c>
      <c r="G60" s="9">
        <f t="shared" si="16"/>
        <v>1.0670360367917533</v>
      </c>
      <c r="H60" s="9">
        <f t="shared" si="17"/>
        <v>1.9710027934804959</v>
      </c>
      <c r="I60" s="9">
        <f t="shared" si="18"/>
        <v>3.6355790108756301</v>
      </c>
      <c r="J60" s="9">
        <f t="shared" si="19"/>
        <v>4.5959114439882089</v>
      </c>
      <c r="K60" s="11">
        <f t="shared" si="20"/>
        <v>0.52356020942408377</v>
      </c>
      <c r="L60" s="11">
        <f t="shared" si="21"/>
        <v>0.28818443804034583</v>
      </c>
      <c r="M60" s="11">
        <f t="shared" si="22"/>
        <v>0.22883295194508008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-0.26153147757337281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0.2330555736725094</v>
      </c>
      <c r="Q60" s="11">
        <f>2*'OddsRatio_working_3-way'!K60*'OddsRatio_working_3-way'!L60*'OddsRatio_working_3-way'!M60</f>
        <v>6.9053503310373146E-2</v>
      </c>
      <c r="R60" s="11">
        <f t="shared" si="23"/>
        <v>0</v>
      </c>
      <c r="S60" s="11">
        <f t="shared" si="24"/>
        <v>-0.89111863640630229</v>
      </c>
      <c r="T60" s="11">
        <f t="shared" si="25"/>
        <v>-0.26403515152779322</v>
      </c>
      <c r="U60" s="11">
        <f>'OddsRatio_working_3-way'!S60-'OddsRatio_working_3-way'!R60^2/3</f>
        <v>-0.89111863640630229</v>
      </c>
      <c r="V60" s="11">
        <f>'OddsRatio_working_3-way'!S60*'OddsRatio_working_3-way'!R60/3-2*'OddsRatio_working_3-way'!R60^3/27-'OddsRatio_working_3-way'!T60</f>
        <v>0.26403515152779322</v>
      </c>
      <c r="W60" s="11">
        <f>'OddsRatio_working_3-way'!V60^2+4*'OddsRatio_working_3-way'!U60^3/27</f>
        <v>-3.5119595526537081E-2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0.16189051606629232</v>
      </c>
      <c r="Y60" s="11">
        <f>IF('OddsRatio_working_3-way'!W60&gt;=0,IF('OddsRatio_working_3-way'!V60+SQRT('OddsRatio_working_3-way'!W60)&gt;0,0,PI()),ACOS('OddsRatio_working_3-way'!V60/(2*'OddsRatio_working_3-way'!X60)))</f>
        <v>0.61724792196696332</v>
      </c>
      <c r="Z60" s="11">
        <f>'OddsRatio_working_3-way'!X60^(1/3)*COS('OddsRatio_working_3-way'!Y60/3)</f>
        <v>0.53351801839587665</v>
      </c>
      <c r="AA60" s="11">
        <f>'OddsRatio_working_3-way'!X60^(1/3)*COS(('OddsRatio_working_3-way'!Y60+2*PI())/3)</f>
        <v>-0.36318800969456488</v>
      </c>
      <c r="AB60" s="11">
        <f>'OddsRatio_working_3-way'!X60^(1/3)*COS(('OddsRatio_working_3-way'!Y60+4*PI())/3)</f>
        <v>-0.17033000870131187</v>
      </c>
      <c r="AC60" s="11">
        <f>'OddsRatio_working_3-way'!X60^(1/3)*SIN('OddsRatio_working_3-way'!Y60/3)</f>
        <v>0.11134661878882779</v>
      </c>
      <c r="AD60" s="11">
        <f>'OddsRatio_working_3-way'!X60^(1/3)*SIN(('OddsRatio_working_3-way'!Y60+2*PI())/3)</f>
        <v>0.4063668479131487</v>
      </c>
      <c r="AE60" s="11">
        <f>'OddsRatio_working_3-way'!X60^(1/3)*SIN(('OddsRatio_working_3-way'!Y60+4*PI())/3)</f>
        <v>-0.51771346670197638</v>
      </c>
      <c r="AF60" s="11">
        <f>-'OddsRatio_working_3-way'!U60/(3*'OddsRatio_working_3-way'!X60^(1/3))*COS(('OddsRatio_working_3-way'!Y60)/3)</f>
        <v>0.53351801839587665</v>
      </c>
      <c r="AG60" s="11">
        <f>-'OddsRatio_working_3-way'!U60/(3*'OddsRatio_working_3-way'!X60^(1/3))*COS(('OddsRatio_working_3-way'!Y60+2*PI())/3)</f>
        <v>-0.36318800969456488</v>
      </c>
      <c r="AH60" s="11">
        <f>-'OddsRatio_working_3-way'!U60/(3*'OddsRatio_working_3-way'!X60^(1/3))*COS(('OddsRatio_working_3-way'!Y60+4*PI())/3)</f>
        <v>-0.17033000870131187</v>
      </c>
      <c r="AI60" s="11">
        <f>'OddsRatio_working_3-way'!U60/(3*'OddsRatio_working_3-way'!X60^(1/3))*SIN(('OddsRatio_working_3-way'!Y60)/3)</f>
        <v>-0.11134661878882779</v>
      </c>
      <c r="AJ60" s="11">
        <f>'OddsRatio_working_3-way'!U60/(3*'OddsRatio_working_3-way'!X60^(1/3))*SIN(('OddsRatio_working_3-way'!Y60+2*PI())/3)</f>
        <v>-0.4063668479131487</v>
      </c>
      <c r="AK60" s="11">
        <f>'OddsRatio_working_3-way'!U60/(3*'OddsRatio_working_3-way'!X60^(1/3))*SIN(('OddsRatio_working_3-way'!Y60+4*PI())/3)</f>
        <v>0.51771346670197638</v>
      </c>
      <c r="AL60" s="11">
        <f>'OddsRatio_working_3-way'!Z60+'OddsRatio_working_3-way'!AF60</f>
        <v>1.0670360367917533</v>
      </c>
      <c r="AM60" s="11">
        <f>'OddsRatio_working_3-way'!AA60+'OddsRatio_working_3-way'!AG60</f>
        <v>-0.72637601938912977</v>
      </c>
      <c r="AN60" s="11">
        <f>'OddsRatio_working_3-way'!AB60+'OddsRatio_working_3-way'!AH60</f>
        <v>-0.34066001740262375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1.0670360367917533</v>
      </c>
      <c r="AS60" s="11">
        <f>IF(('OddsRatio_working_3-way'!X60=0),IF(Q60&gt;0,-Q60^(1/3),(-Q60)^(1/3)),'OddsRatio_working_3-way'!AM60-'OddsRatio_working_3-way'!R60/3)</f>
        <v>-0.72637601938912977</v>
      </c>
      <c r="AT60" s="11">
        <f>IF(('OddsRatio_working_3-way'!X60=0),IF(Q60&gt;0,-Q60^(1/3),(-Q60)^(1/3)),'OddsRatio_working_3-way'!AN60-'OddsRatio_working_3-way'!R60/3)</f>
        <v>-0.34066001740262375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9">
        <f t="shared" si="13"/>
        <v>0.74438263767502699</v>
      </c>
      <c r="E61" s="9">
        <f t="shared" si="14"/>
        <v>0.18009079659286414</v>
      </c>
      <c r="F61" s="9">
        <f t="shared" si="15"/>
        <v>7.5526565732109183E-2</v>
      </c>
      <c r="G61" s="9">
        <f t="shared" si="16"/>
        <v>1.1077261811312589</v>
      </c>
      <c r="H61" s="9">
        <f t="shared" si="17"/>
        <v>1.3433951161506901</v>
      </c>
      <c r="I61" s="9">
        <f t="shared" si="18"/>
        <v>5.5527546044494738</v>
      </c>
      <c r="J61" s="9">
        <f t="shared" si="19"/>
        <v>13.240374301500411</v>
      </c>
      <c r="K61" s="11">
        <f t="shared" si="20"/>
        <v>0.76335877862595414</v>
      </c>
      <c r="L61" s="11">
        <f t="shared" si="21"/>
        <v>0.19569471624266144</v>
      </c>
      <c r="M61" s="11">
        <f t="shared" si="22"/>
        <v>8.2987551867219914E-2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-0.17453661585067093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0.19178342531272191</v>
      </c>
      <c r="Q61" s="11">
        <f>2*'OddsRatio_working_3-way'!K61*'OddsRatio_working_3-way'!L61*'OddsRatio_working_3-way'!M61</f>
        <v>2.4794237273784346E-2</v>
      </c>
      <c r="R61" s="11">
        <f t="shared" si="23"/>
        <v>0</v>
      </c>
      <c r="S61" s="11">
        <f t="shared" si="24"/>
        <v>-1.0988148496978245</v>
      </c>
      <c r="T61" s="11">
        <f t="shared" si="25"/>
        <v>-0.14205751127315119</v>
      </c>
      <c r="U61" s="11">
        <f>'OddsRatio_working_3-way'!S61-'OddsRatio_working_3-way'!R61^2/3</f>
        <v>-1.0988148496978245</v>
      </c>
      <c r="V61" s="11">
        <f>'OddsRatio_working_3-way'!S61*'OddsRatio_working_3-way'!R61/3-2*'OddsRatio_working_3-way'!R61^3/27-'OddsRatio_working_3-way'!T61</f>
        <v>0.14205751127315119</v>
      </c>
      <c r="W61" s="11">
        <f>'OddsRatio_working_3-way'!V61^2+4*'OddsRatio_working_3-way'!U61^3/27</f>
        <v>-0.17636818761777495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0.22166896722753979</v>
      </c>
      <c r="Y61" s="11">
        <f>IF('OddsRatio_working_3-way'!W61&gt;=0,IF('OddsRatio_working_3-way'!V61+SQRT('OddsRatio_working_3-way'!W61)&gt;0,0,PI()),ACOS('OddsRatio_working_3-way'!V61/(2*'OddsRatio_working_3-way'!X61)))</f>
        <v>1.2446159469040179</v>
      </c>
      <c r="Z61" s="11">
        <f>'OddsRatio_working_3-way'!X61^(1/3)*COS('OddsRatio_working_3-way'!Y61/3)</f>
        <v>0.55386309056562943</v>
      </c>
      <c r="AA61" s="11">
        <f>'OddsRatio_working_3-way'!X61^(1/3)*COS(('OddsRatio_working_3-way'!Y61+2*PI())/3)</f>
        <v>-0.48819079385260666</v>
      </c>
      <c r="AB61" s="11">
        <f>'OddsRatio_working_3-way'!X61^(1/3)*COS(('OddsRatio_working_3-way'!Y61+4*PI())/3)</f>
        <v>-6.567229671302291E-2</v>
      </c>
      <c r="AC61" s="11">
        <f>'OddsRatio_working_3-way'!X61^(1/3)*SIN('OddsRatio_working_3-way'!Y61/3)</f>
        <v>0.24394116806113486</v>
      </c>
      <c r="AD61" s="11">
        <f>'OddsRatio_working_3-way'!X61^(1/3)*SIN(('OddsRatio_working_3-way'!Y61+2*PI())/3)</f>
        <v>0.35768892261782892</v>
      </c>
      <c r="AE61" s="11">
        <f>'OddsRatio_working_3-way'!X61^(1/3)*SIN(('OddsRatio_working_3-way'!Y61+4*PI())/3)</f>
        <v>-0.60163009067896378</v>
      </c>
      <c r="AF61" s="11">
        <f>-'OddsRatio_working_3-way'!U61/(3*'OddsRatio_working_3-way'!X61^(1/3))*COS(('OddsRatio_working_3-way'!Y61)/3)</f>
        <v>0.55386309056562943</v>
      </c>
      <c r="AG61" s="11">
        <f>-'OddsRatio_working_3-way'!U61/(3*'OddsRatio_working_3-way'!X61^(1/3))*COS(('OddsRatio_working_3-way'!Y61+2*PI())/3)</f>
        <v>-0.48819079385260666</v>
      </c>
      <c r="AH61" s="11">
        <f>-'OddsRatio_working_3-way'!U61/(3*'OddsRatio_working_3-way'!X61^(1/3))*COS(('OddsRatio_working_3-way'!Y61+4*PI())/3)</f>
        <v>-6.567229671302291E-2</v>
      </c>
      <c r="AI61" s="11">
        <f>'OddsRatio_working_3-way'!U61/(3*'OddsRatio_working_3-way'!X61^(1/3))*SIN(('OddsRatio_working_3-way'!Y61)/3)</f>
        <v>-0.24394116806113486</v>
      </c>
      <c r="AJ61" s="11">
        <f>'OddsRatio_working_3-way'!U61/(3*'OddsRatio_working_3-way'!X61^(1/3))*SIN(('OddsRatio_working_3-way'!Y61+2*PI())/3)</f>
        <v>-0.35768892261782892</v>
      </c>
      <c r="AK61" s="11">
        <f>'OddsRatio_working_3-way'!U61/(3*'OddsRatio_working_3-way'!X61^(1/3))*SIN(('OddsRatio_working_3-way'!Y61+4*PI())/3)</f>
        <v>0.60163009067896378</v>
      </c>
      <c r="AL61" s="11">
        <f>'OddsRatio_working_3-way'!Z61+'OddsRatio_working_3-way'!AF61</f>
        <v>1.1077261811312589</v>
      </c>
      <c r="AM61" s="11">
        <f>'OddsRatio_working_3-way'!AA61+'OddsRatio_working_3-way'!AG61</f>
        <v>-0.97638158770521333</v>
      </c>
      <c r="AN61" s="11">
        <f>'OddsRatio_working_3-way'!AB61+'OddsRatio_working_3-way'!AH61</f>
        <v>-0.13134459342604582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1.1077261811312589</v>
      </c>
      <c r="AS61" s="11">
        <f>IF(('OddsRatio_working_3-way'!X61=0),IF(Q61&gt;0,-Q61^(1/3),(-Q61)^(1/3)),'OddsRatio_working_3-way'!AM61-'OddsRatio_working_3-way'!R61/3)</f>
        <v>-0.97638158770521333</v>
      </c>
      <c r="AT61" s="11">
        <f>IF(('OddsRatio_working_3-way'!X61=0),IF(Q61&gt;0,-Q61^(1/3),(-Q61)^(1/3)),'OddsRatio_working_3-way'!AN61-'OddsRatio_working_3-way'!R61/3)</f>
        <v>-0.13134459342604582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9">
        <f t="shared" si="13"/>
        <v>0.32731841679967011</v>
      </c>
      <c r="E62" s="9">
        <f t="shared" si="14"/>
        <v>0.28484775195209222</v>
      </c>
      <c r="F62" s="9">
        <f t="shared" si="15"/>
        <v>0.38783383124823773</v>
      </c>
      <c r="G62" s="9">
        <f t="shared" si="16"/>
        <v>1.0593448652053694</v>
      </c>
      <c r="H62" s="9">
        <f t="shared" si="17"/>
        <v>3.0551290384984164</v>
      </c>
      <c r="I62" s="9">
        <f t="shared" si="18"/>
        <v>3.5106473305367261</v>
      </c>
      <c r="J62" s="9">
        <f t="shared" si="19"/>
        <v>2.578423849156001</v>
      </c>
      <c r="K62" s="11">
        <f t="shared" si="20"/>
        <v>0.3401360544217687</v>
      </c>
      <c r="L62" s="11">
        <f t="shared" si="21"/>
        <v>0.29673590504451036</v>
      </c>
      <c r="M62" s="11">
        <f t="shared" si="22"/>
        <v>0.40160642570281119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-0.27768969659294851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0.23509934284869546</v>
      </c>
      <c r="Q62" s="11">
        <f>2*'OddsRatio_working_3-way'!K62*'OddsRatio_working_3-way'!L62*'OddsRatio_working_3-way'!M62</f>
        <v>8.106873891334325E-2</v>
      </c>
      <c r="R62" s="11">
        <f t="shared" si="23"/>
        <v>0</v>
      </c>
      <c r="S62" s="11">
        <f t="shared" si="24"/>
        <v>-0.84662609284101698</v>
      </c>
      <c r="T62" s="11">
        <f t="shared" si="25"/>
        <v>-0.29194003201414376</v>
      </c>
      <c r="U62" s="11">
        <f>'OddsRatio_working_3-way'!S62-'OddsRatio_working_3-way'!R62^2/3</f>
        <v>-0.84662609284101698</v>
      </c>
      <c r="V62" s="11">
        <f>'OddsRatio_working_3-way'!S62*'OddsRatio_working_3-way'!R62/3-2*'OddsRatio_working_3-way'!R62^3/27-'OddsRatio_working_3-way'!T62</f>
        <v>0.29194003201414376</v>
      </c>
      <c r="W62" s="11">
        <f>'OddsRatio_working_3-way'!V62^2+4*'OddsRatio_working_3-way'!U62^3/27</f>
        <v>-4.6733947613802201E-3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0.14991862547212029</v>
      </c>
      <c r="Y62" s="11">
        <f>IF('OddsRatio_working_3-way'!W62&gt;=0,IF('OddsRatio_working_3-way'!V62+SQRT('OddsRatio_working_3-way'!W62)&gt;0,0,PI()),ACOS('OddsRatio_working_3-way'!V62/(2*'OddsRatio_working_3-way'!X62)))</f>
        <v>0.23002081945375963</v>
      </c>
      <c r="Z62" s="11">
        <f>'OddsRatio_working_3-way'!X62^(1/3)*COS('OddsRatio_working_3-way'!Y62/3)</f>
        <v>0.52967243260268471</v>
      </c>
      <c r="AA62" s="11">
        <f>'OddsRatio_working_3-way'!X62^(1/3)*COS(('OddsRatio_working_3-way'!Y62+2*PI())/3)</f>
        <v>-0.30007623355190666</v>
      </c>
      <c r="AB62" s="11">
        <f>'OddsRatio_working_3-way'!X62^(1/3)*COS(('OddsRatio_working_3-way'!Y62+4*PI())/3)</f>
        <v>-0.22959619905077822</v>
      </c>
      <c r="AC62" s="11">
        <f>'OddsRatio_working_3-way'!X62^(1/3)*SIN('OddsRatio_working_3-way'!Y62/3)</f>
        <v>4.0691666891720796E-2</v>
      </c>
      <c r="AD62" s="11">
        <f>'OddsRatio_working_3-way'!X62^(1/3)*SIN(('OddsRatio_working_3-way'!Y62+2*PI())/3)</f>
        <v>0.43836394887236563</v>
      </c>
      <c r="AE62" s="11">
        <f>'OddsRatio_working_3-way'!X62^(1/3)*SIN(('OddsRatio_working_3-way'!Y62+4*PI())/3)</f>
        <v>-0.47905561576408623</v>
      </c>
      <c r="AF62" s="11">
        <f>-'OddsRatio_working_3-way'!U62/(3*'OddsRatio_working_3-way'!X62^(1/3))*COS(('OddsRatio_working_3-way'!Y62)/3)</f>
        <v>0.5296724326026846</v>
      </c>
      <c r="AG62" s="11">
        <f>-'OddsRatio_working_3-way'!U62/(3*'OddsRatio_working_3-way'!X62^(1/3))*COS(('OddsRatio_working_3-way'!Y62+2*PI())/3)</f>
        <v>-0.30007623355190655</v>
      </c>
      <c r="AH62" s="11">
        <f>-'OddsRatio_working_3-way'!U62/(3*'OddsRatio_working_3-way'!X62^(1/3))*COS(('OddsRatio_working_3-way'!Y62+4*PI())/3)</f>
        <v>-0.22959619905077819</v>
      </c>
      <c r="AI62" s="11">
        <f>'OddsRatio_working_3-way'!U62/(3*'OddsRatio_working_3-way'!X62^(1/3))*SIN(('OddsRatio_working_3-way'!Y62)/3)</f>
        <v>-4.0691666891720789E-2</v>
      </c>
      <c r="AJ62" s="11">
        <f>'OddsRatio_working_3-way'!U62/(3*'OddsRatio_working_3-way'!X62^(1/3))*SIN(('OddsRatio_working_3-way'!Y62+2*PI())/3)</f>
        <v>-0.43836394887236552</v>
      </c>
      <c r="AK62" s="11">
        <f>'OddsRatio_working_3-way'!U62/(3*'OddsRatio_working_3-way'!X62^(1/3))*SIN(('OddsRatio_working_3-way'!Y62+4*PI())/3)</f>
        <v>0.47905561576408612</v>
      </c>
      <c r="AL62" s="11">
        <f>'OddsRatio_working_3-way'!Z62+'OddsRatio_working_3-way'!AF62</f>
        <v>1.0593448652053694</v>
      </c>
      <c r="AM62" s="11">
        <f>'OddsRatio_working_3-way'!AA62+'OddsRatio_working_3-way'!AG62</f>
        <v>-0.6001524671038132</v>
      </c>
      <c r="AN62" s="11">
        <f>'OddsRatio_working_3-way'!AB62+'OddsRatio_working_3-way'!AH62</f>
        <v>-0.45919239810155643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1.0593448652053694</v>
      </c>
      <c r="AS62" s="11">
        <f>IF(('OddsRatio_working_3-way'!X62=0),IF(Q62&gt;0,-Q62^(1/3),(-Q62)^(1/3)),'OddsRatio_working_3-way'!AM62-'OddsRatio_working_3-way'!R62/3)</f>
        <v>-0.6001524671038132</v>
      </c>
      <c r="AT62" s="11">
        <f>IF(('OddsRatio_working_3-way'!X62=0),IF(Q62&gt;0,-Q62^(1/3),(-Q62)^(1/3)),'OddsRatio_working_3-way'!AN62-'OddsRatio_working_3-way'!R62/3)</f>
        <v>-0.45919239810155643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9">
        <f t="shared" si="13"/>
        <v>0.841345762804113</v>
      </c>
      <c r="E63" s="9">
        <f t="shared" si="14"/>
        <v>0.12353272790217203</v>
      </c>
      <c r="F63" s="9">
        <f t="shared" si="15"/>
        <v>3.5121509293714805E-2</v>
      </c>
      <c r="G63" s="9">
        <f t="shared" si="16"/>
        <v>1.1785748812348404</v>
      </c>
      <c r="H63" s="9">
        <f t="shared" si="17"/>
        <v>1.1885719809975746</v>
      </c>
      <c r="I63" s="9">
        <f t="shared" si="18"/>
        <v>8.0950207850337392</v>
      </c>
      <c r="J63" s="9">
        <f t="shared" si="19"/>
        <v>28.472580481584135</v>
      </c>
      <c r="K63" s="11">
        <f t="shared" si="20"/>
        <v>0.86206896551724144</v>
      </c>
      <c r="L63" s="11">
        <f t="shared" si="21"/>
        <v>0.14245014245014245</v>
      </c>
      <c r="M63" s="11">
        <f t="shared" si="22"/>
        <v>4.1135335252982311E-2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-0.11341713885012361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0.14896859178338351</v>
      </c>
      <c r="Q63" s="11">
        <f>2*'OddsRatio_working_3-way'!K63*'OddsRatio_working_3-way'!L63*'OddsRatio_working_3-way'!M63</f>
        <v>1.0102990287106374E-2</v>
      </c>
      <c r="R63" s="11">
        <f t="shared" si="23"/>
        <v>0</v>
      </c>
      <c r="S63" s="11">
        <f t="shared" si="24"/>
        <v>-1.3134575011651437</v>
      </c>
      <c r="T63" s="11">
        <f t="shared" si="25"/>
        <v>-8.9078162167863253E-2</v>
      </c>
      <c r="U63" s="11">
        <f>'OddsRatio_working_3-way'!S63-'OddsRatio_working_3-way'!R63^2/3</f>
        <v>-1.3134575011651437</v>
      </c>
      <c r="V63" s="11">
        <f>'OddsRatio_working_3-way'!S63*'OddsRatio_working_3-way'!R63/3-2*'OddsRatio_working_3-way'!R63^3/27-'OddsRatio_working_3-way'!T63</f>
        <v>8.9078162167863253E-2</v>
      </c>
      <c r="W63" s="11">
        <f>'OddsRatio_working_3-way'!V63^2+4*'OddsRatio_working_3-way'!U63^3/27</f>
        <v>-0.3277596402893575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0.28969577113955325</v>
      </c>
      <c r="Y63" s="11">
        <f>IF('OddsRatio_working_3-way'!W63&gt;=0,IF('OddsRatio_working_3-way'!V63+SQRT('OddsRatio_working_3-way'!W63)&gt;0,0,PI()),ACOS('OddsRatio_working_3-way'!V63/(2*'OddsRatio_working_3-way'!X63)))</f>
        <v>1.4164397821984782</v>
      </c>
      <c r="Z63" s="11">
        <f>'OddsRatio_working_3-way'!X63^(1/3)*COS('OddsRatio_working_3-way'!Y63/3)</f>
        <v>0.58928744061742022</v>
      </c>
      <c r="AA63" s="11">
        <f>'OddsRatio_working_3-way'!X63^(1/3)*COS(('OddsRatio_working_3-way'!Y63+2*PI())/3)</f>
        <v>-0.55525762926065714</v>
      </c>
      <c r="AB63" s="11">
        <f>'OddsRatio_working_3-way'!X63^(1/3)*COS(('OddsRatio_working_3-way'!Y63+4*PI())/3)</f>
        <v>-3.4029811356762758E-2</v>
      </c>
      <c r="AC63" s="11">
        <f>'OddsRatio_working_3-way'!X63^(1/3)*SIN('OddsRatio_working_3-way'!Y63/3)</f>
        <v>0.3009310209759346</v>
      </c>
      <c r="AD63" s="11">
        <f>'OddsRatio_working_3-way'!X63^(1/3)*SIN(('OddsRatio_working_3-way'!Y63+2*PI())/3)</f>
        <v>0.35987238321783266</v>
      </c>
      <c r="AE63" s="11">
        <f>'OddsRatio_working_3-way'!X63^(1/3)*SIN(('OddsRatio_working_3-way'!Y63+4*PI())/3)</f>
        <v>-0.66080340419376704</v>
      </c>
      <c r="AF63" s="11">
        <f>-'OddsRatio_working_3-way'!U63/(3*'OddsRatio_working_3-way'!X63^(1/3))*COS(('OddsRatio_working_3-way'!Y63)/3)</f>
        <v>0.58928744061742011</v>
      </c>
      <c r="AG63" s="11">
        <f>-'OddsRatio_working_3-way'!U63/(3*'OddsRatio_working_3-way'!X63^(1/3))*COS(('OddsRatio_working_3-way'!Y63+2*PI())/3)</f>
        <v>-0.55525762926065703</v>
      </c>
      <c r="AH63" s="11">
        <f>-'OddsRatio_working_3-way'!U63/(3*'OddsRatio_working_3-way'!X63^(1/3))*COS(('OddsRatio_working_3-way'!Y63+4*PI())/3)</f>
        <v>-3.4029811356762751E-2</v>
      </c>
      <c r="AI63" s="11">
        <f>'OddsRatio_working_3-way'!U63/(3*'OddsRatio_working_3-way'!X63^(1/3))*SIN(('OddsRatio_working_3-way'!Y63)/3)</f>
        <v>-0.30093102097593455</v>
      </c>
      <c r="AJ63" s="11">
        <f>'OddsRatio_working_3-way'!U63/(3*'OddsRatio_working_3-way'!X63^(1/3))*SIN(('OddsRatio_working_3-way'!Y63+2*PI())/3)</f>
        <v>-0.3598723832178326</v>
      </c>
      <c r="AK63" s="11">
        <f>'OddsRatio_working_3-way'!U63/(3*'OddsRatio_working_3-way'!X63^(1/3))*SIN(('OddsRatio_working_3-way'!Y63+4*PI())/3)</f>
        <v>0.66080340419376693</v>
      </c>
      <c r="AL63" s="11">
        <f>'OddsRatio_working_3-way'!Z63+'OddsRatio_working_3-way'!AF63</f>
        <v>1.1785748812348404</v>
      </c>
      <c r="AM63" s="11">
        <f>'OddsRatio_working_3-way'!AA63+'OddsRatio_working_3-way'!AG63</f>
        <v>-1.1105152585213141</v>
      </c>
      <c r="AN63" s="11">
        <f>'OddsRatio_working_3-way'!AB63+'OddsRatio_working_3-way'!AH63</f>
        <v>-6.8059622713525503E-2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1.1785748812348404</v>
      </c>
      <c r="AS63" s="11">
        <f>IF(('OddsRatio_working_3-way'!X63=0),IF(Q63&gt;0,-Q63^(1/3),(-Q63)^(1/3)),'OddsRatio_working_3-way'!AM63-'OddsRatio_working_3-way'!R63/3)</f>
        <v>-1.1105152585213141</v>
      </c>
      <c r="AT63" s="11">
        <f>IF(('OddsRatio_working_3-way'!X63=0),IF(Q63&gt;0,-Q63^(1/3),(-Q63)^(1/3)),'OddsRatio_working_3-way'!AN63-'OddsRatio_working_3-way'!R63/3)</f>
        <v>-6.8059622713525503E-2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9">
        <f t="shared" si="13"/>
        <v>0.46319502305048199</v>
      </c>
      <c r="E64" s="9">
        <f t="shared" si="14"/>
        <v>0.2608187005792314</v>
      </c>
      <c r="F64" s="9">
        <f t="shared" si="15"/>
        <v>0.27598627637028628</v>
      </c>
      <c r="G64" s="9">
        <f t="shared" si="16"/>
        <v>1.0535616753515415</v>
      </c>
      <c r="H64" s="9">
        <f t="shared" si="17"/>
        <v>2.1589178428866962</v>
      </c>
      <c r="I64" s="9">
        <f t="shared" si="18"/>
        <v>3.8340809066956472</v>
      </c>
      <c r="J64" s="9">
        <f t="shared" si="19"/>
        <v>3.6233685716253383</v>
      </c>
      <c r="K64" s="11">
        <f t="shared" si="20"/>
        <v>0.47619047619047616</v>
      </c>
      <c r="L64" s="11">
        <f t="shared" si="21"/>
        <v>0.2710027100271003</v>
      </c>
      <c r="M64" s="11">
        <f t="shared" si="22"/>
        <v>0.28653295128939826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-0.27244147594975732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0.2322140836362655</v>
      </c>
      <c r="Q64" s="11">
        <f>2*'OddsRatio_working_3-way'!K64*'OddsRatio_working_3-way'!L64*'OddsRatio_working_3-way'!M64</f>
        <v>7.3953529820466712E-2</v>
      </c>
      <c r="R64" s="11">
        <f t="shared" si="23"/>
        <v>0</v>
      </c>
      <c r="S64" s="11">
        <f t="shared" si="24"/>
        <v>-0.85234483048788645</v>
      </c>
      <c r="T64" s="11">
        <f t="shared" si="25"/>
        <v>-0.27144739824454983</v>
      </c>
      <c r="U64" s="11">
        <f>'OddsRatio_working_3-way'!S64-'OddsRatio_working_3-way'!R64^2/3</f>
        <v>-0.85234483048788645</v>
      </c>
      <c r="V64" s="11">
        <f>'OddsRatio_working_3-way'!S64*'OddsRatio_working_3-way'!R64/3-2*'OddsRatio_working_3-way'!R64^3/27-'OddsRatio_working_3-way'!T64</f>
        <v>0.27144739824454983</v>
      </c>
      <c r="W64" s="11">
        <f>'OddsRatio_working_3-way'!V64^2+4*'OddsRatio_working_3-way'!U64^3/27</f>
        <v>-1.8052821610183942E-2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0.15144017929855932</v>
      </c>
      <c r="Y64" s="11">
        <f>IF('OddsRatio_working_3-way'!W64&gt;=0,IF('OddsRatio_working_3-way'!V64+SQRT('OddsRatio_working_3-way'!W64)&gt;0,0,PI()),ACOS('OddsRatio_working_3-way'!V64/(2*'OddsRatio_working_3-way'!X64)))</f>
        <v>0.45962282771736906</v>
      </c>
      <c r="Z64" s="11">
        <f>'OddsRatio_working_3-way'!X64^(1/3)*COS('OddsRatio_working_3-way'!Y64/3)</f>
        <v>0.52678083767577077</v>
      </c>
      <c r="AA64" s="11">
        <f>'OddsRatio_working_3-way'!X64^(1/3)*COS(('OddsRatio_working_3-way'!Y64+2*PI())/3)</f>
        <v>-0.33383663530961383</v>
      </c>
      <c r="AB64" s="11">
        <f>'OddsRatio_working_3-way'!X64^(1/3)*COS(('OddsRatio_working_3-way'!Y64+4*PI())/3)</f>
        <v>-0.19294420236615709</v>
      </c>
      <c r="AC64" s="11">
        <f>'OddsRatio_working_3-way'!X64^(1/3)*SIN('OddsRatio_working_3-way'!Y64/3)</f>
        <v>8.1344284086686119E-2</v>
      </c>
      <c r="AD64" s="11">
        <f>'OddsRatio_working_3-way'!X64^(1/3)*SIN(('OddsRatio_working_3-way'!Y64+2*PI())/3)</f>
        <v>0.41553344561072114</v>
      </c>
      <c r="AE64" s="11">
        <f>'OddsRatio_working_3-way'!X64^(1/3)*SIN(('OddsRatio_working_3-way'!Y64+4*PI())/3)</f>
        <v>-0.49687772969740723</v>
      </c>
      <c r="AF64" s="11">
        <f>-'OddsRatio_working_3-way'!U64/(3*'OddsRatio_working_3-way'!X64^(1/3))*COS(('OddsRatio_working_3-way'!Y64)/3)</f>
        <v>0.52678083767577066</v>
      </c>
      <c r="AG64" s="11">
        <f>-'OddsRatio_working_3-way'!U64/(3*'OddsRatio_working_3-way'!X64^(1/3))*COS(('OddsRatio_working_3-way'!Y64+2*PI())/3)</f>
        <v>-0.33383663530961377</v>
      </c>
      <c r="AH64" s="11">
        <f>-'OddsRatio_working_3-way'!U64/(3*'OddsRatio_working_3-way'!X64^(1/3))*COS(('OddsRatio_working_3-way'!Y64+4*PI())/3)</f>
        <v>-0.19294420236615703</v>
      </c>
      <c r="AI64" s="11">
        <f>'OddsRatio_working_3-way'!U64/(3*'OddsRatio_working_3-way'!X64^(1/3))*SIN(('OddsRatio_working_3-way'!Y64)/3)</f>
        <v>-8.1344284086686106E-2</v>
      </c>
      <c r="AJ64" s="11">
        <f>'OddsRatio_working_3-way'!U64/(3*'OddsRatio_working_3-way'!X64^(1/3))*SIN(('OddsRatio_working_3-way'!Y64+2*PI())/3)</f>
        <v>-0.41553344561072109</v>
      </c>
      <c r="AK64" s="11">
        <f>'OddsRatio_working_3-way'!U64/(3*'OddsRatio_working_3-way'!X64^(1/3))*SIN(('OddsRatio_working_3-way'!Y64+4*PI())/3)</f>
        <v>0.49687772969740712</v>
      </c>
      <c r="AL64" s="11">
        <f>'OddsRatio_working_3-way'!Z64+'OddsRatio_working_3-way'!AF64</f>
        <v>1.0535616753515415</v>
      </c>
      <c r="AM64" s="11">
        <f>'OddsRatio_working_3-way'!AA64+'OddsRatio_working_3-way'!AG64</f>
        <v>-0.66767327061922765</v>
      </c>
      <c r="AN64" s="11">
        <f>'OddsRatio_working_3-way'!AB64+'OddsRatio_working_3-way'!AH64</f>
        <v>-0.38588840473231412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1.0535616753515415</v>
      </c>
      <c r="AS64" s="11">
        <f>IF(('OddsRatio_working_3-way'!X64=0),IF(Q64&gt;0,-Q64^(1/3),(-Q64)^(1/3)),'OddsRatio_working_3-way'!AM64-'OddsRatio_working_3-way'!R64/3)</f>
        <v>-0.66767327061922765</v>
      </c>
      <c r="AT64" s="11">
        <f>IF(('OddsRatio_working_3-way'!X64=0),IF(Q64&gt;0,-Q64^(1/3),(-Q64)^(1/3)),'OddsRatio_working_3-way'!AN64-'OddsRatio_working_3-way'!R64/3)</f>
        <v>-0.38588840473231412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9">
        <f t="shared" si="13"/>
        <v>0.28579374633833127</v>
      </c>
      <c r="E65" s="9">
        <f t="shared" si="14"/>
        <v>0.26651792188060569</v>
      </c>
      <c r="F65" s="9">
        <f t="shared" si="15"/>
        <v>0.4476883317810631</v>
      </c>
      <c r="G65" s="9">
        <f t="shared" si="16"/>
        <v>1.054441720671953</v>
      </c>
      <c r="H65" s="9">
        <f t="shared" si="17"/>
        <v>3.4990268779925291</v>
      </c>
      <c r="I65" s="9">
        <f t="shared" si="18"/>
        <v>3.7520928909537967</v>
      </c>
      <c r="J65" s="9">
        <f t="shared" si="19"/>
        <v>2.2336968131861847</v>
      </c>
      <c r="K65" s="11">
        <f t="shared" si="20"/>
        <v>0.29673590504451036</v>
      </c>
      <c r="L65" s="11">
        <f t="shared" si="21"/>
        <v>0.2770083102493075</v>
      </c>
      <c r="M65" s="11">
        <f t="shared" si="22"/>
        <v>0.46082949308755761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-0.27414345287227981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0.23295834867607121</v>
      </c>
      <c r="Q65" s="11">
        <f>2*'OddsRatio_working_3-way'!K65*'OddsRatio_working_3-way'!L65*'OddsRatio_working_3-way'!M65</f>
        <v>7.5758812577584128E-2</v>
      </c>
      <c r="R65" s="11">
        <f t="shared" si="23"/>
        <v>0</v>
      </c>
      <c r="S65" s="11">
        <f t="shared" si="24"/>
        <v>-0.84976805477314732</v>
      </c>
      <c r="T65" s="11">
        <f t="shared" si="25"/>
        <v>-0.27634733488557633</v>
      </c>
      <c r="U65" s="11">
        <f>'OddsRatio_working_3-way'!S65-'OddsRatio_working_3-way'!R65^2/3</f>
        <v>-0.84976805477314732</v>
      </c>
      <c r="V65" s="11">
        <f>'OddsRatio_working_3-way'!S65*'OddsRatio_working_3-way'!R65/3-2*'OddsRatio_working_3-way'!R65^3/27-'OddsRatio_working_3-way'!T65</f>
        <v>0.27634733488557633</v>
      </c>
      <c r="W65" s="11">
        <f>'OddsRatio_working_3-way'!V65^2+4*'OddsRatio_working_3-way'!U65^3/27</f>
        <v>-1.4539172115671503E-2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0.15075395651029561</v>
      </c>
      <c r="Y65" s="11">
        <f>IF('OddsRatio_working_3-way'!W65&gt;=0,IF('OddsRatio_working_3-way'!V65+SQRT('OddsRatio_working_3-way'!W65)&gt;0,0,PI()),ACOS('OddsRatio_working_3-way'!V65/(2*'OddsRatio_working_3-way'!X65)))</f>
        <v>0.41142755174217327</v>
      </c>
      <c r="Z65" s="11">
        <f>'OddsRatio_working_3-way'!X65^(1/3)*COS('OddsRatio_working_3-way'!Y65/3)</f>
        <v>0.52722086033597659</v>
      </c>
      <c r="AA65" s="11">
        <f>'OddsRatio_working_3-way'!X65^(1/3)*COS(('OddsRatio_working_3-way'!Y65+2*PI())/3)</f>
        <v>-0.32662342099711322</v>
      </c>
      <c r="AB65" s="11">
        <f>'OddsRatio_working_3-way'!X65^(1/3)*COS(('OddsRatio_working_3-way'!Y65+4*PI())/3)</f>
        <v>-0.20059743933886348</v>
      </c>
      <c r="AC65" s="11">
        <f>'OddsRatio_working_3-way'!X65^(1/3)*SIN('OddsRatio_working_3-way'!Y65/3)</f>
        <v>7.2761134435277319E-2</v>
      </c>
      <c r="AD65" s="11">
        <f>'OddsRatio_working_3-way'!X65^(1/3)*SIN(('OddsRatio_working_3-way'!Y65+2*PI())/3)</f>
        <v>0.42020609123840458</v>
      </c>
      <c r="AE65" s="11">
        <f>'OddsRatio_working_3-way'!X65^(1/3)*SIN(('OddsRatio_working_3-way'!Y65+4*PI())/3)</f>
        <v>-0.4929672256736819</v>
      </c>
      <c r="AF65" s="11">
        <f>-'OddsRatio_working_3-way'!U65/(3*'OddsRatio_working_3-way'!X65^(1/3))*COS(('OddsRatio_working_3-way'!Y65)/3)</f>
        <v>0.52722086033597648</v>
      </c>
      <c r="AG65" s="11">
        <f>-'OddsRatio_working_3-way'!U65/(3*'OddsRatio_working_3-way'!X65^(1/3))*COS(('OddsRatio_working_3-way'!Y65+2*PI())/3)</f>
        <v>-0.32662342099711317</v>
      </c>
      <c r="AH65" s="11">
        <f>-'OddsRatio_working_3-way'!U65/(3*'OddsRatio_working_3-way'!X65^(1/3))*COS(('OddsRatio_working_3-way'!Y65+4*PI())/3)</f>
        <v>-0.20059743933886345</v>
      </c>
      <c r="AI65" s="11">
        <f>'OddsRatio_working_3-way'!U65/(3*'OddsRatio_working_3-way'!X65^(1/3))*SIN(('OddsRatio_working_3-way'!Y65)/3)</f>
        <v>-7.2761134435277305E-2</v>
      </c>
      <c r="AJ65" s="11">
        <f>'OddsRatio_working_3-way'!U65/(3*'OddsRatio_working_3-way'!X65^(1/3))*SIN(('OddsRatio_working_3-way'!Y65+2*PI())/3)</f>
        <v>-0.42020609123840447</v>
      </c>
      <c r="AK65" s="11">
        <f>'OddsRatio_working_3-way'!U65/(3*'OddsRatio_working_3-way'!X65^(1/3))*SIN(('OddsRatio_working_3-way'!Y65+4*PI())/3)</f>
        <v>0.49296722567368179</v>
      </c>
      <c r="AL65" s="11">
        <f>'OddsRatio_working_3-way'!Z65+'OddsRatio_working_3-way'!AF65</f>
        <v>1.054441720671953</v>
      </c>
      <c r="AM65" s="11">
        <f>'OddsRatio_working_3-way'!AA65+'OddsRatio_working_3-way'!AG65</f>
        <v>-0.65324684199422633</v>
      </c>
      <c r="AN65" s="11">
        <f>'OddsRatio_working_3-way'!AB65+'OddsRatio_working_3-way'!AH65</f>
        <v>-0.40119487867772696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1.054441720671953</v>
      </c>
      <c r="AS65" s="11">
        <f>IF(('OddsRatio_working_3-way'!X65=0),IF(Q65&gt;0,-Q65^(1/3),(-Q65)^(1/3)),'OddsRatio_working_3-way'!AM65-'OddsRatio_working_3-way'!R65/3)</f>
        <v>-0.65324684199422633</v>
      </c>
      <c r="AT65" s="11">
        <f>IF(('OddsRatio_working_3-way'!X65=0),IF(Q65&gt;0,-Q65^(1/3),(-Q65)^(1/3)),'OddsRatio_working_3-way'!AN65-'OddsRatio_working_3-way'!R65/3)</f>
        <v>-0.40119487867772696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9">
        <f t="shared" si="13"/>
        <v>0.79394878917931122</v>
      </c>
      <c r="E66" s="9">
        <f t="shared" si="14"/>
        <v>0.1313663647235607</v>
      </c>
      <c r="F66" s="9">
        <f t="shared" si="15"/>
        <v>7.4684846097127833E-2</v>
      </c>
      <c r="G66" s="9">
        <f t="shared" si="16"/>
        <v>1.1283786081230953</v>
      </c>
      <c r="H66" s="9">
        <f t="shared" si="17"/>
        <v>1.259527079868312</v>
      </c>
      <c r="I66" s="9">
        <f t="shared" si="18"/>
        <v>7.6122986436013402</v>
      </c>
      <c r="J66" s="9">
        <f t="shared" si="19"/>
        <v>13.389597117191585</v>
      </c>
      <c r="K66" s="11">
        <f t="shared" si="20"/>
        <v>0.81300813008130079</v>
      </c>
      <c r="L66" s="11">
        <f t="shared" si="21"/>
        <v>0.14577259475218657</v>
      </c>
      <c r="M66" s="11">
        <f t="shared" si="22"/>
        <v>8.347245409015025E-2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-0.14640022593297952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0.16886804514433437</v>
      </c>
      <c r="Q66" s="11">
        <f>2*'OddsRatio_working_3-way'!K66*'OddsRatio_working_3-way'!L66*'OddsRatio_working_3-way'!M66</f>
        <v>1.9785359712282881E-2</v>
      </c>
      <c r="R66" s="11">
        <f t="shared" si="23"/>
        <v>0</v>
      </c>
      <c r="S66" s="11">
        <f t="shared" si="24"/>
        <v>-1.1534684736186158</v>
      </c>
      <c r="T66" s="11">
        <f t="shared" si="25"/>
        <v>-0.13514569110938673</v>
      </c>
      <c r="U66" s="11">
        <f>'OddsRatio_working_3-way'!S66-'OddsRatio_working_3-way'!R66^2/3</f>
        <v>-1.1534684736186158</v>
      </c>
      <c r="V66" s="11">
        <f>'OddsRatio_working_3-way'!S66*'OddsRatio_working_3-way'!R66/3-2*'OddsRatio_working_3-way'!R66^3/27-'OddsRatio_working_3-way'!T66</f>
        <v>0.13514569110938673</v>
      </c>
      <c r="W66" s="11">
        <f>'OddsRatio_working_3-way'!V66^2+4*'OddsRatio_working_3-way'!U66^3/27</f>
        <v>-0.20909530371168578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0.23841123166554021</v>
      </c>
      <c r="Y66" s="11">
        <f>IF('OddsRatio_working_3-way'!W66&gt;=0,IF('OddsRatio_working_3-way'!V66+SQRT('OddsRatio_working_3-way'!W66)&gt;0,0,PI()),ACOS('OddsRatio_working_3-way'!V66/(2*'OddsRatio_working_3-way'!X66)))</f>
        <v>1.2834276476614859</v>
      </c>
      <c r="Z66" s="11">
        <f>'OddsRatio_working_3-way'!X66^(1/3)*COS('OddsRatio_working_3-way'!Y66/3)</f>
        <v>0.56418930406154766</v>
      </c>
      <c r="AA66" s="11">
        <f>'OddsRatio_working_3-way'!X66^(1/3)*COS(('OddsRatio_working_3-way'!Y66+2*PI())/3)</f>
        <v>-0.50488365600440777</v>
      </c>
      <c r="AB66" s="11">
        <f>'OddsRatio_working_3-way'!X66^(1/3)*COS(('OddsRatio_working_3-way'!Y66+4*PI())/3)</f>
        <v>-5.930564805713999E-2</v>
      </c>
      <c r="AC66" s="11">
        <f>'OddsRatio_working_3-way'!X66^(1/3)*SIN('OddsRatio_working_3-way'!Y66/3)</f>
        <v>0.25725458283333236</v>
      </c>
      <c r="AD66" s="11">
        <f>'OddsRatio_working_3-way'!X66^(1/3)*SIN(('OddsRatio_working_3-way'!Y66+2*PI())/3)</f>
        <v>0.35997497844409709</v>
      </c>
      <c r="AE66" s="11">
        <f>'OddsRatio_working_3-way'!X66^(1/3)*SIN(('OddsRatio_working_3-way'!Y66+4*PI())/3)</f>
        <v>-0.61722956127742934</v>
      </c>
      <c r="AF66" s="11">
        <f>-'OddsRatio_working_3-way'!U66/(3*'OddsRatio_working_3-way'!X66^(1/3))*COS(('OddsRatio_working_3-way'!Y66)/3)</f>
        <v>0.56418930406154766</v>
      </c>
      <c r="AG66" s="11">
        <f>-'OddsRatio_working_3-way'!U66/(3*'OddsRatio_working_3-way'!X66^(1/3))*COS(('OddsRatio_working_3-way'!Y66+2*PI())/3)</f>
        <v>-0.50488365600440777</v>
      </c>
      <c r="AH66" s="11">
        <f>-'OddsRatio_working_3-way'!U66/(3*'OddsRatio_working_3-way'!X66^(1/3))*COS(('OddsRatio_working_3-way'!Y66+4*PI())/3)</f>
        <v>-5.930564805713999E-2</v>
      </c>
      <c r="AI66" s="11">
        <f>'OddsRatio_working_3-way'!U66/(3*'OddsRatio_working_3-way'!X66^(1/3))*SIN(('OddsRatio_working_3-way'!Y66)/3)</f>
        <v>-0.25725458283333236</v>
      </c>
      <c r="AJ66" s="11">
        <f>'OddsRatio_working_3-way'!U66/(3*'OddsRatio_working_3-way'!X66^(1/3))*SIN(('OddsRatio_working_3-way'!Y66+2*PI())/3)</f>
        <v>-0.35997497844409709</v>
      </c>
      <c r="AK66" s="11">
        <f>'OddsRatio_working_3-way'!U66/(3*'OddsRatio_working_3-way'!X66^(1/3))*SIN(('OddsRatio_working_3-way'!Y66+4*PI())/3)</f>
        <v>0.61722956127742934</v>
      </c>
      <c r="AL66" s="11">
        <f>'OddsRatio_working_3-way'!Z66+'OddsRatio_working_3-way'!AF66</f>
        <v>1.1283786081230953</v>
      </c>
      <c r="AM66" s="11">
        <f>'OddsRatio_working_3-way'!AA66+'OddsRatio_working_3-way'!AG66</f>
        <v>-1.0097673120088155</v>
      </c>
      <c r="AN66" s="11">
        <f>'OddsRatio_working_3-way'!AB66+'OddsRatio_working_3-way'!AH66</f>
        <v>-0.11861129611427998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1.1283786081230953</v>
      </c>
      <c r="AS66" s="11">
        <f>IF(('OddsRatio_working_3-way'!X66=0),IF(Q66&gt;0,-Q66^(1/3),(-Q66)^(1/3)),'OddsRatio_working_3-way'!AM66-'OddsRatio_working_3-way'!R66/3)</f>
        <v>-1.0097673120088155</v>
      </c>
      <c r="AT66" s="11">
        <f>IF(('OddsRatio_working_3-way'!X66=0),IF(Q66&gt;0,-Q66^(1/3),(-Q66)^(1/3)),'OddsRatio_working_3-way'!AN66-'OddsRatio_working_3-way'!R66/3)</f>
        <v>-0.11861129611427998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9">
        <f t="shared" si="13"/>
        <v>0.76998576305282906</v>
      </c>
      <c r="E67" s="9">
        <f t="shared" si="14"/>
        <v>0.15546357028766628</v>
      </c>
      <c r="F67" s="9">
        <f t="shared" si="15"/>
        <v>7.4550666659504508E-2</v>
      </c>
      <c r="G67" s="9">
        <f t="shared" si="16"/>
        <v>1.1063900427303985</v>
      </c>
      <c r="H67" s="9">
        <f t="shared" si="17"/>
        <v>1.2987253115372077</v>
      </c>
      <c r="I67" s="9">
        <f t="shared" si="18"/>
        <v>6.432375109806256</v>
      </c>
      <c r="J67" s="9">
        <f t="shared" si="19"/>
        <v>13.413696279435074</v>
      </c>
      <c r="K67" s="11">
        <f t="shared" si="20"/>
        <v>0.78740157480314954</v>
      </c>
      <c r="L67" s="11">
        <f t="shared" si="21"/>
        <v>0.16920473773265651</v>
      </c>
      <c r="M67" s="11">
        <f t="shared" si="22"/>
        <v>8.1833060556464804E-2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-0.16217193754350612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0.17880573339275788</v>
      </c>
      <c r="Q67" s="11">
        <f>2*'OddsRatio_working_3-way'!K67*'OddsRatio_working_3-way'!L67*'OddsRatio_working_3-way'!M67</f>
        <v>2.1805577243019254E-2</v>
      </c>
      <c r="R67" s="11">
        <f t="shared" si="23"/>
        <v>0</v>
      </c>
      <c r="S67" s="11">
        <f t="shared" si="24"/>
        <v>-1.1025688913952167</v>
      </c>
      <c r="T67" s="11">
        <f t="shared" si="25"/>
        <v>-0.1344596209018557</v>
      </c>
      <c r="U67" s="11">
        <f>'OddsRatio_working_3-way'!S67-'OddsRatio_working_3-way'!R67^2/3</f>
        <v>-1.1025688913952167</v>
      </c>
      <c r="V67" s="11">
        <f>'OddsRatio_working_3-way'!S67*'OddsRatio_working_3-way'!R67/3-2*'OddsRatio_working_3-way'!R67^3/27-'OddsRatio_working_3-way'!T67</f>
        <v>0.1344596209018557</v>
      </c>
      <c r="W67" s="11">
        <f>'OddsRatio_working_3-way'!V67^2+4*'OddsRatio_working_3-way'!U67^3/27</f>
        <v>-0.18049051702651059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0.22280591704417396</v>
      </c>
      <c r="Y67" s="11">
        <f>IF('OddsRatio_working_3-way'!W67&gt;=0,IF('OddsRatio_working_3-way'!V67+SQRT('OddsRatio_working_3-way'!W67)&gt;0,0,PI()),ACOS('OddsRatio_working_3-way'!V67/(2*'OddsRatio_working_3-way'!X67)))</f>
        <v>1.2642774707062308</v>
      </c>
      <c r="Z67" s="11">
        <f>'OddsRatio_working_3-way'!X67^(1/3)*COS('OddsRatio_working_3-way'!Y67/3)</f>
        <v>0.55319502136519927</v>
      </c>
      <c r="AA67" s="11">
        <f>'OddsRatio_working_3-way'!X67^(1/3)*COS(('OddsRatio_working_3-way'!Y67+2*PI())/3)</f>
        <v>-0.49136173978365782</v>
      </c>
      <c r="AB67" s="11">
        <f>'OddsRatio_working_3-way'!X67^(1/3)*COS(('OddsRatio_working_3-way'!Y67+4*PI())/3)</f>
        <v>-6.183328158154159E-2</v>
      </c>
      <c r="AC67" s="11">
        <f>'OddsRatio_working_3-way'!X67^(1/3)*SIN('OddsRatio_working_3-way'!Y67/3)</f>
        <v>0.24798837096759668</v>
      </c>
      <c r="AD67" s="11">
        <f>'OddsRatio_working_3-way'!X67^(1/3)*SIN(('OddsRatio_working_3-way'!Y67+2*PI())/3)</f>
        <v>0.35508675626553948</v>
      </c>
      <c r="AE67" s="11">
        <f>'OddsRatio_working_3-way'!X67^(1/3)*SIN(('OddsRatio_working_3-way'!Y67+4*PI())/3)</f>
        <v>-0.60307512723313628</v>
      </c>
      <c r="AF67" s="11">
        <f>-'OddsRatio_working_3-way'!U67/(3*'OddsRatio_working_3-way'!X67^(1/3))*COS(('OddsRatio_working_3-way'!Y67)/3)</f>
        <v>0.55319502136519916</v>
      </c>
      <c r="AG67" s="11">
        <f>-'OddsRatio_working_3-way'!U67/(3*'OddsRatio_working_3-way'!X67^(1/3))*COS(('OddsRatio_working_3-way'!Y67+2*PI())/3)</f>
        <v>-0.49136173978365766</v>
      </c>
      <c r="AH67" s="11">
        <f>-'OddsRatio_working_3-way'!U67/(3*'OddsRatio_working_3-way'!X67^(1/3))*COS(('OddsRatio_working_3-way'!Y67+4*PI())/3)</f>
        <v>-6.1833281581541569E-2</v>
      </c>
      <c r="AI67" s="11">
        <f>'OddsRatio_working_3-way'!U67/(3*'OddsRatio_working_3-way'!X67^(1/3))*SIN(('OddsRatio_working_3-way'!Y67)/3)</f>
        <v>-0.2479883709675966</v>
      </c>
      <c r="AJ67" s="11">
        <f>'OddsRatio_working_3-way'!U67/(3*'OddsRatio_working_3-way'!X67^(1/3))*SIN(('OddsRatio_working_3-way'!Y67+2*PI())/3)</f>
        <v>-0.35508675626553937</v>
      </c>
      <c r="AK67" s="11">
        <f>'OddsRatio_working_3-way'!U67/(3*'OddsRatio_working_3-way'!X67^(1/3))*SIN(('OddsRatio_working_3-way'!Y67+4*PI())/3)</f>
        <v>0.60307512723313605</v>
      </c>
      <c r="AL67" s="11">
        <f>'OddsRatio_working_3-way'!Z67+'OddsRatio_working_3-way'!AF67</f>
        <v>1.1063900427303985</v>
      </c>
      <c r="AM67" s="11">
        <f>'OddsRatio_working_3-way'!AA67+'OddsRatio_working_3-way'!AG67</f>
        <v>-0.98272347956731543</v>
      </c>
      <c r="AN67" s="11">
        <f>'OddsRatio_working_3-way'!AB67+'OddsRatio_working_3-way'!AH67</f>
        <v>-0.12366656316308317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1.1063900427303985</v>
      </c>
      <c r="AS67" s="11">
        <f>IF(('OddsRatio_working_3-way'!X67=0),IF(Q67&gt;0,-Q67^(1/3),(-Q67)^(1/3)),'OddsRatio_working_3-way'!AM67-'OddsRatio_working_3-way'!R67/3)</f>
        <v>-0.98272347956731543</v>
      </c>
      <c r="AT67" s="11">
        <f>IF(('OddsRatio_working_3-way'!X67=0),IF(Q67&gt;0,-Q67^(1/3),(-Q67)^(1/3)),'OddsRatio_working_3-way'!AN67-'OddsRatio_working_3-way'!R67/3)</f>
        <v>-0.12366656316308317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9">
        <f t="shared" ref="D68:D131" si="26">(K68/(AR68+K68-(AR68*K68)))</f>
        <v>0.44162622373681037</v>
      </c>
      <c r="E68" s="9">
        <f t="shared" ref="E68:E131" si="27">(L68/(AR68+L68-(AR68*L68)))</f>
        <v>0.2894387552602411</v>
      </c>
      <c r="F68" s="9">
        <f t="shared" ref="F68:F131" si="28">(M68/(AR68+M68-(AR68*M68)))</f>
        <v>0.26893502100294842</v>
      </c>
      <c r="G68" s="9">
        <f t="shared" ref="G68:G131" si="29">AR68</f>
        <v>1.0536319068240603</v>
      </c>
      <c r="H68" s="9">
        <f t="shared" ref="H68:H131" si="30">IF(A68="","",1/D68)</f>
        <v>2.2643582881888724</v>
      </c>
      <c r="I68" s="9">
        <f t="shared" ref="I68:I131" si="31">IF(B68="","",1/E68)</f>
        <v>3.4549623429000613</v>
      </c>
      <c r="J68" s="9">
        <f t="shared" ref="J68:J131" si="32">IF(C68="","",1/F68)</f>
        <v>3.7183703196060756</v>
      </c>
      <c r="K68" s="11">
        <f t="shared" ref="K68:K131" si="33">1/A68</f>
        <v>0.45454545454545453</v>
      </c>
      <c r="L68" s="11">
        <f t="shared" ref="L68:L131" si="34">1/B68</f>
        <v>0.3003003003003003</v>
      </c>
      <c r="M68" s="11">
        <f t="shared" ref="M68:M131" si="35">1/C68</f>
        <v>0.27932960893854747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-0.27504701247718011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0.23296531676419943</v>
      </c>
      <c r="Q68" s="11">
        <f>2*'OddsRatio_working_3-way'!K68*'OddsRatio_working_3-way'!L68*'OddsRatio_working_3-way'!M68</f>
        <v>7.6257059497282967E-2</v>
      </c>
      <c r="R68" s="11">
        <f t="shared" ref="R68:R131" si="36">O68/N68</f>
        <v>0</v>
      </c>
      <c r="S68" s="11">
        <f t="shared" ref="S68:S131" si="37">P68/N68</f>
        <v>-0.84700180767652555</v>
      </c>
      <c r="T68" s="11">
        <f t="shared" ref="T68:T131" si="38">Q68/N68</f>
        <v>-0.27725100087611315</v>
      </c>
      <c r="U68" s="11">
        <f>'OddsRatio_working_3-way'!S68-'OddsRatio_working_3-way'!R68^2/3</f>
        <v>-0.84700180767652555</v>
      </c>
      <c r="V68" s="11">
        <f>'OddsRatio_working_3-way'!S68*'OddsRatio_working_3-way'!R68/3-2*'OddsRatio_working_3-way'!R68^3/27-'OddsRatio_working_3-way'!T68</f>
        <v>0.27725100087611315</v>
      </c>
      <c r="W68" s="11">
        <f>'OddsRatio_working_3-way'!V68^2+4*'OddsRatio_working_3-way'!U68^3/27</f>
        <v>-1.3154003037419995E-2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0.1500184326376483</v>
      </c>
      <c r="Y68" s="11">
        <f>IF('OddsRatio_working_3-way'!W68&gt;=0,IF('OddsRatio_working_3-way'!V68+SQRT('OddsRatio_working_3-way'!W68)&gt;0,0,PI()),ACOS('OddsRatio_working_3-way'!V68/(2*'OddsRatio_working_3-way'!X68)))</f>
        <v>0.3922365132762955</v>
      </c>
      <c r="Z68" s="11">
        <f>'OddsRatio_working_3-way'!X68^(1/3)*COS('OddsRatio_working_3-way'!Y68/3)</f>
        <v>0.52681595341203014</v>
      </c>
      <c r="AA68" s="11">
        <f>'OddsRatio_working_3-way'!X68^(1/3)*COS(('OddsRatio_working_3-way'!Y68+2*PI())/3)</f>
        <v>-0.32340102081999272</v>
      </c>
      <c r="AB68" s="11">
        <f>'OddsRatio_working_3-way'!X68^(1/3)*COS(('OddsRatio_working_3-way'!Y68+4*PI())/3)</f>
        <v>-0.20341493259203747</v>
      </c>
      <c r="AC68" s="11">
        <f>'OddsRatio_working_3-way'!X68^(1/3)*SIN('OddsRatio_working_3-way'!Y68/3)</f>
        <v>6.9274000337420177E-2</v>
      </c>
      <c r="AD68" s="11">
        <f>'OddsRatio_working_3-way'!X68^(1/3)*SIN(('OddsRatio_working_3-way'!Y68+2*PI())/3)</f>
        <v>0.42159899860502725</v>
      </c>
      <c r="AE68" s="11">
        <f>'OddsRatio_working_3-way'!X68^(1/3)*SIN(('OddsRatio_working_3-way'!Y68+4*PI())/3)</f>
        <v>-0.49087299894244746</v>
      </c>
      <c r="AF68" s="11">
        <f>-'OddsRatio_working_3-way'!U68/(3*'OddsRatio_working_3-way'!X68^(1/3))*COS(('OddsRatio_working_3-way'!Y68)/3)</f>
        <v>0.52681595341203014</v>
      </c>
      <c r="AG68" s="11">
        <f>-'OddsRatio_working_3-way'!U68/(3*'OddsRatio_working_3-way'!X68^(1/3))*COS(('OddsRatio_working_3-way'!Y68+2*PI())/3)</f>
        <v>-0.32340102081999272</v>
      </c>
      <c r="AH68" s="11">
        <f>-'OddsRatio_working_3-way'!U68/(3*'OddsRatio_working_3-way'!X68^(1/3))*COS(('OddsRatio_working_3-way'!Y68+4*PI())/3)</f>
        <v>-0.20341493259203747</v>
      </c>
      <c r="AI68" s="11">
        <f>'OddsRatio_working_3-way'!U68/(3*'OddsRatio_working_3-way'!X68^(1/3))*SIN(('OddsRatio_working_3-way'!Y68)/3)</f>
        <v>-6.9274000337420177E-2</v>
      </c>
      <c r="AJ68" s="11">
        <f>'OddsRatio_working_3-way'!U68/(3*'OddsRatio_working_3-way'!X68^(1/3))*SIN(('OddsRatio_working_3-way'!Y68+2*PI())/3)</f>
        <v>-0.42159899860502725</v>
      </c>
      <c r="AK68" s="11">
        <f>'OddsRatio_working_3-way'!U68/(3*'OddsRatio_working_3-way'!X68^(1/3))*SIN(('OddsRatio_working_3-way'!Y68+4*PI())/3)</f>
        <v>0.49087299894244746</v>
      </c>
      <c r="AL68" s="11">
        <f>'OddsRatio_working_3-way'!Z68+'OddsRatio_working_3-way'!AF68</f>
        <v>1.0536319068240603</v>
      </c>
      <c r="AM68" s="11">
        <f>'OddsRatio_working_3-way'!AA68+'OddsRatio_working_3-way'!AG68</f>
        <v>-0.64680204163998545</v>
      </c>
      <c r="AN68" s="11">
        <f>'OddsRatio_working_3-way'!AB68+'OddsRatio_working_3-way'!AH68</f>
        <v>-0.40682986518407493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1.0536319068240603</v>
      </c>
      <c r="AS68" s="11">
        <f>IF(('OddsRatio_working_3-way'!X68=0),IF(Q68&gt;0,-Q68^(1/3),(-Q68)^(1/3)),'OddsRatio_working_3-way'!AM68-'OddsRatio_working_3-way'!R68/3)</f>
        <v>-0.64680204163998545</v>
      </c>
      <c r="AT68" s="11">
        <f>IF(('OddsRatio_working_3-way'!X68=0),IF(Q68&gt;0,-Q68^(1/3),(-Q68)^(1/3)),'OddsRatio_working_3-way'!AN68-'OddsRatio_working_3-way'!R68/3)</f>
        <v>-0.40682986518407493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9">
        <f t="shared" si="26"/>
        <v>0.29039540214952181</v>
      </c>
      <c r="E69" s="9">
        <f t="shared" si="27"/>
        <v>0.29308472458214979</v>
      </c>
      <c r="F69" s="9">
        <f t="shared" si="28"/>
        <v>0.4165198732683284</v>
      </c>
      <c r="G69" s="9">
        <f t="shared" si="29"/>
        <v>1.0532675398219062</v>
      </c>
      <c r="H69" s="9">
        <f t="shared" si="30"/>
        <v>3.4435806923868224</v>
      </c>
      <c r="I69" s="9">
        <f t="shared" si="31"/>
        <v>3.4119826661921655</v>
      </c>
      <c r="J69" s="9">
        <f t="shared" si="32"/>
        <v>2.4008458279631353</v>
      </c>
      <c r="K69" s="11">
        <f t="shared" si="33"/>
        <v>0.30120481927710846</v>
      </c>
      <c r="L69" s="11">
        <f t="shared" si="34"/>
        <v>0.303951367781155</v>
      </c>
      <c r="M69" s="11">
        <f t="shared" si="35"/>
        <v>0.42918454935622319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-0.27764202641998914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0.23339768403485972</v>
      </c>
      <c r="Q69" s="11">
        <f>2*'OddsRatio_working_3-way'!K69*'OddsRatio_working_3-way'!L69*'OddsRatio_working_3-way'!M69</f>
        <v>7.858507879961607E-2</v>
      </c>
      <c r="R69" s="11">
        <f t="shared" si="36"/>
        <v>0</v>
      </c>
      <c r="S69" s="11">
        <f t="shared" si="37"/>
        <v>-0.84064248861877633</v>
      </c>
      <c r="T69" s="11">
        <f t="shared" si="38"/>
        <v>-0.28304460896255096</v>
      </c>
      <c r="U69" s="11">
        <f>'OddsRatio_working_3-way'!S69-'OddsRatio_working_3-way'!R69^2/3</f>
        <v>-0.84064248861877633</v>
      </c>
      <c r="V69" s="11">
        <f>'OddsRatio_working_3-way'!S69*'OddsRatio_working_3-way'!R69/3-2*'OddsRatio_working_3-way'!R69^3/27-'OddsRatio_working_3-way'!T69</f>
        <v>0.28304460896255096</v>
      </c>
      <c r="W69" s="11">
        <f>'OddsRatio_working_3-way'!V69^2+4*'OddsRatio_working_3-way'!U69^3/27</f>
        <v>-7.8953879162492469E-3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0.14833209243030707</v>
      </c>
      <c r="Y69" s="11">
        <f>IF('OddsRatio_working_3-way'!W69&gt;=0,IF('OddsRatio_working_3-way'!V69+SQRT('OddsRatio_working_3-way'!W69)&gt;0,0,PI()),ACOS('OddsRatio_working_3-way'!V69/(2*'OddsRatio_working_3-way'!X69)))</f>
        <v>0.30418647422669265</v>
      </c>
      <c r="Z69" s="11">
        <f>'OddsRatio_working_3-way'!X69^(1/3)*COS('OddsRatio_working_3-way'!Y69/3)</f>
        <v>0.52663376991095323</v>
      </c>
      <c r="AA69" s="11">
        <f>'OddsRatio_working_3-way'!X69^(1/3)*COS(('OddsRatio_working_3-way'!Y69+2*PI())/3)</f>
        <v>-0.30972029481646679</v>
      </c>
      <c r="AB69" s="11">
        <f>'OddsRatio_working_3-way'!X69^(1/3)*COS(('OddsRatio_working_3-way'!Y69+4*PI())/3)</f>
        <v>-0.2169134750944865</v>
      </c>
      <c r="AC69" s="11">
        <f>'OddsRatio_working_3-way'!X69^(1/3)*SIN('OddsRatio_working_3-way'!Y69/3)</f>
        <v>5.3582042349118522E-2</v>
      </c>
      <c r="AD69" s="11">
        <f>'OddsRatio_working_3-way'!X69^(1/3)*SIN(('OddsRatio_working_3-way'!Y69+2*PI())/3)</f>
        <v>0.42928720205909515</v>
      </c>
      <c r="AE69" s="11">
        <f>'OddsRatio_working_3-way'!X69^(1/3)*SIN(('OddsRatio_working_3-way'!Y69+4*PI())/3)</f>
        <v>-0.4828692444082136</v>
      </c>
      <c r="AF69" s="11">
        <f>-'OddsRatio_working_3-way'!U69/(3*'OddsRatio_working_3-way'!X69^(1/3))*COS(('OddsRatio_working_3-way'!Y69)/3)</f>
        <v>0.52663376991095312</v>
      </c>
      <c r="AG69" s="11">
        <f>-'OddsRatio_working_3-way'!U69/(3*'OddsRatio_working_3-way'!X69^(1/3))*COS(('OddsRatio_working_3-way'!Y69+2*PI())/3)</f>
        <v>-0.30972029481646673</v>
      </c>
      <c r="AH69" s="11">
        <f>-'OddsRatio_working_3-way'!U69/(3*'OddsRatio_working_3-way'!X69^(1/3))*COS(('OddsRatio_working_3-way'!Y69+4*PI())/3)</f>
        <v>-0.21691347509448647</v>
      </c>
      <c r="AI69" s="11">
        <f>'OddsRatio_working_3-way'!U69/(3*'OddsRatio_working_3-way'!X69^(1/3))*SIN(('OddsRatio_working_3-way'!Y69)/3)</f>
        <v>-5.3582042349118508E-2</v>
      </c>
      <c r="AJ69" s="11">
        <f>'OddsRatio_working_3-way'!U69/(3*'OddsRatio_working_3-way'!X69^(1/3))*SIN(('OddsRatio_working_3-way'!Y69+2*PI())/3)</f>
        <v>-0.42928720205909504</v>
      </c>
      <c r="AK69" s="11">
        <f>'OddsRatio_working_3-way'!U69/(3*'OddsRatio_working_3-way'!X69^(1/3))*SIN(('OddsRatio_working_3-way'!Y69+4*PI())/3)</f>
        <v>0.48286924440821349</v>
      </c>
      <c r="AL69" s="11">
        <f>'OddsRatio_working_3-way'!Z69+'OddsRatio_working_3-way'!AF69</f>
        <v>1.0532675398219062</v>
      </c>
      <c r="AM69" s="11">
        <f>'OddsRatio_working_3-way'!AA69+'OddsRatio_working_3-way'!AG69</f>
        <v>-0.61944058963293358</v>
      </c>
      <c r="AN69" s="11">
        <f>'OddsRatio_working_3-way'!AB69+'OddsRatio_working_3-way'!AH69</f>
        <v>-0.43382695018897299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1.0532675398219062</v>
      </c>
      <c r="AS69" s="11">
        <f>IF(('OddsRatio_working_3-way'!X69=0),IF(Q69&gt;0,-Q69^(1/3),(-Q69)^(1/3)),'OddsRatio_working_3-way'!AM69-'OddsRatio_working_3-way'!R69/3)</f>
        <v>-0.61944058963293358</v>
      </c>
      <c r="AT69" s="11">
        <f>IF(('OddsRatio_working_3-way'!X69=0),IF(Q69&gt;0,-Q69^(1/3),(-Q69)^(1/3)),'OddsRatio_working_3-way'!AN69-'OddsRatio_working_3-way'!R69/3)</f>
        <v>-0.43382695018897299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9">
        <f t="shared" si="26"/>
        <v>0.13060970817804174</v>
      </c>
      <c r="E70" s="9">
        <f t="shared" si="27"/>
        <v>0.25679964423723128</v>
      </c>
      <c r="F70" s="9">
        <f t="shared" si="28"/>
        <v>0.61259064758472714</v>
      </c>
      <c r="G70" s="9">
        <f t="shared" si="29"/>
        <v>1.0718838487523885</v>
      </c>
      <c r="H70" s="9">
        <f t="shared" si="30"/>
        <v>7.656398700752332</v>
      </c>
      <c r="I70" s="9">
        <f t="shared" si="31"/>
        <v>3.8940863916314497</v>
      </c>
      <c r="J70" s="9">
        <f t="shared" si="32"/>
        <v>1.6324114707639092</v>
      </c>
      <c r="K70" s="11">
        <f t="shared" si="33"/>
        <v>0.13869625520110956</v>
      </c>
      <c r="L70" s="11">
        <f t="shared" si="34"/>
        <v>0.27027027027027023</v>
      </c>
      <c r="M70" s="11">
        <f t="shared" si="35"/>
        <v>0.62893081761006286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-0.23322401248761404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0.22396981547009026</v>
      </c>
      <c r="Q70" s="11">
        <f>2*'OddsRatio_working_3-way'!K70*'OddsRatio_working_3-way'!L70*'OddsRatio_working_3-way'!M70</f>
        <v>4.7151540098966355E-2</v>
      </c>
      <c r="R70" s="11">
        <f t="shared" si="36"/>
        <v>0</v>
      </c>
      <c r="S70" s="11">
        <f t="shared" si="37"/>
        <v>-0.9603205651132718</v>
      </c>
      <c r="T70" s="11">
        <f t="shared" si="38"/>
        <v>-0.2021727505501624</v>
      </c>
      <c r="U70" s="11">
        <f>'OddsRatio_working_3-way'!S70-'OddsRatio_working_3-way'!R70^2/3</f>
        <v>-0.9603205651132718</v>
      </c>
      <c r="V70" s="11">
        <f>'OddsRatio_working_3-way'!S70*'OddsRatio_working_3-way'!R70/3-2*'OddsRatio_working_3-way'!R70^3/27-'OddsRatio_working_3-way'!T70</f>
        <v>0.2021727505501624</v>
      </c>
      <c r="W70" s="11">
        <f>'OddsRatio_working_3-way'!V70^2+4*'OddsRatio_working_3-way'!U70^3/27</f>
        <v>-9.0329526255374742E-2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0.18111001305863306</v>
      </c>
      <c r="Y70" s="11">
        <f>IF('OddsRatio_working_3-way'!W70&gt;=0,IF('OddsRatio_working_3-way'!V70+SQRT('OddsRatio_working_3-way'!W70)&gt;0,0,PI()),ACOS('OddsRatio_working_3-way'!V70/(2*'OddsRatio_working_3-way'!X70)))</f>
        <v>0.97864300500364543</v>
      </c>
      <c r="Z70" s="11">
        <f>'OddsRatio_working_3-way'!X70^(1/3)*COS('OddsRatio_working_3-way'!Y70/3)</f>
        <v>0.53594192437619437</v>
      </c>
      <c r="AA70" s="11">
        <f>'OddsRatio_working_3-way'!X70^(1/3)*COS(('OddsRatio_working_3-way'!Y70+2*PI())/3)</f>
        <v>-0.42498953290593994</v>
      </c>
      <c r="AB70" s="11">
        <f>'OddsRatio_working_3-way'!X70^(1/3)*COS(('OddsRatio_working_3-way'!Y70+4*PI())/3)</f>
        <v>-0.11095239147025451</v>
      </c>
      <c r="AC70" s="11">
        <f>'OddsRatio_working_3-way'!X70^(1/3)*SIN('OddsRatio_working_3-way'!Y70/3)</f>
        <v>0.18130942814343362</v>
      </c>
      <c r="AD70" s="11">
        <f>'OddsRatio_working_3-way'!X70^(1/3)*SIN(('OddsRatio_working_3-way'!Y70+2*PI())/3)</f>
        <v>0.37348460739118594</v>
      </c>
      <c r="AE70" s="11">
        <f>'OddsRatio_working_3-way'!X70^(1/3)*SIN(('OddsRatio_working_3-way'!Y70+4*PI())/3)</f>
        <v>-0.55479403553461959</v>
      </c>
      <c r="AF70" s="11">
        <f>-'OddsRatio_working_3-way'!U70/(3*'OddsRatio_working_3-way'!X70^(1/3))*COS(('OddsRatio_working_3-way'!Y70)/3)</f>
        <v>0.53594192437619426</v>
      </c>
      <c r="AG70" s="11">
        <f>-'OddsRatio_working_3-way'!U70/(3*'OddsRatio_working_3-way'!X70^(1/3))*COS(('OddsRatio_working_3-way'!Y70+2*PI())/3)</f>
        <v>-0.42498953290593983</v>
      </c>
      <c r="AH70" s="11">
        <f>-'OddsRatio_working_3-way'!U70/(3*'OddsRatio_working_3-way'!X70^(1/3))*COS(('OddsRatio_working_3-way'!Y70+4*PI())/3)</f>
        <v>-0.1109523914702545</v>
      </c>
      <c r="AI70" s="11">
        <f>'OddsRatio_working_3-way'!U70/(3*'OddsRatio_working_3-way'!X70^(1/3))*SIN(('OddsRatio_working_3-way'!Y70)/3)</f>
        <v>-0.18130942814343359</v>
      </c>
      <c r="AJ70" s="11">
        <f>'OddsRatio_working_3-way'!U70/(3*'OddsRatio_working_3-way'!X70^(1/3))*SIN(('OddsRatio_working_3-way'!Y70+2*PI())/3)</f>
        <v>-0.37348460739118589</v>
      </c>
      <c r="AK70" s="11">
        <f>'OddsRatio_working_3-way'!U70/(3*'OddsRatio_working_3-way'!X70^(1/3))*SIN(('OddsRatio_working_3-way'!Y70+4*PI())/3)</f>
        <v>0.55479403553461948</v>
      </c>
      <c r="AL70" s="11">
        <f>'OddsRatio_working_3-way'!Z70+'OddsRatio_working_3-way'!AF70</f>
        <v>1.0718838487523885</v>
      </c>
      <c r="AM70" s="11">
        <f>'OddsRatio_working_3-way'!AA70+'OddsRatio_working_3-way'!AG70</f>
        <v>-0.84997906581187976</v>
      </c>
      <c r="AN70" s="11">
        <f>'OddsRatio_working_3-way'!AB70+'OddsRatio_working_3-way'!AH70</f>
        <v>-0.22190478294050903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1.0718838487523885</v>
      </c>
      <c r="AS70" s="11">
        <f>IF(('OddsRatio_working_3-way'!X70=0),IF(Q70&gt;0,-Q70^(1/3),(-Q70)^(1/3)),'OddsRatio_working_3-way'!AM70-'OddsRatio_working_3-way'!R70/3)</f>
        <v>-0.84997906581187976</v>
      </c>
      <c r="AT70" s="11">
        <f>IF(('OddsRatio_working_3-way'!X70=0),IF(Q70&gt;0,-Q70^(1/3),(-Q70)^(1/3)),'OddsRatio_working_3-way'!AN70-'OddsRatio_working_3-way'!R70/3)</f>
        <v>-0.22190478294050903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9">
        <f t="shared" si="26"/>
        <v>0.54386668574035546</v>
      </c>
      <c r="E71" s="9">
        <f t="shared" si="27"/>
        <v>0.26078706744537478</v>
      </c>
      <c r="F71" s="9">
        <f t="shared" si="28"/>
        <v>0.19534624681426974</v>
      </c>
      <c r="G71" s="9">
        <f t="shared" si="29"/>
        <v>1.0616277062729695</v>
      </c>
      <c r="H71" s="9">
        <f t="shared" si="30"/>
        <v>1.8386858879556465</v>
      </c>
      <c r="I71" s="9">
        <f t="shared" si="31"/>
        <v>3.8345459757488278</v>
      </c>
      <c r="J71" s="9">
        <f t="shared" si="32"/>
        <v>5.119115500339122</v>
      </c>
      <c r="K71" s="11">
        <f t="shared" si="33"/>
        <v>0.55865921787709494</v>
      </c>
      <c r="L71" s="11">
        <f t="shared" si="34"/>
        <v>0.27247956403269757</v>
      </c>
      <c r="M71" s="11">
        <f t="shared" si="35"/>
        <v>0.20491803278688525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-0.25528844678163931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0.22895869585126843</v>
      </c>
      <c r="Q71" s="11">
        <f>2*'OddsRatio_working_3-way'!K71*'OddsRatio_working_3-way'!L71*'OddsRatio_working_3-way'!M71</f>
        <v>6.2386565627048626E-2</v>
      </c>
      <c r="R71" s="11">
        <f t="shared" si="36"/>
        <v>0</v>
      </c>
      <c r="S71" s="11">
        <f t="shared" si="37"/>
        <v>-0.89686273992300169</v>
      </c>
      <c r="T71" s="11">
        <f t="shared" si="38"/>
        <v>-0.24437676837139014</v>
      </c>
      <c r="U71" s="11">
        <f>'OddsRatio_working_3-way'!S71-'OddsRatio_working_3-way'!R71^2/3</f>
        <v>-0.89686273992300169</v>
      </c>
      <c r="V71" s="11">
        <f>'OddsRatio_working_3-way'!S71*'OddsRatio_working_3-way'!R71/3-2*'OddsRatio_working_3-way'!R71^3/27-'OddsRatio_working_3-way'!T71</f>
        <v>0.24437676837139014</v>
      </c>
      <c r="W71" s="11">
        <f>'OddsRatio_working_3-way'!V71^2+4*'OddsRatio_working_3-way'!U71^3/27</f>
        <v>-4.715451383840899E-2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0.16345834236744622</v>
      </c>
      <c r="Y71" s="11">
        <f>IF('OddsRatio_working_3-way'!W71&gt;=0,IF('OddsRatio_working_3-way'!V71+SQRT('OddsRatio_working_3-way'!W71)&gt;0,0,PI()),ACOS('OddsRatio_working_3-way'!V71/(2*'OddsRatio_working_3-way'!X71)))</f>
        <v>0.72647568986943145</v>
      </c>
      <c r="Z71" s="11">
        <f>'OddsRatio_working_3-way'!X71^(1/3)*COS('OddsRatio_working_3-way'!Y71/3)</f>
        <v>0.53081385313648488</v>
      </c>
      <c r="AA71" s="11">
        <f>'OddsRatio_working_3-way'!X71^(1/3)*COS(('OddsRatio_working_3-way'!Y71+2*PI())/3)</f>
        <v>-0.37895504398790364</v>
      </c>
      <c r="AB71" s="11">
        <f>'OddsRatio_working_3-way'!X71^(1/3)*COS(('OddsRatio_working_3-way'!Y71+4*PI())/3)</f>
        <v>-0.1518588091485811</v>
      </c>
      <c r="AC71" s="11">
        <f>'OddsRatio_working_3-way'!X71^(1/3)*SIN('OddsRatio_working_3-way'!Y71/3)</f>
        <v>0.13111407231643329</v>
      </c>
      <c r="AD71" s="11">
        <f>'OddsRatio_working_3-way'!X71^(1/3)*SIN(('OddsRatio_working_3-way'!Y71+2*PI())/3)</f>
        <v>0.39414124533868139</v>
      </c>
      <c r="AE71" s="11">
        <f>'OddsRatio_working_3-way'!X71^(1/3)*SIN(('OddsRatio_working_3-way'!Y71+4*PI())/3)</f>
        <v>-0.52525531765511468</v>
      </c>
      <c r="AF71" s="11">
        <f>-'OddsRatio_working_3-way'!U71/(3*'OddsRatio_working_3-way'!X71^(1/3))*COS(('OddsRatio_working_3-way'!Y71)/3)</f>
        <v>0.53081385313648477</v>
      </c>
      <c r="AG71" s="11">
        <f>-'OddsRatio_working_3-way'!U71/(3*'OddsRatio_working_3-way'!X71^(1/3))*COS(('OddsRatio_working_3-way'!Y71+2*PI())/3)</f>
        <v>-0.37895504398790358</v>
      </c>
      <c r="AH71" s="11">
        <f>-'OddsRatio_working_3-way'!U71/(3*'OddsRatio_working_3-way'!X71^(1/3))*COS(('OddsRatio_working_3-way'!Y71+4*PI())/3)</f>
        <v>-0.15185880914858108</v>
      </c>
      <c r="AI71" s="11">
        <f>'OddsRatio_working_3-way'!U71/(3*'OddsRatio_working_3-way'!X71^(1/3))*SIN(('OddsRatio_working_3-way'!Y71)/3)</f>
        <v>-0.13111407231643327</v>
      </c>
      <c r="AJ71" s="11">
        <f>'OddsRatio_working_3-way'!U71/(3*'OddsRatio_working_3-way'!X71^(1/3))*SIN(('OddsRatio_working_3-way'!Y71+2*PI())/3)</f>
        <v>-0.39414124533868128</v>
      </c>
      <c r="AK71" s="11">
        <f>'OddsRatio_working_3-way'!U71/(3*'OddsRatio_working_3-way'!X71^(1/3))*SIN(('OddsRatio_working_3-way'!Y71+4*PI())/3)</f>
        <v>0.52525531765511457</v>
      </c>
      <c r="AL71" s="11">
        <f>'OddsRatio_working_3-way'!Z71+'OddsRatio_working_3-way'!AF71</f>
        <v>1.0616277062729695</v>
      </c>
      <c r="AM71" s="11">
        <f>'OddsRatio_working_3-way'!AA71+'OddsRatio_working_3-way'!AG71</f>
        <v>-0.75791008797580717</v>
      </c>
      <c r="AN71" s="11">
        <f>'OddsRatio_working_3-way'!AB71+'OddsRatio_working_3-way'!AH71</f>
        <v>-0.30371761829716215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1.0616277062729695</v>
      </c>
      <c r="AS71" s="11">
        <f>IF(('OddsRatio_working_3-way'!X71=0),IF(Q71&gt;0,-Q71^(1/3),(-Q71)^(1/3)),'OddsRatio_working_3-way'!AM71-'OddsRatio_working_3-way'!R71/3)</f>
        <v>-0.75791008797580717</v>
      </c>
      <c r="AT71" s="11">
        <f>IF(('OddsRatio_working_3-way'!X71=0),IF(Q71&gt;0,-Q71^(1/3),(-Q71)^(1/3)),'OddsRatio_working_3-way'!AN71-'OddsRatio_working_3-way'!R71/3)</f>
        <v>-0.30371761829716215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9">
        <f t="shared" si="26"/>
        <v>0.72472470736157646</v>
      </c>
      <c r="E72" s="9">
        <f t="shared" si="27"/>
        <v>0.17513303048453513</v>
      </c>
      <c r="F72" s="9">
        <f t="shared" si="28"/>
        <v>0.1001422621538884</v>
      </c>
      <c r="G72" s="9">
        <f t="shared" si="29"/>
        <v>1.0852408205773834</v>
      </c>
      <c r="H72" s="9">
        <f t="shared" si="30"/>
        <v>1.3798342872020843</v>
      </c>
      <c r="I72" s="9">
        <f t="shared" si="31"/>
        <v>5.7099451613058427</v>
      </c>
      <c r="J72" s="9">
        <f t="shared" si="32"/>
        <v>9.9857939943807352</v>
      </c>
      <c r="K72" s="11">
        <f t="shared" si="33"/>
        <v>0.7407407407407407</v>
      </c>
      <c r="L72" s="11">
        <f t="shared" si="34"/>
        <v>0.18726591760299627</v>
      </c>
      <c r="M72" s="11">
        <f t="shared" si="35"/>
        <v>0.10775862068965518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-0.18800314262344486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0.19387284094116072</v>
      </c>
      <c r="Q72" s="11">
        <f>2*'OddsRatio_working_3-way'!K72*'OddsRatio_working_3-way'!L72*'OddsRatio_working_3-way'!M72</f>
        <v>2.9895580715676291E-2</v>
      </c>
      <c r="R72" s="11">
        <f t="shared" si="36"/>
        <v>0</v>
      </c>
      <c r="S72" s="11">
        <f t="shared" si="37"/>
        <v>-1.0312212776648759</v>
      </c>
      <c r="T72" s="11">
        <f t="shared" si="38"/>
        <v>-0.15901638822897088</v>
      </c>
      <c r="U72" s="11">
        <f>'OddsRatio_working_3-way'!S72-'OddsRatio_working_3-way'!R72^2/3</f>
        <v>-1.0312212776648759</v>
      </c>
      <c r="V72" s="11">
        <f>'OddsRatio_working_3-way'!S72*'OddsRatio_working_3-way'!R72/3-2*'OddsRatio_working_3-way'!R72^3/27-'OddsRatio_working_3-way'!T72</f>
        <v>0.15901638822897088</v>
      </c>
      <c r="W72" s="11">
        <f>'OddsRatio_working_3-way'!V72^2+4*'OddsRatio_working_3-way'!U72^3/27</f>
        <v>-0.13717579879901112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0.20153288225770868</v>
      </c>
      <c r="Y72" s="11">
        <f>IF('OddsRatio_working_3-way'!W72&gt;=0,IF('OddsRatio_working_3-way'!V72+SQRT('OddsRatio_working_3-way'!W72)&gt;0,0,PI()),ACOS('OddsRatio_working_3-way'!V72/(2*'OddsRatio_working_3-way'!X72)))</f>
        <v>1.1652539216281406</v>
      </c>
      <c r="Z72" s="11">
        <f>'OddsRatio_working_3-way'!X72^(1/3)*COS('OddsRatio_working_3-way'!Y72/3)</f>
        <v>0.54262041028869168</v>
      </c>
      <c r="AA72" s="11">
        <f>'OddsRatio_working_3-way'!X72^(1/3)*COS(('OddsRatio_working_3-way'!Y72+2*PI())/3)</f>
        <v>-0.46360590756594938</v>
      </c>
      <c r="AB72" s="11">
        <f>'OddsRatio_working_3-way'!X72^(1/3)*COS(('OddsRatio_working_3-way'!Y72+4*PI())/3)</f>
        <v>-7.9014502722742533E-2</v>
      </c>
      <c r="AC72" s="11">
        <f>'OddsRatio_working_3-way'!X72^(1/3)*SIN('OddsRatio_working_3-way'!Y72/3)</f>
        <v>0.22204395111424197</v>
      </c>
      <c r="AD72" s="11">
        <f>'OddsRatio_working_3-way'!X72^(1/3)*SIN(('OddsRatio_working_3-way'!Y72+2*PI())/3)</f>
        <v>0.3589010843648211</v>
      </c>
      <c r="AE72" s="11">
        <f>'OddsRatio_working_3-way'!X72^(1/3)*SIN(('OddsRatio_working_3-way'!Y72+4*PI())/3)</f>
        <v>-0.58094503547906295</v>
      </c>
      <c r="AF72" s="11">
        <f>-'OddsRatio_working_3-way'!U72/(3*'OddsRatio_working_3-way'!X72^(1/3))*COS(('OddsRatio_working_3-way'!Y72)/3)</f>
        <v>0.54262041028869168</v>
      </c>
      <c r="AG72" s="11">
        <f>-'OddsRatio_working_3-way'!U72/(3*'OddsRatio_working_3-way'!X72^(1/3))*COS(('OddsRatio_working_3-way'!Y72+2*PI())/3)</f>
        <v>-0.46360590756594938</v>
      </c>
      <c r="AH72" s="11">
        <f>-'OddsRatio_working_3-way'!U72/(3*'OddsRatio_working_3-way'!X72^(1/3))*COS(('OddsRatio_working_3-way'!Y72+4*PI())/3)</f>
        <v>-7.9014502722742533E-2</v>
      </c>
      <c r="AI72" s="11">
        <f>'OddsRatio_working_3-way'!U72/(3*'OddsRatio_working_3-way'!X72^(1/3))*SIN(('OddsRatio_working_3-way'!Y72)/3)</f>
        <v>-0.22204395111424197</v>
      </c>
      <c r="AJ72" s="11">
        <f>'OddsRatio_working_3-way'!U72/(3*'OddsRatio_working_3-way'!X72^(1/3))*SIN(('OddsRatio_working_3-way'!Y72+2*PI())/3)</f>
        <v>-0.3589010843648211</v>
      </c>
      <c r="AK72" s="11">
        <f>'OddsRatio_working_3-way'!U72/(3*'OddsRatio_working_3-way'!X72^(1/3))*SIN(('OddsRatio_working_3-way'!Y72+4*PI())/3)</f>
        <v>0.58094503547906295</v>
      </c>
      <c r="AL72" s="11">
        <f>'OddsRatio_working_3-way'!Z72+'OddsRatio_working_3-way'!AF72</f>
        <v>1.0852408205773834</v>
      </c>
      <c r="AM72" s="11">
        <f>'OddsRatio_working_3-way'!AA72+'OddsRatio_working_3-way'!AG72</f>
        <v>-0.92721181513189876</v>
      </c>
      <c r="AN72" s="11">
        <f>'OddsRatio_working_3-way'!AB72+'OddsRatio_working_3-way'!AH72</f>
        <v>-0.15802900544548507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1.0852408205773834</v>
      </c>
      <c r="AS72" s="11">
        <f>IF(('OddsRatio_working_3-way'!X72=0),IF(Q72&gt;0,-Q72^(1/3),(-Q72)^(1/3)),'OddsRatio_working_3-way'!AM72-'OddsRatio_working_3-way'!R72/3)</f>
        <v>-0.92721181513189876</v>
      </c>
      <c r="AT72" s="11">
        <f>IF(('OddsRatio_working_3-way'!X72=0),IF(Q72&gt;0,-Q72^(1/3),(-Q72)^(1/3)),'OddsRatio_working_3-way'!AN72-'OddsRatio_working_3-way'!R72/3)</f>
        <v>-0.15802900544548507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9">
        <f t="shared" si="26"/>
        <v>0.58725484277911821</v>
      </c>
      <c r="E73" s="9">
        <f t="shared" si="27"/>
        <v>0.23719067314323553</v>
      </c>
      <c r="F73" s="9">
        <f t="shared" si="28"/>
        <v>0.17555448407764646</v>
      </c>
      <c r="G73" s="9">
        <f t="shared" si="29"/>
        <v>1.0649064167358229</v>
      </c>
      <c r="H73" s="9">
        <f t="shared" si="30"/>
        <v>1.7028382350456426</v>
      </c>
      <c r="I73" s="9">
        <f t="shared" si="31"/>
        <v>4.2160173785421851</v>
      </c>
      <c r="J73" s="9">
        <f t="shared" si="32"/>
        <v>5.6962372978049789</v>
      </c>
      <c r="K73" s="11">
        <f t="shared" si="33"/>
        <v>0.60240963855421692</v>
      </c>
      <c r="L73" s="11">
        <f t="shared" si="34"/>
        <v>0.24875621890547267</v>
      </c>
      <c r="M73" s="11">
        <f t="shared" si="35"/>
        <v>0.18484288354898337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-0.24347706715071726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0.22408723369766759</v>
      </c>
      <c r="Q73" s="11">
        <f>2*'OddsRatio_working_3-way'!K73*'OddsRatio_working_3-way'!L73*'OddsRatio_working_3-way'!M73</f>
        <v>5.5398574461722541E-2</v>
      </c>
      <c r="R73" s="11">
        <f t="shared" si="36"/>
        <v>0</v>
      </c>
      <c r="S73" s="11">
        <f t="shared" si="37"/>
        <v>-0.92036279358890516</v>
      </c>
      <c r="T73" s="11">
        <f t="shared" si="38"/>
        <v>-0.22753097492927207</v>
      </c>
      <c r="U73" s="11">
        <f>'OddsRatio_working_3-way'!S73-'OddsRatio_working_3-way'!R73^2/3</f>
        <v>-0.92036279358890516</v>
      </c>
      <c r="V73" s="11">
        <f>'OddsRatio_working_3-way'!S73*'OddsRatio_working_3-way'!R73/3-2*'OddsRatio_working_3-way'!R73^3/27-'OddsRatio_working_3-way'!T73</f>
        <v>0.22753097492927207</v>
      </c>
      <c r="W73" s="11">
        <f>'OddsRatio_working_3-way'!V73^2+4*'OddsRatio_working_3-way'!U73^3/27</f>
        <v>-6.3727369343684281E-2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0.16992477298495157</v>
      </c>
      <c r="Y73" s="11">
        <f>IF('OddsRatio_working_3-way'!W73&gt;=0,IF('OddsRatio_working_3-way'!V73+SQRT('OddsRatio_working_3-way'!W73)&gt;0,0,PI()),ACOS('OddsRatio_working_3-way'!V73/(2*'OddsRatio_working_3-way'!X73)))</f>
        <v>0.83725411184209186</v>
      </c>
      <c r="Z73" s="11">
        <f>'OddsRatio_working_3-way'!X73^(1/3)*COS('OddsRatio_working_3-way'!Y73/3)</f>
        <v>0.53245320836791143</v>
      </c>
      <c r="AA73" s="11">
        <f>'OddsRatio_working_3-way'!X73^(1/3)*COS(('OddsRatio_working_3-way'!Y73+2*PI())/3)</f>
        <v>-0.39836624271556514</v>
      </c>
      <c r="AB73" s="11">
        <f>'OddsRatio_working_3-way'!X73^(1/3)*COS(('OddsRatio_working_3-way'!Y73+4*PI())/3)</f>
        <v>-0.13408696565234626</v>
      </c>
      <c r="AC73" s="11">
        <f>'OddsRatio_working_3-way'!X73^(1/3)*SIN('OddsRatio_working_3-way'!Y73/3)</f>
        <v>0.15258171175368909</v>
      </c>
      <c r="AD73" s="11">
        <f>'OddsRatio_working_3-way'!X73^(1/3)*SIN(('OddsRatio_working_3-way'!Y73+2*PI())/3)</f>
        <v>0.38482714889629588</v>
      </c>
      <c r="AE73" s="11">
        <f>'OddsRatio_working_3-way'!X73^(1/3)*SIN(('OddsRatio_working_3-way'!Y73+4*PI())/3)</f>
        <v>-0.53740886064998494</v>
      </c>
      <c r="AF73" s="11">
        <f>-'OddsRatio_working_3-way'!U73/(3*'OddsRatio_working_3-way'!X73^(1/3))*COS(('OddsRatio_working_3-way'!Y73)/3)</f>
        <v>0.53245320836791132</v>
      </c>
      <c r="AG73" s="11">
        <f>-'OddsRatio_working_3-way'!U73/(3*'OddsRatio_working_3-way'!X73^(1/3))*COS(('OddsRatio_working_3-way'!Y73+2*PI())/3)</f>
        <v>-0.39836624271556503</v>
      </c>
      <c r="AH73" s="11">
        <f>-'OddsRatio_working_3-way'!U73/(3*'OddsRatio_working_3-way'!X73^(1/3))*COS(('OddsRatio_working_3-way'!Y73+4*PI())/3)</f>
        <v>-0.13408696565234623</v>
      </c>
      <c r="AI73" s="11">
        <f>'OddsRatio_working_3-way'!U73/(3*'OddsRatio_working_3-way'!X73^(1/3))*SIN(('OddsRatio_working_3-way'!Y73)/3)</f>
        <v>-0.15258171175368906</v>
      </c>
      <c r="AJ73" s="11">
        <f>'OddsRatio_working_3-way'!U73/(3*'OddsRatio_working_3-way'!X73^(1/3))*SIN(('OddsRatio_working_3-way'!Y73+2*PI())/3)</f>
        <v>-0.38482714889629577</v>
      </c>
      <c r="AK73" s="11">
        <f>'OddsRatio_working_3-way'!U73/(3*'OddsRatio_working_3-way'!X73^(1/3))*SIN(('OddsRatio_working_3-way'!Y73+4*PI())/3)</f>
        <v>0.53740886064998483</v>
      </c>
      <c r="AL73" s="11">
        <f>'OddsRatio_working_3-way'!Z73+'OddsRatio_working_3-way'!AF73</f>
        <v>1.0649064167358229</v>
      </c>
      <c r="AM73" s="11">
        <f>'OddsRatio_working_3-way'!AA73+'OddsRatio_working_3-way'!AG73</f>
        <v>-0.79673248543113018</v>
      </c>
      <c r="AN73" s="11">
        <f>'OddsRatio_working_3-way'!AB73+'OddsRatio_working_3-way'!AH73</f>
        <v>-0.26817393130469247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1.0649064167358229</v>
      </c>
      <c r="AS73" s="11">
        <f>IF(('OddsRatio_working_3-way'!X73=0),IF(Q73&gt;0,-Q73^(1/3),(-Q73)^(1/3)),'OddsRatio_working_3-way'!AM73-'OddsRatio_working_3-way'!R73/3)</f>
        <v>-0.79673248543113018</v>
      </c>
      <c r="AT73" s="11">
        <f>IF(('OddsRatio_working_3-way'!X73=0),IF(Q73&gt;0,-Q73^(1/3),(-Q73)^(1/3)),'OddsRatio_working_3-way'!AN73-'OddsRatio_working_3-way'!R73/3)</f>
        <v>-0.26817393130469247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9">
        <f t="shared" si="26"/>
        <v>0.27271379491338094</v>
      </c>
      <c r="E74" s="9">
        <f t="shared" si="27"/>
        <v>0.28161890557046759</v>
      </c>
      <c r="F74" s="9">
        <f t="shared" si="28"/>
        <v>0.44566729951615158</v>
      </c>
      <c r="G74" s="9">
        <f t="shared" si="29"/>
        <v>1.0540900700956342</v>
      </c>
      <c r="H74" s="9">
        <f t="shared" si="30"/>
        <v>3.6668478773419544</v>
      </c>
      <c r="I74" s="9">
        <f t="shared" si="31"/>
        <v>3.5508979696314342</v>
      </c>
      <c r="J74" s="9">
        <f t="shared" si="32"/>
        <v>2.2438262827128486</v>
      </c>
      <c r="K74" s="11">
        <f t="shared" si="33"/>
        <v>0.28328611898016998</v>
      </c>
      <c r="L74" s="11">
        <f t="shared" si="34"/>
        <v>0.29239766081871343</v>
      </c>
      <c r="M74" s="11">
        <f t="shared" si="35"/>
        <v>0.4587155963302752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-0.27451152940611456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0.23291806284516903</v>
      </c>
      <c r="Q74" s="11">
        <f>2*'OddsRatio_working_3-way'!K74*'OddsRatio_working_3-way'!L74*'OddsRatio_working_3-way'!M74</f>
        <v>7.5992842690104062E-2</v>
      </c>
      <c r="R74" s="11">
        <f t="shared" si="36"/>
        <v>0</v>
      </c>
      <c r="S74" s="11">
        <f t="shared" si="37"/>
        <v>-0.84848189563866427</v>
      </c>
      <c r="T74" s="11">
        <f t="shared" si="38"/>
        <v>-0.27682932973529006</v>
      </c>
      <c r="U74" s="11">
        <f>'OddsRatio_working_3-way'!S74-'OddsRatio_working_3-way'!R74^2/3</f>
        <v>-0.84848189563866427</v>
      </c>
      <c r="V74" s="11">
        <f>'OddsRatio_working_3-way'!S74*'OddsRatio_working_3-way'!R74/3-2*'OddsRatio_working_3-way'!R74^3/27-'OddsRatio_working_3-way'!T74</f>
        <v>0.27682932973529006</v>
      </c>
      <c r="W74" s="11">
        <f>'OddsRatio_working_3-way'!V74^2+4*'OddsRatio_working_3-way'!U74^3/27</f>
        <v>-1.3860393625316242E-2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0.15041182751616161</v>
      </c>
      <c r="Y74" s="11">
        <f>IF('OddsRatio_working_3-way'!W74&gt;=0,IF('OddsRatio_working_3-way'!V74+SQRT('OddsRatio_working_3-way'!W74)&gt;0,0,PI()),ACOS('OddsRatio_working_3-way'!V74/(2*'OddsRatio_working_3-way'!X74)))</f>
        <v>0.4021083844389246</v>
      </c>
      <c r="Z74" s="11">
        <f>'OddsRatio_working_3-way'!X74^(1/3)*COS('OddsRatio_working_3-way'!Y74/3)</f>
        <v>0.52704503504781697</v>
      </c>
      <c r="AA74" s="11">
        <f>'OddsRatio_working_3-way'!X74^(1/3)*COS(('OddsRatio_working_3-way'!Y74+2*PI())/3)</f>
        <v>-0.32507024033515503</v>
      </c>
      <c r="AB74" s="11">
        <f>'OddsRatio_working_3-way'!X74^(1/3)*COS(('OddsRatio_working_3-way'!Y74+4*PI())/3)</f>
        <v>-0.20197479471266186</v>
      </c>
      <c r="AC74" s="11">
        <f>'OddsRatio_working_3-way'!X74^(1/3)*SIN('OddsRatio_working_3-way'!Y74/3)</f>
        <v>7.106918866616338E-2</v>
      </c>
      <c r="AD74" s="11">
        <f>'OddsRatio_working_3-way'!X74^(1/3)*SIN(('OddsRatio_working_3-way'!Y74+2*PI())/3)</f>
        <v>0.4208997949567877</v>
      </c>
      <c r="AE74" s="11">
        <f>'OddsRatio_working_3-way'!X74^(1/3)*SIN(('OddsRatio_working_3-way'!Y74+4*PI())/3)</f>
        <v>-0.49196898362295105</v>
      </c>
      <c r="AF74" s="11">
        <f>-'OddsRatio_working_3-way'!U74/(3*'OddsRatio_working_3-way'!X74^(1/3))*COS(('OddsRatio_working_3-way'!Y74)/3)</f>
        <v>0.52704503504781708</v>
      </c>
      <c r="AG74" s="11">
        <f>-'OddsRatio_working_3-way'!U74/(3*'OddsRatio_working_3-way'!X74^(1/3))*COS(('OddsRatio_working_3-way'!Y74+2*PI())/3)</f>
        <v>-0.32507024033515508</v>
      </c>
      <c r="AH74" s="11">
        <f>-'OddsRatio_working_3-way'!U74/(3*'OddsRatio_working_3-way'!X74^(1/3))*COS(('OddsRatio_working_3-way'!Y74+4*PI())/3)</f>
        <v>-0.20197479471266191</v>
      </c>
      <c r="AI74" s="11">
        <f>'OddsRatio_working_3-way'!U74/(3*'OddsRatio_working_3-way'!X74^(1/3))*SIN(('OddsRatio_working_3-way'!Y74)/3)</f>
        <v>-7.1069188666163394E-2</v>
      </c>
      <c r="AJ74" s="11">
        <f>'OddsRatio_working_3-way'!U74/(3*'OddsRatio_working_3-way'!X74^(1/3))*SIN(('OddsRatio_working_3-way'!Y74+2*PI())/3)</f>
        <v>-0.42089979495678775</v>
      </c>
      <c r="AK74" s="11">
        <f>'OddsRatio_working_3-way'!U74/(3*'OddsRatio_working_3-way'!X74^(1/3))*SIN(('OddsRatio_working_3-way'!Y74+4*PI())/3)</f>
        <v>0.49196898362295111</v>
      </c>
      <c r="AL74" s="11">
        <f>'OddsRatio_working_3-way'!Z74+'OddsRatio_working_3-way'!AF74</f>
        <v>1.0540900700956342</v>
      </c>
      <c r="AM74" s="11">
        <f>'OddsRatio_working_3-way'!AA74+'OddsRatio_working_3-way'!AG74</f>
        <v>-0.65014048067031016</v>
      </c>
      <c r="AN74" s="11">
        <f>'OddsRatio_working_3-way'!AB74+'OddsRatio_working_3-way'!AH74</f>
        <v>-0.40394958942532377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1.0540900700956342</v>
      </c>
      <c r="AS74" s="11">
        <f>IF(('OddsRatio_working_3-way'!X74=0),IF(Q74&gt;0,-Q74^(1/3),(-Q74)^(1/3)),'OddsRatio_working_3-way'!AM74-'OddsRatio_working_3-way'!R74/3)</f>
        <v>-0.65014048067031016</v>
      </c>
      <c r="AT74" s="11">
        <f>IF(('OddsRatio_working_3-way'!X74=0),IF(Q74&gt;0,-Q74^(1/3),(-Q74)^(1/3)),'OddsRatio_working_3-way'!AN74-'OddsRatio_working_3-way'!R74/3)</f>
        <v>-0.40394958942532377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9">
        <f t="shared" si="26"/>
        <v>0.60593587418122252</v>
      </c>
      <c r="E75" s="9">
        <f t="shared" si="27"/>
        <v>0.24124956440642245</v>
      </c>
      <c r="F75" s="9">
        <f t="shared" si="28"/>
        <v>0.15281456141235519</v>
      </c>
      <c r="G75" s="9">
        <f t="shared" si="29"/>
        <v>1.0661305777781585</v>
      </c>
      <c r="H75" s="9">
        <f t="shared" si="30"/>
        <v>1.6503396524446765</v>
      </c>
      <c r="I75" s="9">
        <f t="shared" si="31"/>
        <v>4.1450852044455688</v>
      </c>
      <c r="J75" s="9">
        <f t="shared" si="32"/>
        <v>6.543879004446425</v>
      </c>
      <c r="K75" s="11">
        <f t="shared" si="33"/>
        <v>0.6211180124223602</v>
      </c>
      <c r="L75" s="11">
        <f t="shared" si="34"/>
        <v>0.25316455696202528</v>
      </c>
      <c r="M75" s="11">
        <f t="shared" si="35"/>
        <v>0.16129032258064516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-0.23732338462396874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0.22217206160963143</v>
      </c>
      <c r="Q75" s="11">
        <f>2*'OddsRatio_working_3-way'!K75*'OddsRatio_working_3-way'!L75*'OddsRatio_working_3-way'!M75</f>
        <v>5.072421497936791E-2</v>
      </c>
      <c r="R75" s="11">
        <f t="shared" si="36"/>
        <v>0</v>
      </c>
      <c r="S75" s="11">
        <f t="shared" si="37"/>
        <v>-0.93615747964178042</v>
      </c>
      <c r="T75" s="11">
        <f t="shared" si="38"/>
        <v>-0.21373458439310056</v>
      </c>
      <c r="U75" s="11">
        <f>'OddsRatio_working_3-way'!S75-'OddsRatio_working_3-way'!R75^2/3</f>
        <v>-0.93615747964178042</v>
      </c>
      <c r="V75" s="11">
        <f>'OddsRatio_working_3-way'!S75*'OddsRatio_working_3-way'!R75/3-2*'OddsRatio_working_3-way'!R75^3/27-'OddsRatio_working_3-way'!T75</f>
        <v>0.21373458439310056</v>
      </c>
      <c r="W75" s="11">
        <f>'OddsRatio_working_3-way'!V75^2+4*'OddsRatio_working_3-way'!U75^3/27</f>
        <v>-7.5864168544617472E-2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0.17431769926653237</v>
      </c>
      <c r="Y75" s="11">
        <f>IF('OddsRatio_working_3-way'!W75&gt;=0,IF('OddsRatio_working_3-way'!V75+SQRT('OddsRatio_working_3-way'!W75)&gt;0,0,PI()),ACOS('OddsRatio_working_3-way'!V75/(2*'OddsRatio_working_3-way'!X75)))</f>
        <v>0.91086768381642402</v>
      </c>
      <c r="Z75" s="11">
        <f>'OddsRatio_working_3-way'!X75^(1/3)*COS('OddsRatio_working_3-way'!Y75/3)</f>
        <v>0.53306528888907934</v>
      </c>
      <c r="AA75" s="11">
        <f>'OddsRatio_working_3-way'!X75^(1/3)*COS(('OddsRatio_working_3-way'!Y75+2*PI())/3)</f>
        <v>-0.41117156813607891</v>
      </c>
      <c r="AB75" s="11">
        <f>'OddsRatio_working_3-way'!X75^(1/3)*COS(('OddsRatio_working_3-way'!Y75+4*PI())/3)</f>
        <v>-0.12189372075300063</v>
      </c>
      <c r="AC75" s="11">
        <f>'OddsRatio_working_3-way'!X75^(1/3)*SIN('OddsRatio_working_3-way'!Y75/3)</f>
        <v>0.16701464305721581</v>
      </c>
      <c r="AD75" s="11">
        <f>'OddsRatio_working_3-way'!X75^(1/3)*SIN(('OddsRatio_working_3-way'!Y75+2*PI())/3)</f>
        <v>0.37814076052502549</v>
      </c>
      <c r="AE75" s="11">
        <f>'OddsRatio_working_3-way'!X75^(1/3)*SIN(('OddsRatio_working_3-way'!Y75+4*PI())/3)</f>
        <v>-0.54515540358224124</v>
      </c>
      <c r="AF75" s="11">
        <f>-'OddsRatio_working_3-way'!U75/(3*'OddsRatio_working_3-way'!X75^(1/3))*COS(('OddsRatio_working_3-way'!Y75)/3)</f>
        <v>0.53306528888907923</v>
      </c>
      <c r="AG75" s="11">
        <f>-'OddsRatio_working_3-way'!U75/(3*'OddsRatio_working_3-way'!X75^(1/3))*COS(('OddsRatio_working_3-way'!Y75+2*PI())/3)</f>
        <v>-0.4111715681360788</v>
      </c>
      <c r="AH75" s="11">
        <f>-'OddsRatio_working_3-way'!U75/(3*'OddsRatio_working_3-way'!X75^(1/3))*COS(('OddsRatio_working_3-way'!Y75+4*PI())/3)</f>
        <v>-0.1218937207530006</v>
      </c>
      <c r="AI75" s="11">
        <f>'OddsRatio_working_3-way'!U75/(3*'OddsRatio_working_3-way'!X75^(1/3))*SIN(('OddsRatio_working_3-way'!Y75)/3)</f>
        <v>-0.16701464305721575</v>
      </c>
      <c r="AJ75" s="11">
        <f>'OddsRatio_working_3-way'!U75/(3*'OddsRatio_working_3-way'!X75^(1/3))*SIN(('OddsRatio_working_3-way'!Y75+2*PI())/3)</f>
        <v>-0.37814076052502543</v>
      </c>
      <c r="AK75" s="11">
        <f>'OddsRatio_working_3-way'!U75/(3*'OddsRatio_working_3-way'!X75^(1/3))*SIN(('OddsRatio_working_3-way'!Y75+4*PI())/3)</f>
        <v>0.54515540358224113</v>
      </c>
      <c r="AL75" s="11">
        <f>'OddsRatio_working_3-way'!Z75+'OddsRatio_working_3-way'!AF75</f>
        <v>1.0661305777781585</v>
      </c>
      <c r="AM75" s="11">
        <f>'OddsRatio_working_3-way'!AA75+'OddsRatio_working_3-way'!AG75</f>
        <v>-0.82234313627215772</v>
      </c>
      <c r="AN75" s="11">
        <f>'OddsRatio_working_3-way'!AB75+'OddsRatio_working_3-way'!AH75</f>
        <v>-0.24378744150600123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1.0661305777781585</v>
      </c>
      <c r="AS75" s="11">
        <f>IF(('OddsRatio_working_3-way'!X75=0),IF(Q75&gt;0,-Q75^(1/3),(-Q75)^(1/3)),'OddsRatio_working_3-way'!AM75-'OddsRatio_working_3-way'!R75/3)</f>
        <v>-0.82234313627215772</v>
      </c>
      <c r="AT75" s="11">
        <f>IF(('OddsRatio_working_3-way'!X75=0),IF(Q75&gt;0,-Q75^(1/3),(-Q75)^(1/3)),'OddsRatio_working_3-way'!AN75-'OddsRatio_working_3-way'!R75/3)</f>
        <v>-0.24378744150600123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9">
        <f t="shared" si="26"/>
        <v>0.56599532659330498</v>
      </c>
      <c r="E76" s="9">
        <f t="shared" si="27"/>
        <v>0.27067653169669142</v>
      </c>
      <c r="F76" s="9">
        <f t="shared" si="28"/>
        <v>0.16332814171000343</v>
      </c>
      <c r="G76" s="9">
        <f t="shared" si="29"/>
        <v>1.0649986674775835</v>
      </c>
      <c r="H76" s="9">
        <f t="shared" si="30"/>
        <v>1.7667990405838605</v>
      </c>
      <c r="I76" s="9">
        <f t="shared" si="31"/>
        <v>3.6944466287182864</v>
      </c>
      <c r="J76" s="9">
        <f t="shared" si="32"/>
        <v>6.1226435905671766</v>
      </c>
      <c r="K76" s="11">
        <f t="shared" si="33"/>
        <v>0.58139534883720934</v>
      </c>
      <c r="L76" s="11">
        <f t="shared" si="34"/>
        <v>0.28328611898016998</v>
      </c>
      <c r="M76" s="11">
        <f t="shared" si="35"/>
        <v>0.17211703958691912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-0.24838125052514459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0.22848398100510053</v>
      </c>
      <c r="Q76" s="11">
        <f>2*'OddsRatio_working_3-way'!K76*'OddsRatio_working_3-way'!L76*'OddsRatio_working_3-way'!M76</f>
        <v>5.6695776924342557E-2</v>
      </c>
      <c r="R76" s="11">
        <f t="shared" si="36"/>
        <v>0</v>
      </c>
      <c r="S76" s="11">
        <f t="shared" si="37"/>
        <v>-0.91989222424005079</v>
      </c>
      <c r="T76" s="11">
        <f t="shared" si="38"/>
        <v>-0.22826109782631529</v>
      </c>
      <c r="U76" s="11">
        <f>'OddsRatio_working_3-way'!S76-'OddsRatio_working_3-way'!R76^2/3</f>
        <v>-0.91989222424005079</v>
      </c>
      <c r="V76" s="11">
        <f>'OddsRatio_working_3-way'!S76*'OddsRatio_working_3-way'!R76/3-2*'OddsRatio_working_3-way'!R76^3/27-'OddsRatio_working_3-way'!T76</f>
        <v>0.22826109782631529</v>
      </c>
      <c r="W76" s="11">
        <f>'OddsRatio_working_3-way'!V76^2+4*'OddsRatio_working_3-way'!U76^3/27</f>
        <v>-6.3217518307744719E-2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0.1697944692036665</v>
      </c>
      <c r="Y76" s="11">
        <f>IF('OddsRatio_working_3-way'!W76&gt;=0,IF('OddsRatio_working_3-way'!V76+SQRT('OddsRatio_working_3-way'!W76)&gt;0,0,PI()),ACOS('OddsRatio_working_3-way'!V76/(2*'OddsRatio_working_3-way'!X76)))</f>
        <v>0.83366214988548204</v>
      </c>
      <c r="Z76" s="11">
        <f>'OddsRatio_working_3-way'!X76^(1/3)*COS('OddsRatio_working_3-way'!Y76/3)</f>
        <v>0.53249933373879188</v>
      </c>
      <c r="AA76" s="11">
        <f>'OddsRatio_working_3-way'!X76^(1/3)*COS(('OddsRatio_working_3-way'!Y76+2*PI())/3)</f>
        <v>-0.39780346094550689</v>
      </c>
      <c r="AB76" s="11">
        <f>'OddsRatio_working_3-way'!X76^(1/3)*COS(('OddsRatio_working_3-way'!Y76+4*PI())/3)</f>
        <v>-0.13469587279328518</v>
      </c>
      <c r="AC76" s="11">
        <f>'OddsRatio_working_3-way'!X76^(1/3)*SIN('OddsRatio_working_3-way'!Y76/3)</f>
        <v>0.15190523684551852</v>
      </c>
      <c r="AD76" s="11">
        <f>'OddsRatio_working_3-way'!X76^(1/3)*SIN(('OddsRatio_working_3-way'!Y76+2*PI())/3)</f>
        <v>0.38520533209332258</v>
      </c>
      <c r="AE76" s="11">
        <f>'OddsRatio_working_3-way'!X76^(1/3)*SIN(('OddsRatio_working_3-way'!Y76+4*PI())/3)</f>
        <v>-0.53711056893884102</v>
      </c>
      <c r="AF76" s="11">
        <f>-'OddsRatio_working_3-way'!U76/(3*'OddsRatio_working_3-way'!X76^(1/3))*COS(('OddsRatio_working_3-way'!Y76)/3)</f>
        <v>0.53249933373879177</v>
      </c>
      <c r="AG76" s="11">
        <f>-'OddsRatio_working_3-way'!U76/(3*'OddsRatio_working_3-way'!X76^(1/3))*COS(('OddsRatio_working_3-way'!Y76+2*PI())/3)</f>
        <v>-0.39780346094550678</v>
      </c>
      <c r="AH76" s="11">
        <f>-'OddsRatio_working_3-way'!U76/(3*'OddsRatio_working_3-way'!X76^(1/3))*COS(('OddsRatio_working_3-way'!Y76+4*PI())/3)</f>
        <v>-0.13469587279328515</v>
      </c>
      <c r="AI76" s="11">
        <f>'OddsRatio_working_3-way'!U76/(3*'OddsRatio_working_3-way'!X76^(1/3))*SIN(('OddsRatio_working_3-way'!Y76)/3)</f>
        <v>-0.15190523684551849</v>
      </c>
      <c r="AJ76" s="11">
        <f>'OddsRatio_working_3-way'!U76/(3*'OddsRatio_working_3-way'!X76^(1/3))*SIN(('OddsRatio_working_3-way'!Y76+2*PI())/3)</f>
        <v>-0.38520533209332253</v>
      </c>
      <c r="AK76" s="11">
        <f>'OddsRatio_working_3-way'!U76/(3*'OddsRatio_working_3-way'!X76^(1/3))*SIN(('OddsRatio_working_3-way'!Y76+4*PI())/3)</f>
        <v>0.5371105689388409</v>
      </c>
      <c r="AL76" s="11">
        <f>'OddsRatio_working_3-way'!Z76+'OddsRatio_working_3-way'!AF76</f>
        <v>1.0649986674775835</v>
      </c>
      <c r="AM76" s="11">
        <f>'OddsRatio_working_3-way'!AA76+'OddsRatio_working_3-way'!AG76</f>
        <v>-0.79560692189101367</v>
      </c>
      <c r="AN76" s="11">
        <f>'OddsRatio_working_3-way'!AB76+'OddsRatio_working_3-way'!AH76</f>
        <v>-0.26939174558657031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1.0649986674775835</v>
      </c>
      <c r="AS76" s="11">
        <f>IF(('OddsRatio_working_3-way'!X76=0),IF(Q76&gt;0,-Q76^(1/3),(-Q76)^(1/3)),'OddsRatio_working_3-way'!AM76-'OddsRatio_working_3-way'!R76/3)</f>
        <v>-0.79560692189101367</v>
      </c>
      <c r="AT76" s="11">
        <f>IF(('OddsRatio_working_3-way'!X76=0),IF(Q76&gt;0,-Q76^(1/3),(-Q76)^(1/3)),'OddsRatio_working_3-way'!AN76-'OddsRatio_working_3-way'!R76/3)</f>
        <v>-0.26939174558657031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9">
        <f t="shared" si="26"/>
        <v>0.49594427695739157</v>
      </c>
      <c r="E77" s="9">
        <f t="shared" si="27"/>
        <v>0.28411392680930603</v>
      </c>
      <c r="F77" s="9">
        <f t="shared" si="28"/>
        <v>0.21994179623330271</v>
      </c>
      <c r="G77" s="9">
        <f t="shared" si="29"/>
        <v>1.0587037077174708</v>
      </c>
      <c r="H77" s="9">
        <f t="shared" si="30"/>
        <v>2.0163555594087716</v>
      </c>
      <c r="I77" s="9">
        <f t="shared" si="31"/>
        <v>3.51971482436758</v>
      </c>
      <c r="J77" s="9">
        <f t="shared" si="32"/>
        <v>4.5466574208535269</v>
      </c>
      <c r="K77" s="11">
        <f t="shared" si="33"/>
        <v>0.51020408163265307</v>
      </c>
      <c r="L77" s="11">
        <f t="shared" si="34"/>
        <v>0.29585798816568049</v>
      </c>
      <c r="M77" s="11">
        <f t="shared" si="35"/>
        <v>0.22988505747126439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-0.26560177223307202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0.23214754173450652</v>
      </c>
      <c r="Q77" s="11">
        <f>2*'OddsRatio_working_3-way'!K77*'OddsRatio_working_3-way'!L77*'OddsRatio_working_3-way'!M77</f>
        <v>6.9401357768163391E-2</v>
      </c>
      <c r="R77" s="11">
        <f t="shared" si="36"/>
        <v>0</v>
      </c>
      <c r="S77" s="11">
        <f t="shared" si="37"/>
        <v>-0.8740436473096701</v>
      </c>
      <c r="T77" s="11">
        <f t="shared" si="38"/>
        <v>-0.26129854927045443</v>
      </c>
      <c r="U77" s="11">
        <f>'OddsRatio_working_3-way'!S77-'OddsRatio_working_3-way'!R77^2/3</f>
        <v>-0.8740436473096701</v>
      </c>
      <c r="V77" s="11">
        <f>'OddsRatio_working_3-way'!S77*'OddsRatio_working_3-way'!R77/3-2*'OddsRatio_working_3-way'!R77^3/27-'OddsRatio_working_3-way'!T77</f>
        <v>0.26129854927045443</v>
      </c>
      <c r="W77" s="11">
        <f>'OddsRatio_working_3-way'!V77^2+4*'OddsRatio_working_3-way'!U77^3/27</f>
        <v>-3.064568331836888E-2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0.15725982892113055</v>
      </c>
      <c r="Y77" s="11">
        <f>IF('OddsRatio_working_3-way'!W77&gt;=0,IF('OddsRatio_working_3-way'!V77+SQRT('OddsRatio_working_3-way'!W77)&gt;0,0,PI()),ACOS('OddsRatio_working_3-way'!V77/(2*'OddsRatio_working_3-way'!X77)))</f>
        <v>0.59027784272713846</v>
      </c>
      <c r="Z77" s="11">
        <f>'OddsRatio_working_3-way'!X77^(1/3)*COS('OddsRatio_working_3-way'!Y77/3)</f>
        <v>0.5293518538587354</v>
      </c>
      <c r="AA77" s="11">
        <f>'OddsRatio_working_3-way'!X77^(1/3)*COS(('OddsRatio_working_3-way'!Y77+2*PI())/3)</f>
        <v>-0.35605903773031106</v>
      </c>
      <c r="AB77" s="11">
        <f>'OddsRatio_working_3-way'!X77^(1/3)*COS(('OddsRatio_working_3-way'!Y77+4*PI())/3)</f>
        <v>-0.17329281612842451</v>
      </c>
      <c r="AC77" s="11">
        <f>'OddsRatio_working_3-way'!X77^(1/3)*SIN('OddsRatio_working_3-way'!Y77/3)</f>
        <v>0.10552012724062007</v>
      </c>
      <c r="AD77" s="11">
        <f>'OddsRatio_working_3-way'!X77^(1/3)*SIN(('OddsRatio_working_3-way'!Y77+2*PI())/3)</f>
        <v>0.40567208936174248</v>
      </c>
      <c r="AE77" s="11">
        <f>'OddsRatio_working_3-way'!X77^(1/3)*SIN(('OddsRatio_working_3-way'!Y77+4*PI())/3)</f>
        <v>-0.51119221660236258</v>
      </c>
      <c r="AF77" s="11">
        <f>-'OddsRatio_working_3-way'!U77/(3*'OddsRatio_working_3-way'!X77^(1/3))*COS(('OddsRatio_working_3-way'!Y77)/3)</f>
        <v>0.52935185385873551</v>
      </c>
      <c r="AG77" s="11">
        <f>-'OddsRatio_working_3-way'!U77/(3*'OddsRatio_working_3-way'!X77^(1/3))*COS(('OddsRatio_working_3-way'!Y77+2*PI())/3)</f>
        <v>-0.35605903773031111</v>
      </c>
      <c r="AH77" s="11">
        <f>-'OddsRatio_working_3-way'!U77/(3*'OddsRatio_working_3-way'!X77^(1/3))*COS(('OddsRatio_working_3-way'!Y77+4*PI())/3)</f>
        <v>-0.17329281612842454</v>
      </c>
      <c r="AI77" s="11">
        <f>'OddsRatio_working_3-way'!U77/(3*'OddsRatio_working_3-way'!X77^(1/3))*SIN(('OddsRatio_working_3-way'!Y77)/3)</f>
        <v>-0.1055201272406201</v>
      </c>
      <c r="AJ77" s="11">
        <f>'OddsRatio_working_3-way'!U77/(3*'OddsRatio_working_3-way'!X77^(1/3))*SIN(('OddsRatio_working_3-way'!Y77+2*PI())/3)</f>
        <v>-0.40567208936174254</v>
      </c>
      <c r="AK77" s="11">
        <f>'OddsRatio_working_3-way'!U77/(3*'OddsRatio_working_3-way'!X77^(1/3))*SIN(('OddsRatio_working_3-way'!Y77+4*PI())/3)</f>
        <v>0.51119221660236269</v>
      </c>
      <c r="AL77" s="11">
        <f>'OddsRatio_working_3-way'!Z77+'OddsRatio_working_3-way'!AF77</f>
        <v>1.0587037077174708</v>
      </c>
      <c r="AM77" s="11">
        <f>'OddsRatio_working_3-way'!AA77+'OddsRatio_working_3-way'!AG77</f>
        <v>-0.71211807546062222</v>
      </c>
      <c r="AN77" s="11">
        <f>'OddsRatio_working_3-way'!AB77+'OddsRatio_working_3-way'!AH77</f>
        <v>-0.34658563225684902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1.0587037077174708</v>
      </c>
      <c r="AS77" s="11">
        <f>IF(('OddsRatio_working_3-way'!X77=0),IF(Q77&gt;0,-Q77^(1/3),(-Q77)^(1/3)),'OddsRatio_working_3-way'!AM77-'OddsRatio_working_3-way'!R77/3)</f>
        <v>-0.71211807546062222</v>
      </c>
      <c r="AT77" s="11">
        <f>IF(('OddsRatio_working_3-way'!X77=0),IF(Q77&gt;0,-Q77^(1/3),(-Q77)^(1/3)),'OddsRatio_working_3-way'!AN77-'OddsRatio_working_3-way'!R77/3)</f>
        <v>-0.34658563225684902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9">
        <f t="shared" si="26"/>
        <v>0.37759477235903693</v>
      </c>
      <c r="E78" s="9">
        <f t="shared" si="27"/>
        <v>0.29649200739380682</v>
      </c>
      <c r="F78" s="9">
        <f t="shared" si="28"/>
        <v>0.32591322024715641</v>
      </c>
      <c r="G78" s="9">
        <f t="shared" si="29"/>
        <v>1.0498992034502415</v>
      </c>
      <c r="H78" s="9">
        <f t="shared" si="30"/>
        <v>2.6483417494168791</v>
      </c>
      <c r="I78" s="9">
        <f t="shared" si="31"/>
        <v>3.3727721997975455</v>
      </c>
      <c r="J78" s="9">
        <f t="shared" si="32"/>
        <v>3.0683014307969763</v>
      </c>
      <c r="K78" s="11">
        <f t="shared" si="33"/>
        <v>0.38910505836575876</v>
      </c>
      <c r="L78" s="11">
        <f t="shared" si="34"/>
        <v>0.30674846625766872</v>
      </c>
      <c r="M78" s="11">
        <f t="shared" si="35"/>
        <v>0.33670033670033667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-0.2809099645890365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0.23308848593515941</v>
      </c>
      <c r="Q78" s="11">
        <f>2*'OddsRatio_working_3-way'!K78*'OddsRatio_working_3-way'!L78*'OddsRatio_working_3-way'!M78</f>
        <v>8.037533997764118E-2</v>
      </c>
      <c r="R78" s="11">
        <f t="shared" si="36"/>
        <v>0</v>
      </c>
      <c r="S78" s="11">
        <f t="shared" si="37"/>
        <v>-0.82976225594617625</v>
      </c>
      <c r="T78" s="11">
        <f t="shared" si="38"/>
        <v>-0.28612491584350908</v>
      </c>
      <c r="U78" s="11">
        <f>'OddsRatio_working_3-way'!S78-'OddsRatio_working_3-way'!R78^2/3</f>
        <v>-0.82976225594617625</v>
      </c>
      <c r="V78" s="11">
        <f>'OddsRatio_working_3-way'!S78*'OddsRatio_working_3-way'!R78/3-2*'OddsRatio_working_3-way'!R78^3/27-'OddsRatio_working_3-way'!T78</f>
        <v>0.28612491584350908</v>
      </c>
      <c r="W78" s="11">
        <f>'OddsRatio_working_3-way'!V78^2+4*'OddsRatio_working_3-way'!U78^3/27</f>
        <v>-2.7689466210841229E-3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0.1454616909082416</v>
      </c>
      <c r="Y78" s="11">
        <f>IF('OddsRatio_working_3-way'!W78&gt;=0,IF('OddsRatio_working_3-way'!V78+SQRT('OddsRatio_working_3-way'!W78)&gt;0,0,PI()),ACOS('OddsRatio_working_3-way'!V78/(2*'OddsRatio_working_3-way'!X78)))</f>
        <v>0.18187610375392316</v>
      </c>
      <c r="Z78" s="11">
        <f>'OddsRatio_working_3-way'!X78^(1/3)*COS('OddsRatio_working_3-way'!Y78/3)</f>
        <v>0.52494960172512073</v>
      </c>
      <c r="AA78" s="11">
        <f>'OddsRatio_working_3-way'!X78^(1/3)*COS(('OddsRatio_working_3-way'!Y78+2*PI())/3)</f>
        <v>-0.29007010341610828</v>
      </c>
      <c r="AB78" s="11">
        <f>'OddsRatio_working_3-way'!X78^(1/3)*COS(('OddsRatio_working_3-way'!Y78+4*PI())/3)</f>
        <v>-0.23487949830901236</v>
      </c>
      <c r="AC78" s="11">
        <f>'OddsRatio_working_3-way'!X78^(1/3)*SIN('OddsRatio_working_3-way'!Y78/3)</f>
        <v>3.1864310715320081E-2</v>
      </c>
      <c r="AD78" s="11">
        <f>'OddsRatio_working_3-way'!X78^(1/3)*SIN(('OddsRatio_working_3-way'!Y78+2*PI())/3)</f>
        <v>0.43868753544281791</v>
      </c>
      <c r="AE78" s="11">
        <f>'OddsRatio_working_3-way'!X78^(1/3)*SIN(('OddsRatio_working_3-way'!Y78+4*PI())/3)</f>
        <v>-0.47055184615813805</v>
      </c>
      <c r="AF78" s="11">
        <f>-'OddsRatio_working_3-way'!U78/(3*'OddsRatio_working_3-way'!X78^(1/3))*COS(('OddsRatio_working_3-way'!Y78)/3)</f>
        <v>0.52494960172512073</v>
      </c>
      <c r="AG78" s="11">
        <f>-'OddsRatio_working_3-way'!U78/(3*'OddsRatio_working_3-way'!X78^(1/3))*COS(('OddsRatio_working_3-way'!Y78+2*PI())/3)</f>
        <v>-0.29007010341610828</v>
      </c>
      <c r="AH78" s="11">
        <f>-'OddsRatio_working_3-way'!U78/(3*'OddsRatio_working_3-way'!X78^(1/3))*COS(('OddsRatio_working_3-way'!Y78+4*PI())/3)</f>
        <v>-0.23487949830901236</v>
      </c>
      <c r="AI78" s="11">
        <f>'OddsRatio_working_3-way'!U78/(3*'OddsRatio_working_3-way'!X78^(1/3))*SIN(('OddsRatio_working_3-way'!Y78)/3)</f>
        <v>-3.1864310715320081E-2</v>
      </c>
      <c r="AJ78" s="11">
        <f>'OddsRatio_working_3-way'!U78/(3*'OddsRatio_working_3-way'!X78^(1/3))*SIN(('OddsRatio_working_3-way'!Y78+2*PI())/3)</f>
        <v>-0.43868753544281791</v>
      </c>
      <c r="AK78" s="11">
        <f>'OddsRatio_working_3-way'!U78/(3*'OddsRatio_working_3-way'!X78^(1/3))*SIN(('OddsRatio_working_3-way'!Y78+4*PI())/3)</f>
        <v>0.47055184615813805</v>
      </c>
      <c r="AL78" s="11">
        <f>'OddsRatio_working_3-way'!Z78+'OddsRatio_working_3-way'!AF78</f>
        <v>1.0498992034502415</v>
      </c>
      <c r="AM78" s="11">
        <f>'OddsRatio_working_3-way'!AA78+'OddsRatio_working_3-way'!AG78</f>
        <v>-0.58014020683221657</v>
      </c>
      <c r="AN78" s="11">
        <f>'OddsRatio_working_3-way'!AB78+'OddsRatio_working_3-way'!AH78</f>
        <v>-0.46975899661802473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1.0498992034502415</v>
      </c>
      <c r="AS78" s="11">
        <f>IF(('OddsRatio_working_3-way'!X78=0),IF(Q78&gt;0,-Q78^(1/3),(-Q78)^(1/3)),'OddsRatio_working_3-way'!AM78-'OddsRatio_working_3-way'!R78/3)</f>
        <v>-0.58014020683221657</v>
      </c>
      <c r="AT78" s="11">
        <f>IF(('OddsRatio_working_3-way'!X78=0),IF(Q78&gt;0,-Q78^(1/3),(-Q78)^(1/3)),'OddsRatio_working_3-way'!AN78-'OddsRatio_working_3-way'!R78/3)</f>
        <v>-0.46975899661802473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9">
        <f t="shared" si="26"/>
        <v>0.35728948328961013</v>
      </c>
      <c r="E79" s="9">
        <f t="shared" si="27"/>
        <v>0.27001221287220578</v>
      </c>
      <c r="F79" s="9">
        <f t="shared" si="28"/>
        <v>0.37269830383818425</v>
      </c>
      <c r="G79" s="9">
        <f t="shared" si="29"/>
        <v>1.0519596039571955</v>
      </c>
      <c r="H79" s="9">
        <f t="shared" si="30"/>
        <v>2.7988509227668041</v>
      </c>
      <c r="I79" s="9">
        <f t="shared" si="31"/>
        <v>3.7035361821699913</v>
      </c>
      <c r="J79" s="9">
        <f t="shared" si="32"/>
        <v>2.6831353663315127</v>
      </c>
      <c r="K79" s="11">
        <f t="shared" si="33"/>
        <v>0.36900369003690037</v>
      </c>
      <c r="L79" s="11">
        <f t="shared" si="34"/>
        <v>0.28011204481792717</v>
      </c>
      <c r="M79" s="11">
        <f t="shared" si="35"/>
        <v>0.38461538461538458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-0.2795363958810887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0.23375799368853414</v>
      </c>
      <c r="Q79" s="11">
        <f>2*'OddsRatio_working_3-way'!K79*'OddsRatio_working_3-way'!L79*'OddsRatio_working_3-way'!M79</f>
        <v>7.9509521662766716E-2</v>
      </c>
      <c r="R79" s="11">
        <f t="shared" si="36"/>
        <v>0</v>
      </c>
      <c r="S79" s="11">
        <f t="shared" si="37"/>
        <v>-0.83623455525974477</v>
      </c>
      <c r="T79" s="11">
        <f t="shared" si="38"/>
        <v>-0.28443352219719209</v>
      </c>
      <c r="U79" s="11">
        <f>'OddsRatio_working_3-way'!S79-'OddsRatio_working_3-way'!R79^2/3</f>
        <v>-0.83623455525974477</v>
      </c>
      <c r="V79" s="11">
        <f>'OddsRatio_working_3-way'!S79*'OddsRatio_working_3-way'!R79/3-2*'OddsRatio_working_3-way'!R79^3/27-'OddsRatio_working_3-way'!T79</f>
        <v>0.28443352219719209</v>
      </c>
      <c r="W79" s="11">
        <f>'OddsRatio_working_3-way'!V79^2+4*'OddsRatio_working_3-way'!U79^3/27</f>
        <v>-5.7300134048553081E-3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0.14716694767708194</v>
      </c>
      <c r="Y79" s="11">
        <f>IF('OddsRatio_working_3-way'!W79&gt;=0,IF('OddsRatio_working_3-way'!V79+SQRT('OddsRatio_working_3-way'!W79)&gt;0,0,PI()),ACOS('OddsRatio_working_3-way'!V79/(2*'OddsRatio_working_3-way'!X79)))</f>
        <v>0.26010312199945562</v>
      </c>
      <c r="Z79" s="11">
        <f>'OddsRatio_working_3-way'!X79^(1/3)*COS('OddsRatio_working_3-way'!Y79/3)</f>
        <v>0.52597980197859784</v>
      </c>
      <c r="AA79" s="11">
        <f>'OddsRatio_working_3-way'!X79^(1/3)*COS(('OddsRatio_working_3-way'!Y79+2*PI())/3)</f>
        <v>-0.30258251075239051</v>
      </c>
      <c r="AB79" s="11">
        <f>'OddsRatio_working_3-way'!X79^(1/3)*COS(('OddsRatio_working_3-way'!Y79+4*PI())/3)</f>
        <v>-0.22339729122620774</v>
      </c>
      <c r="AC79" s="11">
        <f>'OddsRatio_working_3-way'!X79^(1/3)*SIN('OddsRatio_working_3-way'!Y79/3)</f>
        <v>4.5717607809281399E-2</v>
      </c>
      <c r="AD79" s="11">
        <f>'OddsRatio_working_3-way'!X79^(1/3)*SIN(('OddsRatio_working_3-way'!Y79+2*PI())/3)</f>
        <v>0.43265306648633367</v>
      </c>
      <c r="AE79" s="11">
        <f>'OddsRatio_working_3-way'!X79^(1/3)*SIN(('OddsRatio_working_3-way'!Y79+4*PI())/3)</f>
        <v>-0.47837067429561492</v>
      </c>
      <c r="AF79" s="11">
        <f>-'OddsRatio_working_3-way'!U79/(3*'OddsRatio_working_3-way'!X79^(1/3))*COS(('OddsRatio_working_3-way'!Y79)/3)</f>
        <v>0.52597980197859773</v>
      </c>
      <c r="AG79" s="11">
        <f>-'OddsRatio_working_3-way'!U79/(3*'OddsRatio_working_3-way'!X79^(1/3))*COS(('OddsRatio_working_3-way'!Y79+2*PI())/3)</f>
        <v>-0.30258251075239045</v>
      </c>
      <c r="AH79" s="11">
        <f>-'OddsRatio_working_3-way'!U79/(3*'OddsRatio_working_3-way'!X79^(1/3))*COS(('OddsRatio_working_3-way'!Y79+4*PI())/3)</f>
        <v>-0.22339729122620769</v>
      </c>
      <c r="AI79" s="11">
        <f>'OddsRatio_working_3-way'!U79/(3*'OddsRatio_working_3-way'!X79^(1/3))*SIN(('OddsRatio_working_3-way'!Y79)/3)</f>
        <v>-4.5717607809281392E-2</v>
      </c>
      <c r="AJ79" s="11">
        <f>'OddsRatio_working_3-way'!U79/(3*'OddsRatio_working_3-way'!X79^(1/3))*SIN(('OddsRatio_working_3-way'!Y79+2*PI())/3)</f>
        <v>-0.43265306648633356</v>
      </c>
      <c r="AK79" s="11">
        <f>'OddsRatio_working_3-way'!U79/(3*'OddsRatio_working_3-way'!X79^(1/3))*SIN(('OddsRatio_working_3-way'!Y79+4*PI())/3)</f>
        <v>0.47837067429561481</v>
      </c>
      <c r="AL79" s="11">
        <f>'OddsRatio_working_3-way'!Z79+'OddsRatio_working_3-way'!AF79</f>
        <v>1.0519596039571955</v>
      </c>
      <c r="AM79" s="11">
        <f>'OddsRatio_working_3-way'!AA79+'OddsRatio_working_3-way'!AG79</f>
        <v>-0.60516502150478102</v>
      </c>
      <c r="AN79" s="11">
        <f>'OddsRatio_working_3-way'!AB79+'OddsRatio_working_3-way'!AH79</f>
        <v>-0.44679458245241543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1.0519596039571955</v>
      </c>
      <c r="AS79" s="11">
        <f>IF(('OddsRatio_working_3-way'!X79=0),IF(Q79&gt;0,-Q79^(1/3),(-Q79)^(1/3)),'OddsRatio_working_3-way'!AM79-'OddsRatio_working_3-way'!R79/3)</f>
        <v>-0.60516502150478102</v>
      </c>
      <c r="AT79" s="11">
        <f>IF(('OddsRatio_working_3-way'!X79=0),IF(Q79&gt;0,-Q79^(1/3),(-Q79)^(1/3)),'OddsRatio_working_3-way'!AN79-'OddsRatio_working_3-way'!R79/3)</f>
        <v>-0.44679458245241543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9">
        <f t="shared" si="26"/>
        <v>0.2512219427048738</v>
      </c>
      <c r="E80" s="9">
        <f t="shared" si="27"/>
        <v>0.26756210800663605</v>
      </c>
      <c r="F80" s="9">
        <f t="shared" si="28"/>
        <v>0.4812159492884901</v>
      </c>
      <c r="G80" s="9">
        <f t="shared" si="29"/>
        <v>1.0569305011088375</v>
      </c>
      <c r="H80" s="9">
        <f t="shared" si="30"/>
        <v>3.9805440131269219</v>
      </c>
      <c r="I80" s="9">
        <f t="shared" si="31"/>
        <v>3.7374499978718889</v>
      </c>
      <c r="J80" s="9">
        <f t="shared" si="32"/>
        <v>2.0780691111310148</v>
      </c>
      <c r="K80" s="11">
        <f t="shared" si="33"/>
        <v>0.26178010471204188</v>
      </c>
      <c r="L80" s="11">
        <f t="shared" si="34"/>
        <v>0.2785515320334262</v>
      </c>
      <c r="M80" s="11">
        <f t="shared" si="35"/>
        <v>0.49504950495049505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-0.26893037857797064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0.23211424381511198</v>
      </c>
      <c r="Q80" s="11">
        <f>2*'OddsRatio_working_3-way'!K80*'OddsRatio_working_3-way'!L80*'OddsRatio_working_3-way'!M80</f>
        <v>7.2197276458821791E-2</v>
      </c>
      <c r="R80" s="11">
        <f t="shared" si="36"/>
        <v>0</v>
      </c>
      <c r="S80" s="11">
        <f t="shared" si="37"/>
        <v>-0.86310161404028729</v>
      </c>
      <c r="T80" s="11">
        <f t="shared" si="38"/>
        <v>-0.26846084418049382</v>
      </c>
      <c r="U80" s="11">
        <f>'OddsRatio_working_3-way'!S80-'OddsRatio_working_3-way'!R80^2/3</f>
        <v>-0.86310161404028729</v>
      </c>
      <c r="V80" s="11">
        <f>'OddsRatio_working_3-way'!S80*'OddsRatio_working_3-way'!R80/3-2*'OddsRatio_working_3-way'!R80^3/27-'OddsRatio_working_3-way'!T80</f>
        <v>0.26846084418049382</v>
      </c>
      <c r="W80" s="11">
        <f>'OddsRatio_working_3-way'!V80^2+4*'OddsRatio_working_3-way'!U80^3/27</f>
        <v>-2.3182510059682707E-2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0.15431601903058062</v>
      </c>
      <c r="Y80" s="11">
        <f>IF('OddsRatio_working_3-way'!W80&gt;=0,IF('OddsRatio_working_3-way'!V80+SQRT('OddsRatio_working_3-way'!W80)&gt;0,0,PI()),ACOS('OddsRatio_working_3-way'!V80/(2*'OddsRatio_working_3-way'!X80)))</f>
        <v>0.51591610983281666</v>
      </c>
      <c r="Z80" s="11">
        <f>'OddsRatio_working_3-way'!X80^(1/3)*COS('OddsRatio_working_3-way'!Y80/3)</f>
        <v>0.52846525055441884</v>
      </c>
      <c r="AA80" s="11">
        <f>'OddsRatio_working_3-way'!X80^(1/3)*COS(('OddsRatio_working_3-way'!Y80+2*PI())/3)</f>
        <v>-0.34372327081121773</v>
      </c>
      <c r="AB80" s="11">
        <f>'OddsRatio_working_3-way'!X80^(1/3)*COS(('OddsRatio_working_3-way'!Y80+4*PI())/3)</f>
        <v>-0.18474197974320095</v>
      </c>
      <c r="AC80" s="11">
        <f>'OddsRatio_working_3-way'!X80^(1/3)*SIN('OddsRatio_working_3-way'!Y80/3)</f>
        <v>9.1787891194233764E-2</v>
      </c>
      <c r="AD80" s="11">
        <f>'OddsRatio_working_3-way'!X80^(1/3)*SIN(('OddsRatio_working_3-way'!Y80+2*PI())/3)</f>
        <v>0.41177038640031827</v>
      </c>
      <c r="AE80" s="11">
        <f>'OddsRatio_working_3-way'!X80^(1/3)*SIN(('OddsRatio_working_3-way'!Y80+4*PI())/3)</f>
        <v>-0.50355827759455196</v>
      </c>
      <c r="AF80" s="11">
        <f>-'OddsRatio_working_3-way'!U80/(3*'OddsRatio_working_3-way'!X80^(1/3))*COS(('OddsRatio_working_3-way'!Y80)/3)</f>
        <v>0.52846525055441873</v>
      </c>
      <c r="AG80" s="11">
        <f>-'OddsRatio_working_3-way'!U80/(3*'OddsRatio_working_3-way'!X80^(1/3))*COS(('OddsRatio_working_3-way'!Y80+2*PI())/3)</f>
        <v>-0.34372327081121767</v>
      </c>
      <c r="AH80" s="11">
        <f>-'OddsRatio_working_3-way'!U80/(3*'OddsRatio_working_3-way'!X80^(1/3))*COS(('OddsRatio_working_3-way'!Y80+4*PI())/3)</f>
        <v>-0.18474197974320089</v>
      </c>
      <c r="AI80" s="11">
        <f>'OddsRatio_working_3-way'!U80/(3*'OddsRatio_working_3-way'!X80^(1/3))*SIN(('OddsRatio_working_3-way'!Y80)/3)</f>
        <v>-9.1787891194233751E-2</v>
      </c>
      <c r="AJ80" s="11">
        <f>'OddsRatio_working_3-way'!U80/(3*'OddsRatio_working_3-way'!X80^(1/3))*SIN(('OddsRatio_working_3-way'!Y80+2*PI())/3)</f>
        <v>-0.41177038640031816</v>
      </c>
      <c r="AK80" s="11">
        <f>'OddsRatio_working_3-way'!U80/(3*'OddsRatio_working_3-way'!X80^(1/3))*SIN(('OddsRatio_working_3-way'!Y80+4*PI())/3)</f>
        <v>0.50355827759455185</v>
      </c>
      <c r="AL80" s="11">
        <f>'OddsRatio_working_3-way'!Z80+'OddsRatio_working_3-way'!AF80</f>
        <v>1.0569305011088375</v>
      </c>
      <c r="AM80" s="11">
        <f>'OddsRatio_working_3-way'!AA80+'OddsRatio_working_3-way'!AG80</f>
        <v>-0.68744654162243535</v>
      </c>
      <c r="AN80" s="11">
        <f>'OddsRatio_working_3-way'!AB80+'OddsRatio_working_3-way'!AH80</f>
        <v>-0.36948395948640184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1.0569305011088375</v>
      </c>
      <c r="AS80" s="11">
        <f>IF(('OddsRatio_working_3-way'!X80=0),IF(Q80&gt;0,-Q80^(1/3),(-Q80)^(1/3)),'OddsRatio_working_3-way'!AM80-'OddsRatio_working_3-way'!R80/3)</f>
        <v>-0.68744654162243535</v>
      </c>
      <c r="AT80" s="11">
        <f>IF(('OddsRatio_working_3-way'!X80=0),IF(Q80&gt;0,-Q80^(1/3),(-Q80)^(1/3)),'OddsRatio_working_3-way'!AN80-'OddsRatio_working_3-way'!R80/3)</f>
        <v>-0.36948395948640184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9">
        <f t="shared" si="26"/>
        <v>0.3863572951462883</v>
      </c>
      <c r="E81" s="9">
        <f t="shared" si="27"/>
        <v>0.26926988671427954</v>
      </c>
      <c r="F81" s="9">
        <f t="shared" si="28"/>
        <v>0.3443728181394321</v>
      </c>
      <c r="G81" s="9">
        <f t="shared" si="29"/>
        <v>1.0518395856877554</v>
      </c>
      <c r="H81" s="9">
        <f t="shared" si="30"/>
        <v>2.5882777743885108</v>
      </c>
      <c r="I81" s="9">
        <f t="shared" si="31"/>
        <v>3.7137461310744087</v>
      </c>
      <c r="J81" s="9">
        <f t="shared" si="32"/>
        <v>2.9038296500948366</v>
      </c>
      <c r="K81" s="11">
        <f t="shared" si="33"/>
        <v>0.39840637450199207</v>
      </c>
      <c r="L81" s="11">
        <f t="shared" si="34"/>
        <v>0.27932960893854747</v>
      </c>
      <c r="M81" s="11">
        <f t="shared" si="35"/>
        <v>0.35587188612099646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-0.27926220325956741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0.2336624594486722</v>
      </c>
      <c r="Q81" s="11">
        <f>2*'OddsRatio_working_3-way'!K81*'OddsRatio_working_3-way'!L81*'OddsRatio_working_3-way'!M81</f>
        <v>7.9207613372431276E-2</v>
      </c>
      <c r="R81" s="11">
        <f t="shared" si="36"/>
        <v>0</v>
      </c>
      <c r="S81" s="11">
        <f t="shared" si="37"/>
        <v>-0.83671351411450634</v>
      </c>
      <c r="T81" s="11">
        <f t="shared" si="38"/>
        <v>-0.28363169969983276</v>
      </c>
      <c r="U81" s="11">
        <f>'OddsRatio_working_3-way'!S81-'OddsRatio_working_3-way'!R81^2/3</f>
        <v>-0.83671351411450634</v>
      </c>
      <c r="V81" s="11">
        <f>'OddsRatio_working_3-way'!S81*'OddsRatio_working_3-way'!R81/3-2*'OddsRatio_working_3-way'!R81^3/27-'OddsRatio_working_3-way'!T81</f>
        <v>0.28363169969983276</v>
      </c>
      <c r="W81" s="11">
        <f>'OddsRatio_working_3-way'!V81^2+4*'OddsRatio_working_3-way'!U81^3/27</f>
        <v>-6.3344440622380982E-3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0.14729340203896965</v>
      </c>
      <c r="Y81" s="11">
        <f>IF('OddsRatio_working_3-way'!W81&gt;=0,IF('OddsRatio_working_3-way'!V81+SQRT('OddsRatio_working_3-way'!W81)&gt;0,0,PI()),ACOS('OddsRatio_working_3-way'!V81/(2*'OddsRatio_working_3-way'!X81)))</f>
        <v>0.27357207488971969</v>
      </c>
      <c r="Z81" s="11">
        <f>'OddsRatio_working_3-way'!X81^(1/3)*COS('OddsRatio_working_3-way'!Y81/3)</f>
        <v>0.52591979284387769</v>
      </c>
      <c r="AA81" s="11">
        <f>'OddsRatio_working_3-way'!X81^(1/3)*COS(('OddsRatio_working_3-way'!Y81+2*PI())/3)</f>
        <v>-0.30460911189973816</v>
      </c>
      <c r="AB81" s="11">
        <f>'OddsRatio_working_3-way'!X81^(1/3)*COS(('OddsRatio_working_3-way'!Y81+4*PI())/3)</f>
        <v>-0.22131068094413986</v>
      </c>
      <c r="AC81" s="11">
        <f>'OddsRatio_working_3-way'!X81^(1/3)*SIN('OddsRatio_working_3-way'!Y81/3)</f>
        <v>4.809237153528835E-2</v>
      </c>
      <c r="AD81" s="11">
        <f>'OddsRatio_working_3-way'!X81^(1/3)*SIN(('OddsRatio_working_3-way'!Y81+2*PI())/3)</f>
        <v>0.43141371518820337</v>
      </c>
      <c r="AE81" s="11">
        <f>'OddsRatio_working_3-way'!X81^(1/3)*SIN(('OddsRatio_working_3-way'!Y81+4*PI())/3)</f>
        <v>-0.47950608672349154</v>
      </c>
      <c r="AF81" s="11">
        <f>-'OddsRatio_working_3-way'!U81/(3*'OddsRatio_working_3-way'!X81^(1/3))*COS(('OddsRatio_working_3-way'!Y81)/3)</f>
        <v>0.52591979284387758</v>
      </c>
      <c r="AG81" s="11">
        <f>-'OddsRatio_working_3-way'!U81/(3*'OddsRatio_working_3-way'!X81^(1/3))*COS(('OddsRatio_working_3-way'!Y81+2*PI())/3)</f>
        <v>-0.30460911189973811</v>
      </c>
      <c r="AH81" s="11">
        <f>-'OddsRatio_working_3-way'!U81/(3*'OddsRatio_working_3-way'!X81^(1/3))*COS(('OddsRatio_working_3-way'!Y81+4*PI())/3)</f>
        <v>-0.2213106809441398</v>
      </c>
      <c r="AI81" s="11">
        <f>'OddsRatio_working_3-way'!U81/(3*'OddsRatio_working_3-way'!X81^(1/3))*SIN(('OddsRatio_working_3-way'!Y81)/3)</f>
        <v>-4.8092371535288336E-2</v>
      </c>
      <c r="AJ81" s="11">
        <f>'OddsRatio_working_3-way'!U81/(3*'OddsRatio_working_3-way'!X81^(1/3))*SIN(('OddsRatio_working_3-way'!Y81+2*PI())/3)</f>
        <v>-0.43141371518820326</v>
      </c>
      <c r="AK81" s="11">
        <f>'OddsRatio_working_3-way'!U81/(3*'OddsRatio_working_3-way'!X81^(1/3))*SIN(('OddsRatio_working_3-way'!Y81+4*PI())/3)</f>
        <v>0.47950608672349149</v>
      </c>
      <c r="AL81" s="11">
        <f>'OddsRatio_working_3-way'!Z81+'OddsRatio_working_3-way'!AF81</f>
        <v>1.0518395856877554</v>
      </c>
      <c r="AM81" s="11">
        <f>'OddsRatio_working_3-way'!AA81+'OddsRatio_working_3-way'!AG81</f>
        <v>-0.60921822379947632</v>
      </c>
      <c r="AN81" s="11">
        <f>'OddsRatio_working_3-way'!AB81+'OddsRatio_working_3-way'!AH81</f>
        <v>-0.44262136188827966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1.0518395856877554</v>
      </c>
      <c r="AS81" s="11">
        <f>IF(('OddsRatio_working_3-way'!X81=0),IF(Q81&gt;0,-Q81^(1/3),(-Q81)^(1/3)),'OddsRatio_working_3-way'!AM81-'OddsRatio_working_3-way'!R81/3)</f>
        <v>-0.60921822379947632</v>
      </c>
      <c r="AT81" s="11">
        <f>IF(('OddsRatio_working_3-way'!X81=0),IF(Q81&gt;0,-Q81^(1/3),(-Q81)^(1/3)),'OddsRatio_working_3-way'!AN81-'OddsRatio_working_3-way'!R81/3)</f>
        <v>-0.44262136188827966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9">
        <f t="shared" si="26"/>
        <v>0.34682854009364072</v>
      </c>
      <c r="E82" s="9">
        <f t="shared" si="27"/>
        <v>0.27152741753318621</v>
      </c>
      <c r="F82" s="9">
        <f t="shared" si="28"/>
        <v>0.38164404237317279</v>
      </c>
      <c r="G82" s="9">
        <f t="shared" si="29"/>
        <v>1.0521056220817555</v>
      </c>
      <c r="H82" s="9">
        <f t="shared" si="30"/>
        <v>2.8832690635263423</v>
      </c>
      <c r="I82" s="9">
        <f t="shared" si="31"/>
        <v>3.6828693363084763</v>
      </c>
      <c r="J82" s="9">
        <f t="shared" si="32"/>
        <v>2.6202426580059037</v>
      </c>
      <c r="K82" s="11">
        <f t="shared" si="33"/>
        <v>0.35842293906810035</v>
      </c>
      <c r="L82" s="11">
        <f t="shared" si="34"/>
        <v>0.28169014084507044</v>
      </c>
      <c r="M82" s="11">
        <f t="shared" si="35"/>
        <v>0.39370078740157477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-0.27941367619824431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0.23372816698685039</v>
      </c>
      <c r="Q82" s="11">
        <f>2*'OddsRatio_working_3-way'!K82*'OddsRatio_working_3-way'!L82*'OddsRatio_working_3-way'!M82</f>
        <v>7.9499376526139587E-2</v>
      </c>
      <c r="R82" s="11">
        <f t="shared" si="36"/>
        <v>0</v>
      </c>
      <c r="S82" s="11">
        <f t="shared" si="37"/>
        <v>-0.83649508559137242</v>
      </c>
      <c r="T82" s="11">
        <f t="shared" si="38"/>
        <v>-0.28452213795624909</v>
      </c>
      <c r="U82" s="11">
        <f>'OddsRatio_working_3-way'!S82-'OddsRatio_working_3-way'!R82^2/3</f>
        <v>-0.83649508559137242</v>
      </c>
      <c r="V82" s="11">
        <f>'OddsRatio_working_3-way'!S82*'OddsRatio_working_3-way'!R82/3-2*'OddsRatio_working_3-way'!R82^3/27-'OddsRatio_working_3-way'!T82</f>
        <v>0.28452213795624909</v>
      </c>
      <c r="W82" s="11">
        <f>'OddsRatio_working_3-way'!V82^2+4*'OddsRatio_working_3-way'!U82^3/27</f>
        <v>-5.7605916609516222E-3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0.14723572821172384</v>
      </c>
      <c r="Y82" s="11">
        <f>IF('OddsRatio_working_3-way'!W82&gt;=0,IF('OddsRatio_working_3-way'!V82+SQRT('OddsRatio_working_3-way'!W82)&gt;0,0,PI()),ACOS('OddsRatio_working_3-way'!V82/(2*'OddsRatio_working_3-way'!X82)))</f>
        <v>0.2606876765004793</v>
      </c>
      <c r="Z82" s="11">
        <f>'OddsRatio_working_3-way'!X82^(1/3)*COS('OddsRatio_working_3-way'!Y82/3)</f>
        <v>0.52605281104087764</v>
      </c>
      <c r="AA82" s="11">
        <f>'OddsRatio_working_3-way'!X82^(1/3)*COS(('OddsRatio_working_3-way'!Y82+2*PI())/3)</f>
        <v>-0.30271395262070872</v>
      </c>
      <c r="AB82" s="11">
        <f>'OddsRatio_working_3-way'!X82^(1/3)*COS(('OddsRatio_working_3-way'!Y82+4*PI())/3)</f>
        <v>-0.22333885842016898</v>
      </c>
      <c r="AC82" s="11">
        <f>'OddsRatio_working_3-way'!X82^(1/3)*SIN('OddsRatio_working_3-way'!Y82/3)</f>
        <v>4.5827232003633485E-2</v>
      </c>
      <c r="AD82" s="11">
        <f>'OddsRatio_working_3-way'!X82^(1/3)*SIN(('OddsRatio_working_3-way'!Y82+2*PI())/3)</f>
        <v>0.43266148209179828</v>
      </c>
      <c r="AE82" s="11">
        <f>'OddsRatio_working_3-way'!X82^(1/3)*SIN(('OddsRatio_working_3-way'!Y82+4*PI())/3)</f>
        <v>-0.47848871409543176</v>
      </c>
      <c r="AF82" s="11">
        <f>-'OddsRatio_working_3-way'!U82/(3*'OddsRatio_working_3-way'!X82^(1/3))*COS(('OddsRatio_working_3-way'!Y82)/3)</f>
        <v>0.52605281104087775</v>
      </c>
      <c r="AG82" s="11">
        <f>-'OddsRatio_working_3-way'!U82/(3*'OddsRatio_working_3-way'!X82^(1/3))*COS(('OddsRatio_working_3-way'!Y82+2*PI())/3)</f>
        <v>-0.30271395262070877</v>
      </c>
      <c r="AH82" s="11">
        <f>-'OddsRatio_working_3-way'!U82/(3*'OddsRatio_working_3-way'!X82^(1/3))*COS(('OddsRatio_working_3-way'!Y82+4*PI())/3)</f>
        <v>-0.22333885842016904</v>
      </c>
      <c r="AI82" s="11">
        <f>'OddsRatio_working_3-way'!U82/(3*'OddsRatio_working_3-way'!X82^(1/3))*SIN(('OddsRatio_working_3-way'!Y82)/3)</f>
        <v>-4.5827232003633492E-2</v>
      </c>
      <c r="AJ82" s="11">
        <f>'OddsRatio_working_3-way'!U82/(3*'OddsRatio_working_3-way'!X82^(1/3))*SIN(('OddsRatio_working_3-way'!Y82+2*PI())/3)</f>
        <v>-0.43266148209179833</v>
      </c>
      <c r="AK82" s="11">
        <f>'OddsRatio_working_3-way'!U82/(3*'OddsRatio_working_3-way'!X82^(1/3))*SIN(('OddsRatio_working_3-way'!Y82+4*PI())/3)</f>
        <v>0.47848871409543187</v>
      </c>
      <c r="AL82" s="11">
        <f>'OddsRatio_working_3-way'!Z82+'OddsRatio_working_3-way'!AF82</f>
        <v>1.0521056220817555</v>
      </c>
      <c r="AM82" s="11">
        <f>'OddsRatio_working_3-way'!AA82+'OddsRatio_working_3-way'!AG82</f>
        <v>-0.60542790524141754</v>
      </c>
      <c r="AN82" s="11">
        <f>'OddsRatio_working_3-way'!AB82+'OddsRatio_working_3-way'!AH82</f>
        <v>-0.44667771684033802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1.0521056220817555</v>
      </c>
      <c r="AS82" s="11">
        <f>IF(('OddsRatio_working_3-way'!X82=0),IF(Q82&gt;0,-Q82^(1/3),(-Q82)^(1/3)),'OddsRatio_working_3-way'!AM82-'OddsRatio_working_3-way'!R82/3)</f>
        <v>-0.60542790524141754</v>
      </c>
      <c r="AT82" s="11">
        <f>IF(('OddsRatio_working_3-way'!X82=0),IF(Q82&gt;0,-Q82^(1/3),(-Q82)^(1/3)),'OddsRatio_working_3-way'!AN82-'OddsRatio_working_3-way'!R82/3)</f>
        <v>-0.44667771684033802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9">
        <f t="shared" si="26"/>
        <v>0.31892336324179504</v>
      </c>
      <c r="E83" s="9">
        <f t="shared" si="27"/>
        <v>0.23068989251115671</v>
      </c>
      <c r="F83" s="9">
        <f t="shared" si="28"/>
        <v>0.45038674424704822</v>
      </c>
      <c r="G83" s="9">
        <f t="shared" si="29"/>
        <v>1.0519948397096179</v>
      </c>
      <c r="H83" s="9">
        <f t="shared" si="30"/>
        <v>3.1355495246105241</v>
      </c>
      <c r="I83" s="9">
        <f t="shared" si="31"/>
        <v>4.3348236418794883</v>
      </c>
      <c r="J83" s="9">
        <f t="shared" si="32"/>
        <v>2.2203140140631565</v>
      </c>
      <c r="K83" s="11">
        <f t="shared" si="33"/>
        <v>0.33003300330033003</v>
      </c>
      <c r="L83" s="11">
        <f t="shared" si="34"/>
        <v>0.23980815347721823</v>
      </c>
      <c r="M83" s="11">
        <f t="shared" si="35"/>
        <v>0.46296296296296291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-0.27351481484412754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0.23303689281797885</v>
      </c>
      <c r="Q83" s="11">
        <f>2*'OddsRatio_working_3-way'!K83*'OddsRatio_working_3-way'!L83*'OddsRatio_working_3-way'!M83</f>
        <v>7.3282041766660005E-2</v>
      </c>
      <c r="R83" s="11">
        <f t="shared" si="36"/>
        <v>0</v>
      </c>
      <c r="S83" s="11">
        <f t="shared" si="37"/>
        <v>-0.8520083014544696</v>
      </c>
      <c r="T83" s="11">
        <f t="shared" si="38"/>
        <v>-0.26792713882216018</v>
      </c>
      <c r="U83" s="11">
        <f>'OddsRatio_working_3-way'!S83-'OddsRatio_working_3-way'!R83^2/3</f>
        <v>-0.8520083014544696</v>
      </c>
      <c r="V83" s="11">
        <f>'OddsRatio_working_3-way'!S83*'OddsRatio_working_3-way'!R83/3-2*'OddsRatio_working_3-way'!R83^3/27-'OddsRatio_working_3-way'!T83</f>
        <v>0.26792713882216018</v>
      </c>
      <c r="W83" s="11">
        <f>'OddsRatio_working_3-way'!V83^2+4*'OddsRatio_working_3-way'!U83^3/27</f>
        <v>-1.9842942557113302E-2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0.15135049906966147</v>
      </c>
      <c r="Y83" s="11">
        <f>IF('OddsRatio_working_3-way'!W83&gt;=0,IF('OddsRatio_working_3-way'!V83+SQRT('OddsRatio_working_3-way'!W83)&gt;0,0,PI()),ACOS('OddsRatio_working_3-way'!V83/(2*'OddsRatio_working_3-way'!X83)))</f>
        <v>0.48404145351312033</v>
      </c>
      <c r="Z83" s="11">
        <f>'OddsRatio_working_3-way'!X83^(1/3)*COS('OddsRatio_working_3-way'!Y83/3)</f>
        <v>0.52599741985480908</v>
      </c>
      <c r="AA83" s="11">
        <f>'OddsRatio_working_3-way'!X83^(1/3)*COS(('OddsRatio_working_3-way'!Y83+2*PI())/3)</f>
        <v>-0.33714121523428137</v>
      </c>
      <c r="AB83" s="11">
        <f>'OddsRatio_working_3-way'!X83^(1/3)*COS(('OddsRatio_working_3-way'!Y83+4*PI())/3)</f>
        <v>-0.1888562046205278</v>
      </c>
      <c r="AC83" s="11">
        <f>'OddsRatio_working_3-way'!X83^(1/3)*SIN('OddsRatio_working_3-way'!Y83/3)</f>
        <v>8.5612390794637241E-2</v>
      </c>
      <c r="AD83" s="11">
        <f>'OddsRatio_working_3-way'!X83^(1/3)*SIN(('OddsRatio_working_3-way'!Y83+2*PI())/3)</f>
        <v>0.4127209325220153</v>
      </c>
      <c r="AE83" s="11">
        <f>'OddsRatio_working_3-way'!X83^(1/3)*SIN(('OddsRatio_working_3-way'!Y83+4*PI())/3)</f>
        <v>-0.49833332331665242</v>
      </c>
      <c r="AF83" s="11">
        <f>-'OddsRatio_working_3-way'!U83/(3*'OddsRatio_working_3-way'!X83^(1/3))*COS(('OddsRatio_working_3-way'!Y83)/3)</f>
        <v>0.52599741985480897</v>
      </c>
      <c r="AG83" s="11">
        <f>-'OddsRatio_working_3-way'!U83/(3*'OddsRatio_working_3-way'!X83^(1/3))*COS(('OddsRatio_working_3-way'!Y83+2*PI())/3)</f>
        <v>-0.33714121523428131</v>
      </c>
      <c r="AH83" s="11">
        <f>-'OddsRatio_working_3-way'!U83/(3*'OddsRatio_working_3-way'!X83^(1/3))*COS(('OddsRatio_working_3-way'!Y83+4*PI())/3)</f>
        <v>-0.18885620462052774</v>
      </c>
      <c r="AI83" s="11">
        <f>'OddsRatio_working_3-way'!U83/(3*'OddsRatio_working_3-way'!X83^(1/3))*SIN(('OddsRatio_working_3-way'!Y83)/3)</f>
        <v>-8.5612390794637228E-2</v>
      </c>
      <c r="AJ83" s="11">
        <f>'OddsRatio_working_3-way'!U83/(3*'OddsRatio_working_3-way'!X83^(1/3))*SIN(('OddsRatio_working_3-way'!Y83+2*PI())/3)</f>
        <v>-0.41272093252201525</v>
      </c>
      <c r="AK83" s="11">
        <f>'OddsRatio_working_3-way'!U83/(3*'OddsRatio_working_3-way'!X83^(1/3))*SIN(('OddsRatio_working_3-way'!Y83+4*PI())/3)</f>
        <v>0.49833332331665231</v>
      </c>
      <c r="AL83" s="11">
        <f>'OddsRatio_working_3-way'!Z83+'OddsRatio_working_3-way'!AF83</f>
        <v>1.0519948397096179</v>
      </c>
      <c r="AM83" s="11">
        <f>'OddsRatio_working_3-way'!AA83+'OddsRatio_working_3-way'!AG83</f>
        <v>-0.67428243046856262</v>
      </c>
      <c r="AN83" s="11">
        <f>'OddsRatio_working_3-way'!AB83+'OddsRatio_working_3-way'!AH83</f>
        <v>-0.37771240924105554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1.0519948397096179</v>
      </c>
      <c r="AS83" s="11">
        <f>IF(('OddsRatio_working_3-way'!X83=0),IF(Q83&gt;0,-Q83^(1/3),(-Q83)^(1/3)),'OddsRatio_working_3-way'!AM83-'OddsRatio_working_3-way'!R83/3)</f>
        <v>-0.67428243046856262</v>
      </c>
      <c r="AT83" s="11">
        <f>IF(('OddsRatio_working_3-way'!X83=0),IF(Q83&gt;0,-Q83^(1/3),(-Q83)^(1/3)),'OddsRatio_working_3-way'!AN83-'OddsRatio_working_3-way'!R83/3)</f>
        <v>-0.37771240924105554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9">
        <f t="shared" si="26"/>
        <v>0.46979464597060766</v>
      </c>
      <c r="E84" s="9">
        <f t="shared" si="27"/>
        <v>0.25917542591325265</v>
      </c>
      <c r="F84" s="9">
        <f t="shared" si="28"/>
        <v>0.2710299281161398</v>
      </c>
      <c r="G84" s="9">
        <f t="shared" si="29"/>
        <v>1.054756640390444</v>
      </c>
      <c r="H84" s="9">
        <f t="shared" si="30"/>
        <v>2.1285896052177748</v>
      </c>
      <c r="I84" s="9">
        <f t="shared" si="31"/>
        <v>3.8583904954581039</v>
      </c>
      <c r="J84" s="9">
        <f t="shared" si="32"/>
        <v>3.6896294329956327</v>
      </c>
      <c r="K84" s="11">
        <f t="shared" si="33"/>
        <v>0.48309178743961356</v>
      </c>
      <c r="L84" s="11">
        <f t="shared" si="34"/>
        <v>0.26954177897574122</v>
      </c>
      <c r="M84" s="11">
        <f t="shared" si="35"/>
        <v>0.28169014084507044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-0.27121933130090359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0.23218336543736026</v>
      </c>
      <c r="Q84" s="11">
        <f>2*'OddsRatio_working_3-way'!K84*'OddsRatio_working_3-way'!L84*'OddsRatio_working_3-way'!M84</f>
        <v>7.3359673123968502E-2</v>
      </c>
      <c r="R84" s="11">
        <f t="shared" si="36"/>
        <v>0</v>
      </c>
      <c r="S84" s="11">
        <f t="shared" si="37"/>
        <v>-0.8560723320262339</v>
      </c>
      <c r="T84" s="11">
        <f t="shared" si="38"/>
        <v>-0.27048098958174854</v>
      </c>
      <c r="U84" s="11">
        <f>'OddsRatio_working_3-way'!S84-'OddsRatio_working_3-way'!R84^2/3</f>
        <v>-0.8560723320262339</v>
      </c>
      <c r="V84" s="11">
        <f>'OddsRatio_working_3-way'!S84*'OddsRatio_working_3-way'!R84/3-2*'OddsRatio_working_3-way'!R84^3/27-'OddsRatio_working_3-way'!T84</f>
        <v>0.27048098958174854</v>
      </c>
      <c r="W84" s="11">
        <f>'OddsRatio_working_3-way'!V84^2+4*'OddsRatio_working_3-way'!U84^3/27</f>
        <v>-1.978537209334881E-2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0.15243468914462252</v>
      </c>
      <c r="Y84" s="11">
        <f>IF('OddsRatio_working_3-way'!W84&gt;=0,IF('OddsRatio_working_3-way'!V84+SQRT('OddsRatio_working_3-way'!W84)&gt;0,0,PI()),ACOS('OddsRatio_working_3-way'!V84/(2*'OddsRatio_working_3-way'!X84)))</f>
        <v>0.47954947205057064</v>
      </c>
      <c r="Z84" s="11">
        <f>'OddsRatio_working_3-way'!X84^(1/3)*COS('OddsRatio_working_3-way'!Y84/3)</f>
        <v>0.52737832019522213</v>
      </c>
      <c r="AA84" s="11">
        <f>'OddsRatio_working_3-way'!X84^(1/3)*COS(('OddsRatio_working_3-way'!Y84+2*PI())/3)</f>
        <v>-0.33732450179986578</v>
      </c>
      <c r="AB84" s="11">
        <f>'OddsRatio_working_3-way'!X84^(1/3)*COS(('OddsRatio_working_3-way'!Y84+4*PI())/3)</f>
        <v>-0.19005381839535609</v>
      </c>
      <c r="AC84" s="11">
        <f>'OddsRatio_working_3-way'!X84^(1/3)*SIN('OddsRatio_working_3-way'!Y84/3)</f>
        <v>8.502676870733375E-2</v>
      </c>
      <c r="AD84" s="11">
        <f>'OddsRatio_working_3-way'!X84^(1/3)*SIN(('OddsRatio_working_3-way'!Y84+2*PI())/3)</f>
        <v>0.41420963834055941</v>
      </c>
      <c r="AE84" s="11">
        <f>'OddsRatio_working_3-way'!X84^(1/3)*SIN(('OddsRatio_working_3-way'!Y84+4*PI())/3)</f>
        <v>-0.49923640704789318</v>
      </c>
      <c r="AF84" s="11">
        <f>-'OddsRatio_working_3-way'!U84/(3*'OddsRatio_working_3-way'!X84^(1/3))*COS(('OddsRatio_working_3-way'!Y84)/3)</f>
        <v>0.52737832019522202</v>
      </c>
      <c r="AG84" s="11">
        <f>-'OddsRatio_working_3-way'!U84/(3*'OddsRatio_working_3-way'!X84^(1/3))*COS(('OddsRatio_working_3-way'!Y84+2*PI())/3)</f>
        <v>-0.33732450179986573</v>
      </c>
      <c r="AH84" s="11">
        <f>-'OddsRatio_working_3-way'!U84/(3*'OddsRatio_working_3-way'!X84^(1/3))*COS(('OddsRatio_working_3-way'!Y84+4*PI())/3)</f>
        <v>-0.19005381839535604</v>
      </c>
      <c r="AI84" s="11">
        <f>'OddsRatio_working_3-way'!U84/(3*'OddsRatio_working_3-way'!X84^(1/3))*SIN(('OddsRatio_working_3-way'!Y84)/3)</f>
        <v>-8.5026768707333736E-2</v>
      </c>
      <c r="AJ84" s="11">
        <f>'OddsRatio_working_3-way'!U84/(3*'OddsRatio_working_3-way'!X84^(1/3))*SIN(('OddsRatio_working_3-way'!Y84+2*PI())/3)</f>
        <v>-0.41420963834055935</v>
      </c>
      <c r="AK84" s="11">
        <f>'OddsRatio_working_3-way'!U84/(3*'OddsRatio_working_3-way'!X84^(1/3))*SIN(('OddsRatio_working_3-way'!Y84+4*PI())/3)</f>
        <v>0.49923640704789313</v>
      </c>
      <c r="AL84" s="11">
        <f>'OddsRatio_working_3-way'!Z84+'OddsRatio_working_3-way'!AF84</f>
        <v>1.054756640390444</v>
      </c>
      <c r="AM84" s="11">
        <f>'OddsRatio_working_3-way'!AA84+'OddsRatio_working_3-way'!AG84</f>
        <v>-0.67464900359973146</v>
      </c>
      <c r="AN84" s="11">
        <f>'OddsRatio_working_3-way'!AB84+'OddsRatio_working_3-way'!AH84</f>
        <v>-0.38010763679071213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1.054756640390444</v>
      </c>
      <c r="AS84" s="11">
        <f>IF(('OddsRatio_working_3-way'!X84=0),IF(Q84&gt;0,-Q84^(1/3),(-Q84)^(1/3)),'OddsRatio_working_3-way'!AM84-'OddsRatio_working_3-way'!R84/3)</f>
        <v>-0.67464900359973146</v>
      </c>
      <c r="AT84" s="11">
        <f>IF(('OddsRatio_working_3-way'!X84=0),IF(Q84&gt;0,-Q84^(1/3),(-Q84)^(1/3)),'OddsRatio_working_3-way'!AN84-'OddsRatio_working_3-way'!R84/3)</f>
        <v>-0.38010763679071213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9">
        <f t="shared" si="26"/>
        <v>0.55713507433818488</v>
      </c>
      <c r="E85" s="9">
        <f t="shared" si="27"/>
        <v>0.24806467854620798</v>
      </c>
      <c r="F85" s="9">
        <f t="shared" si="28"/>
        <v>0.19480024711560712</v>
      </c>
      <c r="G85" s="9">
        <f t="shared" si="29"/>
        <v>1.0598624907084158</v>
      </c>
      <c r="H85" s="9">
        <f t="shared" si="30"/>
        <v>1.7948968680313115</v>
      </c>
      <c r="I85" s="9">
        <f t="shared" si="31"/>
        <v>4.0312067234260685</v>
      </c>
      <c r="J85" s="9">
        <f t="shared" si="32"/>
        <v>5.1334637137628221</v>
      </c>
      <c r="K85" s="11">
        <f t="shared" si="33"/>
        <v>0.5714285714285714</v>
      </c>
      <c r="L85" s="11">
        <f t="shared" si="34"/>
        <v>0.2590673575129534</v>
      </c>
      <c r="M85" s="11">
        <f t="shared" si="35"/>
        <v>0.2040816326530612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-0.2527379567667184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0.2268916448888956</v>
      </c>
      <c r="Q85" s="11">
        <f>2*'OddsRatio_working_3-way'!K85*'OddsRatio_working_3-way'!L85*'OddsRatio_working_3-way'!M85</f>
        <v>6.0423873472408948E-2</v>
      </c>
      <c r="R85" s="11">
        <f t="shared" si="36"/>
        <v>0</v>
      </c>
      <c r="S85" s="11">
        <f t="shared" si="37"/>
        <v>-0.89773474388859054</v>
      </c>
      <c r="T85" s="11">
        <f t="shared" si="38"/>
        <v>-0.23907716215408537</v>
      </c>
      <c r="U85" s="11">
        <f>'OddsRatio_working_3-way'!S85-'OddsRatio_working_3-way'!R85^2/3</f>
        <v>-0.89773474388859054</v>
      </c>
      <c r="V85" s="11">
        <f>'OddsRatio_working_3-way'!S85*'OddsRatio_working_3-way'!R85/3-2*'OddsRatio_working_3-way'!R85^3/27-'OddsRatio_working_3-way'!T85</f>
        <v>0.23907716215408537</v>
      </c>
      <c r="W85" s="11">
        <f>'OddsRatio_working_3-way'!V85^2+4*'OddsRatio_working_3-way'!U85^3/27</f>
        <v>-5.0028669168282344E-2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0.16369679183778554</v>
      </c>
      <c r="Y85" s="11">
        <f>IF('OddsRatio_working_3-way'!W85&gt;=0,IF('OddsRatio_working_3-way'!V85+SQRT('OddsRatio_working_3-way'!W85)&gt;0,0,PI()),ACOS('OddsRatio_working_3-way'!V85/(2*'OddsRatio_working_3-way'!X85)))</f>
        <v>0.75211746407996105</v>
      </c>
      <c r="Z85" s="11">
        <f>'OddsRatio_working_3-way'!X85^(1/3)*COS('OddsRatio_working_3-way'!Y85/3)</f>
        <v>0.52993124535420788</v>
      </c>
      <c r="AA85" s="11">
        <f>'OddsRatio_working_3-way'!X85^(1/3)*COS(('OddsRatio_working_3-way'!Y85+2*PI())/3)</f>
        <v>-0.38249579910065629</v>
      </c>
      <c r="AB85" s="11">
        <f>'OddsRatio_working_3-way'!X85^(1/3)*COS(('OddsRatio_working_3-way'!Y85+4*PI())/3)</f>
        <v>-0.14743544625355182</v>
      </c>
      <c r="AC85" s="11">
        <f>'OddsRatio_working_3-way'!X85^(1/3)*SIN('OddsRatio_working_3-way'!Y85/3)</f>
        <v>0.13571215799208436</v>
      </c>
      <c r="AD85" s="11">
        <f>'OddsRatio_working_3-way'!X85^(1/3)*SIN(('OddsRatio_working_3-way'!Y85+2*PI())/3)</f>
        <v>0.39107784173982618</v>
      </c>
      <c r="AE85" s="11">
        <f>'OddsRatio_working_3-way'!X85^(1/3)*SIN(('OddsRatio_working_3-way'!Y85+4*PI())/3)</f>
        <v>-0.52678999973191043</v>
      </c>
      <c r="AF85" s="11">
        <f>-'OddsRatio_working_3-way'!U85/(3*'OddsRatio_working_3-way'!X85^(1/3))*COS(('OddsRatio_working_3-way'!Y85)/3)</f>
        <v>0.52993124535420788</v>
      </c>
      <c r="AG85" s="11">
        <f>-'OddsRatio_working_3-way'!U85/(3*'OddsRatio_working_3-way'!X85^(1/3))*COS(('OddsRatio_working_3-way'!Y85+2*PI())/3)</f>
        <v>-0.38249579910065629</v>
      </c>
      <c r="AH85" s="11">
        <f>-'OddsRatio_working_3-way'!U85/(3*'OddsRatio_working_3-way'!X85^(1/3))*COS(('OddsRatio_working_3-way'!Y85+4*PI())/3)</f>
        <v>-0.14743544625355182</v>
      </c>
      <c r="AI85" s="11">
        <f>'OddsRatio_working_3-way'!U85/(3*'OddsRatio_working_3-way'!X85^(1/3))*SIN(('OddsRatio_working_3-way'!Y85)/3)</f>
        <v>-0.13571215799208436</v>
      </c>
      <c r="AJ85" s="11">
        <f>'OddsRatio_working_3-way'!U85/(3*'OddsRatio_working_3-way'!X85^(1/3))*SIN(('OddsRatio_working_3-way'!Y85+2*PI())/3)</f>
        <v>-0.39107784173982618</v>
      </c>
      <c r="AK85" s="11">
        <f>'OddsRatio_working_3-way'!U85/(3*'OddsRatio_working_3-way'!X85^(1/3))*SIN(('OddsRatio_working_3-way'!Y85+4*PI())/3)</f>
        <v>0.52678999973191043</v>
      </c>
      <c r="AL85" s="11">
        <f>'OddsRatio_working_3-way'!Z85+'OddsRatio_working_3-way'!AF85</f>
        <v>1.0598624907084158</v>
      </c>
      <c r="AM85" s="11">
        <f>'OddsRatio_working_3-way'!AA85+'OddsRatio_working_3-way'!AG85</f>
        <v>-0.76499159820131257</v>
      </c>
      <c r="AN85" s="11">
        <f>'OddsRatio_working_3-way'!AB85+'OddsRatio_working_3-way'!AH85</f>
        <v>-0.29487089250710363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1.0598624907084158</v>
      </c>
      <c r="AS85" s="11">
        <f>IF(('OddsRatio_working_3-way'!X85=0),IF(Q85&gt;0,-Q85^(1/3),(-Q85)^(1/3)),'OddsRatio_working_3-way'!AM85-'OddsRatio_working_3-way'!R85/3)</f>
        <v>-0.76499159820131257</v>
      </c>
      <c r="AT85" s="11">
        <f>IF(('OddsRatio_working_3-way'!X85=0),IF(Q85&gt;0,-Q85^(1/3),(-Q85)^(1/3)),'OddsRatio_working_3-way'!AN85-'OddsRatio_working_3-way'!R85/3)</f>
        <v>-0.29487089250710363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9">
        <f t="shared" si="26"/>
        <v>0.28097900629993522</v>
      </c>
      <c r="E86" s="9">
        <f t="shared" si="27"/>
        <v>0.30245787672727953</v>
      </c>
      <c r="F86" s="9">
        <f t="shared" si="28"/>
        <v>0.4165631169727852</v>
      </c>
      <c r="G86" s="9">
        <f t="shared" si="29"/>
        <v>1.053080146242094</v>
      </c>
      <c r="H86" s="9">
        <f t="shared" si="30"/>
        <v>3.5589847553682894</v>
      </c>
      <c r="I86" s="9">
        <f t="shared" si="31"/>
        <v>3.3062455202701857</v>
      </c>
      <c r="J86" s="9">
        <f t="shared" si="32"/>
        <v>2.4005965945019847</v>
      </c>
      <c r="K86" s="11">
        <f t="shared" si="33"/>
        <v>0.29154518950437314</v>
      </c>
      <c r="L86" s="11">
        <f t="shared" si="34"/>
        <v>0.31347962382445144</v>
      </c>
      <c r="M86" s="11">
        <f t="shared" si="35"/>
        <v>0.42918454935622319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-0.27762674755211592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0.23338677432844329</v>
      </c>
      <c r="Q86" s="11">
        <f>2*'OddsRatio_working_3-way'!K86*'OddsRatio_working_3-way'!L86*'OddsRatio_working_3-way'!M86</f>
        <v>7.8449335908720427E-2</v>
      </c>
      <c r="R86" s="11">
        <f t="shared" si="36"/>
        <v>0</v>
      </c>
      <c r="S86" s="11">
        <f t="shared" si="37"/>
        <v>-0.84064945609980202</v>
      </c>
      <c r="T86" s="11">
        <f t="shared" si="38"/>
        <v>-0.2825712457478326</v>
      </c>
      <c r="U86" s="11">
        <f>'OddsRatio_working_3-way'!S86-'OddsRatio_working_3-way'!R86^2/3</f>
        <v>-0.84064945609980202</v>
      </c>
      <c r="V86" s="11">
        <f>'OddsRatio_working_3-way'!S86*'OddsRatio_working_3-way'!R86/3-2*'OddsRatio_working_3-way'!R86^3/27-'OddsRatio_working_3-way'!T86</f>
        <v>0.2825712457478326</v>
      </c>
      <c r="W86" s="11">
        <f>'OddsRatio_working_3-way'!V86^2+4*'OddsRatio_working_3-way'!U86^3/27</f>
        <v>-8.1653180194699165E-3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0.1483339365611861</v>
      </c>
      <c r="Y86" s="11">
        <f>IF('OddsRatio_working_3-way'!W86&gt;=0,IF('OddsRatio_working_3-way'!V86+SQRT('OddsRatio_working_3-way'!W86)&gt;0,0,PI()),ACOS('OddsRatio_working_3-way'!V86/(2*'OddsRatio_working_3-way'!X86)))</f>
        <v>0.30950823545566974</v>
      </c>
      <c r="Z86" s="11">
        <f>'OddsRatio_working_3-way'!X86^(1/3)*COS('OddsRatio_working_3-way'!Y86/3)</f>
        <v>0.526540073121047</v>
      </c>
      <c r="AA86" s="11">
        <f>'OddsRatio_working_3-way'!X86^(1/3)*COS(('OddsRatio_working_3-way'!Y86+2*PI())/3)</f>
        <v>-0.3104826151091728</v>
      </c>
      <c r="AB86" s="11">
        <f>'OddsRatio_working_3-way'!X86^(1/3)*COS(('OddsRatio_working_3-way'!Y86+4*PI())/3)</f>
        <v>-0.21605745801187409</v>
      </c>
      <c r="AC86" s="11">
        <f>'OddsRatio_working_3-way'!X86^(1/3)*SIN('OddsRatio_working_3-way'!Y86/3)</f>
        <v>5.4516389868398032E-2</v>
      </c>
      <c r="AD86" s="11">
        <f>'OddsRatio_working_3-way'!X86^(1/3)*SIN(('OddsRatio_working_3-way'!Y86+2*PI())/3)</f>
        <v>0.4287388844991436</v>
      </c>
      <c r="AE86" s="11">
        <f>'OddsRatio_working_3-way'!X86^(1/3)*SIN(('OddsRatio_working_3-way'!Y86+4*PI())/3)</f>
        <v>-0.48325527436754168</v>
      </c>
      <c r="AF86" s="11">
        <f>-'OddsRatio_working_3-way'!U86/(3*'OddsRatio_working_3-way'!X86^(1/3))*COS(('OddsRatio_working_3-way'!Y86)/3)</f>
        <v>0.526540073121047</v>
      </c>
      <c r="AG86" s="11">
        <f>-'OddsRatio_working_3-way'!U86/(3*'OddsRatio_working_3-way'!X86^(1/3))*COS(('OddsRatio_working_3-way'!Y86+2*PI())/3)</f>
        <v>-0.3104826151091728</v>
      </c>
      <c r="AH86" s="11">
        <f>-'OddsRatio_working_3-way'!U86/(3*'OddsRatio_working_3-way'!X86^(1/3))*COS(('OddsRatio_working_3-way'!Y86+4*PI())/3)</f>
        <v>-0.21605745801187409</v>
      </c>
      <c r="AI86" s="11">
        <f>'OddsRatio_working_3-way'!U86/(3*'OddsRatio_working_3-way'!X86^(1/3))*SIN(('OddsRatio_working_3-way'!Y86)/3)</f>
        <v>-5.4516389868398032E-2</v>
      </c>
      <c r="AJ86" s="11">
        <f>'OddsRatio_working_3-way'!U86/(3*'OddsRatio_working_3-way'!X86^(1/3))*SIN(('OddsRatio_working_3-way'!Y86+2*PI())/3)</f>
        <v>-0.4287388844991436</v>
      </c>
      <c r="AK86" s="11">
        <f>'OddsRatio_working_3-way'!U86/(3*'OddsRatio_working_3-way'!X86^(1/3))*SIN(('OddsRatio_working_3-way'!Y86+4*PI())/3)</f>
        <v>0.48325527436754168</v>
      </c>
      <c r="AL86" s="11">
        <f>'OddsRatio_working_3-way'!Z86+'OddsRatio_working_3-way'!AF86</f>
        <v>1.053080146242094</v>
      </c>
      <c r="AM86" s="11">
        <f>'OddsRatio_working_3-way'!AA86+'OddsRatio_working_3-way'!AG86</f>
        <v>-0.6209652302183456</v>
      </c>
      <c r="AN86" s="11">
        <f>'OddsRatio_working_3-way'!AB86+'OddsRatio_working_3-way'!AH86</f>
        <v>-0.43211491602374819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1.053080146242094</v>
      </c>
      <c r="AS86" s="11">
        <f>IF(('OddsRatio_working_3-way'!X86=0),IF(Q86&gt;0,-Q86^(1/3),(-Q86)^(1/3)),'OddsRatio_working_3-way'!AM86-'OddsRatio_working_3-way'!R86/3)</f>
        <v>-0.6209652302183456</v>
      </c>
      <c r="AT86" s="11">
        <f>IF(('OddsRatio_working_3-way'!X86=0),IF(Q86&gt;0,-Q86^(1/3),(-Q86)^(1/3)),'OddsRatio_working_3-way'!AN86-'OddsRatio_working_3-way'!R86/3)</f>
        <v>-0.43211491602374819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9">
        <f t="shared" si="26"/>
        <v>0.58520978617229757</v>
      </c>
      <c r="E87" s="9">
        <f t="shared" si="27"/>
        <v>0.25353682990518867</v>
      </c>
      <c r="F87" s="9">
        <f t="shared" si="28"/>
        <v>0.16125338392251368</v>
      </c>
      <c r="G87" s="9">
        <f t="shared" si="29"/>
        <v>1.0904444962857762</v>
      </c>
      <c r="H87" s="9">
        <f t="shared" si="30"/>
        <v>1.7087889225857542</v>
      </c>
      <c r="I87" s="9">
        <f t="shared" si="31"/>
        <v>3.9442001399715965</v>
      </c>
      <c r="J87" s="9">
        <f t="shared" si="32"/>
        <v>6.2014202472831528</v>
      </c>
      <c r="K87" s="11">
        <f t="shared" si="33"/>
        <v>0.60606060606060608</v>
      </c>
      <c r="L87" s="11">
        <f t="shared" si="34"/>
        <v>0.27027027027027023</v>
      </c>
      <c r="M87" s="11">
        <f t="shared" si="35"/>
        <v>0.1733102253032929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-0.237647920490208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0.23051253553853207</v>
      </c>
      <c r="Q87" s="11">
        <f>2*'OddsRatio_working_3-way'!K87*'OddsRatio_working_3-way'!L87*'OddsRatio_working_3-way'!M87</f>
        <v>5.6776486585845332E-2</v>
      </c>
      <c r="R87" s="11">
        <f t="shared" si="36"/>
        <v>0</v>
      </c>
      <c r="S87" s="11">
        <f t="shared" si="37"/>
        <v>-0.96997497416784706</v>
      </c>
      <c r="T87" s="11">
        <f t="shared" si="38"/>
        <v>-0.23891009215956821</v>
      </c>
      <c r="U87" s="11">
        <f>'OddsRatio_working_3-way'!S87-'OddsRatio_working_3-way'!R87^2/3</f>
        <v>-0.96997497416784706</v>
      </c>
      <c r="V87" s="11">
        <f>'OddsRatio_working_3-way'!S87*'OddsRatio_working_3-way'!R87/3-2*'OddsRatio_working_3-way'!R87^3/27-'OddsRatio_working_3-way'!T87</f>
        <v>0.23891009215956821</v>
      </c>
      <c r="W87" s="11">
        <f>'OddsRatio_working_3-way'!V87^2+4*'OddsRatio_working_3-way'!U87^3/27</f>
        <v>-7.8122317702243926E-2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0.18384800096678866</v>
      </c>
      <c r="Y87" s="11">
        <f>IF('OddsRatio_working_3-way'!W87&gt;=0,IF('OddsRatio_working_3-way'!V87+SQRT('OddsRatio_working_3-way'!W87)&gt;0,0,PI()),ACOS('OddsRatio_working_3-way'!V87/(2*'OddsRatio_working_3-way'!X87)))</f>
        <v>0.86354219744005511</v>
      </c>
      <c r="Z87" s="11">
        <f>'OddsRatio_working_3-way'!X87^(1/3)*COS('OddsRatio_working_3-way'!Y87/3)</f>
        <v>0.54522224814288822</v>
      </c>
      <c r="AA87" s="11">
        <f>'OddsRatio_working_3-way'!X87^(1/3)*COS(('OddsRatio_working_3-way'!Y87+2*PI())/3)</f>
        <v>-0.41240836524405416</v>
      </c>
      <c r="AB87" s="11">
        <f>'OddsRatio_working_3-way'!X87^(1/3)*COS(('OddsRatio_working_3-way'!Y87+4*PI())/3)</f>
        <v>-0.13281388289883445</v>
      </c>
      <c r="AC87" s="11">
        <f>'OddsRatio_working_3-way'!X87^(1/3)*SIN('OddsRatio_working_3-way'!Y87/3)</f>
        <v>0.16142394964594692</v>
      </c>
      <c r="AD87" s="11">
        <f>'OddsRatio_working_3-way'!X87^(1/3)*SIN(('OddsRatio_working_3-way'!Y87+2*PI())/3)</f>
        <v>0.39146434277723074</v>
      </c>
      <c r="AE87" s="11">
        <f>'OddsRatio_working_3-way'!X87^(1/3)*SIN(('OddsRatio_working_3-way'!Y87+4*PI())/3)</f>
        <v>-0.55288829242317761</v>
      </c>
      <c r="AF87" s="11">
        <f>-'OddsRatio_working_3-way'!U87/(3*'OddsRatio_working_3-way'!X87^(1/3))*COS(('OddsRatio_working_3-way'!Y87)/3)</f>
        <v>0.54522224814288811</v>
      </c>
      <c r="AG87" s="11">
        <f>-'OddsRatio_working_3-way'!U87/(3*'OddsRatio_working_3-way'!X87^(1/3))*COS(('OddsRatio_working_3-way'!Y87+2*PI())/3)</f>
        <v>-0.41240836524405405</v>
      </c>
      <c r="AH87" s="11">
        <f>-'OddsRatio_working_3-way'!U87/(3*'OddsRatio_working_3-way'!X87^(1/3))*COS(('OddsRatio_working_3-way'!Y87+4*PI())/3)</f>
        <v>-0.13281388289883442</v>
      </c>
      <c r="AI87" s="11">
        <f>'OddsRatio_working_3-way'!U87/(3*'OddsRatio_working_3-way'!X87^(1/3))*SIN(('OddsRatio_working_3-way'!Y87)/3)</f>
        <v>-0.16142394964594689</v>
      </c>
      <c r="AJ87" s="11">
        <f>'OddsRatio_working_3-way'!U87/(3*'OddsRatio_working_3-way'!X87^(1/3))*SIN(('OddsRatio_working_3-way'!Y87+2*PI())/3)</f>
        <v>-0.39146434277723069</v>
      </c>
      <c r="AK87" s="11">
        <f>'OddsRatio_working_3-way'!U87/(3*'OddsRatio_working_3-way'!X87^(1/3))*SIN(('OddsRatio_working_3-way'!Y87+4*PI())/3)</f>
        <v>0.5528882924231775</v>
      </c>
      <c r="AL87" s="11">
        <f>'OddsRatio_working_3-way'!Z87+'OddsRatio_working_3-way'!AF87</f>
        <v>1.0904444962857762</v>
      </c>
      <c r="AM87" s="11">
        <f>'OddsRatio_working_3-way'!AA87+'OddsRatio_working_3-way'!AG87</f>
        <v>-0.82481673048810822</v>
      </c>
      <c r="AN87" s="11">
        <f>'OddsRatio_working_3-way'!AB87+'OddsRatio_working_3-way'!AH87</f>
        <v>-0.26562776579766889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1.0904444962857762</v>
      </c>
      <c r="AS87" s="11">
        <f>IF(('OddsRatio_working_3-way'!X87=0),IF(Q87&gt;0,-Q87^(1/3),(-Q87)^(1/3)),'OddsRatio_working_3-way'!AM87-'OddsRatio_working_3-way'!R87/3)</f>
        <v>-0.82481673048810822</v>
      </c>
      <c r="AT87" s="11">
        <f>IF(('OddsRatio_working_3-way'!X87=0),IF(Q87&gt;0,-Q87^(1/3),(-Q87)^(1/3)),'OddsRatio_working_3-way'!AN87-'OddsRatio_working_3-way'!R87/3)</f>
        <v>-0.26562776579766889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9">
        <f t="shared" si="26"/>
        <v>0.2131937404471449</v>
      </c>
      <c r="E88" s="9">
        <f t="shared" si="27"/>
        <v>0.26596424095515819</v>
      </c>
      <c r="F88" s="9">
        <f t="shared" si="28"/>
        <v>0.52084201859769685</v>
      </c>
      <c r="G88" s="9">
        <f t="shared" si="29"/>
        <v>1.0697302129945969</v>
      </c>
      <c r="H88" s="9">
        <f t="shared" si="30"/>
        <v>4.6905692348313597</v>
      </c>
      <c r="I88" s="9">
        <f t="shared" si="31"/>
        <v>3.75990394952606</v>
      </c>
      <c r="J88" s="9">
        <f t="shared" si="32"/>
        <v>1.9199679831753536</v>
      </c>
      <c r="K88" s="11">
        <f t="shared" si="33"/>
        <v>0.2247191011235955</v>
      </c>
      <c r="L88" s="11">
        <f t="shared" si="34"/>
        <v>0.27932960893854747</v>
      </c>
      <c r="M88" s="11">
        <f t="shared" si="35"/>
        <v>0.5376344086021505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-0.25833382267480132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0.23252156645965835</v>
      </c>
      <c r="Q88" s="11">
        <f>2*'OddsRatio_working_3-way'!K88*'OddsRatio_working_3-way'!L88*'OddsRatio_working_3-way'!M88</f>
        <v>6.7495374879436382E-2</v>
      </c>
      <c r="R88" s="11">
        <f t="shared" si="36"/>
        <v>0</v>
      </c>
      <c r="S88" s="11">
        <f t="shared" si="37"/>
        <v>-0.90008177811220547</v>
      </c>
      <c r="T88" s="11">
        <f t="shared" si="38"/>
        <v>-0.2612719239803209</v>
      </c>
      <c r="U88" s="11">
        <f>'OddsRatio_working_3-way'!S88-'OddsRatio_working_3-way'!R88^2/3</f>
        <v>-0.90008177811220547</v>
      </c>
      <c r="V88" s="11">
        <f>'OddsRatio_working_3-way'!S88*'OddsRatio_working_3-way'!R88/3-2*'OddsRatio_working_3-way'!R88^3/27-'OddsRatio_working_3-way'!T88</f>
        <v>0.2612719239803209</v>
      </c>
      <c r="W88" s="11">
        <f>'OddsRatio_working_3-way'!V88^2+4*'OddsRatio_working_3-way'!U88^3/27</f>
        <v>-3.9766424535160272E-2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0.16433916361867221</v>
      </c>
      <c r="Y88" s="11">
        <f>IF('OddsRatio_working_3-way'!W88&gt;=0,IF('OddsRatio_working_3-way'!V88+SQRT('OddsRatio_working_3-way'!W88)&gt;0,0,PI()),ACOS('OddsRatio_working_3-way'!V88/(2*'OddsRatio_working_3-way'!X88)))</f>
        <v>0.65192589145087754</v>
      </c>
      <c r="Z88" s="11">
        <f>'OddsRatio_working_3-way'!X88^(1/3)*COS('OddsRatio_working_3-way'!Y88/3)</f>
        <v>0.53486510649729846</v>
      </c>
      <c r="AA88" s="11">
        <f>'OddsRatio_working_3-way'!X88^(1/3)*COS(('OddsRatio_working_3-way'!Y88+2*PI())/3)</f>
        <v>-0.3697063666945975</v>
      </c>
      <c r="AB88" s="11">
        <f>'OddsRatio_working_3-way'!X88^(1/3)*COS(('OddsRatio_working_3-way'!Y88+4*PI())/3)</f>
        <v>-0.16515873980270102</v>
      </c>
      <c r="AC88" s="11">
        <f>'OddsRatio_working_3-way'!X88^(1/3)*SIN('OddsRatio_working_3-way'!Y88/3)</f>
        <v>0.11809562744813552</v>
      </c>
      <c r="AD88" s="11">
        <f>'OddsRatio_working_3-way'!X88^(1/3)*SIN(('OddsRatio_working_3-way'!Y88+2*PI())/3)</f>
        <v>0.40415895610046182</v>
      </c>
      <c r="AE88" s="11">
        <f>'OddsRatio_working_3-way'!X88^(1/3)*SIN(('OddsRatio_working_3-way'!Y88+4*PI())/3)</f>
        <v>-0.52225458354859744</v>
      </c>
      <c r="AF88" s="11">
        <f>-'OddsRatio_working_3-way'!U88/(3*'OddsRatio_working_3-way'!X88^(1/3))*COS(('OddsRatio_working_3-way'!Y88)/3)</f>
        <v>0.53486510649729835</v>
      </c>
      <c r="AG88" s="11">
        <f>-'OddsRatio_working_3-way'!U88/(3*'OddsRatio_working_3-way'!X88^(1/3))*COS(('OddsRatio_working_3-way'!Y88+2*PI())/3)</f>
        <v>-0.36970636669459744</v>
      </c>
      <c r="AH88" s="11">
        <f>-'OddsRatio_working_3-way'!U88/(3*'OddsRatio_working_3-way'!X88^(1/3))*COS(('OddsRatio_working_3-way'!Y88+4*PI())/3)</f>
        <v>-0.16515873980270099</v>
      </c>
      <c r="AI88" s="11">
        <f>'OddsRatio_working_3-way'!U88/(3*'OddsRatio_working_3-way'!X88^(1/3))*SIN(('OddsRatio_working_3-way'!Y88)/3)</f>
        <v>-0.11809562744813551</v>
      </c>
      <c r="AJ88" s="11">
        <f>'OddsRatio_working_3-way'!U88/(3*'OddsRatio_working_3-way'!X88^(1/3))*SIN(('OddsRatio_working_3-way'!Y88+2*PI())/3)</f>
        <v>-0.40415895610046176</v>
      </c>
      <c r="AK88" s="11">
        <f>'OddsRatio_working_3-way'!U88/(3*'OddsRatio_working_3-way'!X88^(1/3))*SIN(('OddsRatio_working_3-way'!Y88+4*PI())/3)</f>
        <v>0.52225458354859733</v>
      </c>
      <c r="AL88" s="11">
        <f>'OddsRatio_working_3-way'!Z88+'OddsRatio_working_3-way'!AF88</f>
        <v>1.0697302129945969</v>
      </c>
      <c r="AM88" s="11">
        <f>'OddsRatio_working_3-way'!AA88+'OddsRatio_working_3-way'!AG88</f>
        <v>-0.73941273338919489</v>
      </c>
      <c r="AN88" s="11">
        <f>'OddsRatio_working_3-way'!AB88+'OddsRatio_working_3-way'!AH88</f>
        <v>-0.33031747960540203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1.0697302129945969</v>
      </c>
      <c r="AS88" s="11">
        <f>IF(('OddsRatio_working_3-way'!X88=0),IF(Q88&gt;0,-Q88^(1/3),(-Q88)^(1/3)),'OddsRatio_working_3-way'!AM88-'OddsRatio_working_3-way'!R88/3)</f>
        <v>-0.73941273338919489</v>
      </c>
      <c r="AT88" s="11">
        <f>IF(('OddsRatio_working_3-way'!X88=0),IF(Q88&gt;0,-Q88^(1/3),(-Q88)^(1/3)),'OddsRatio_working_3-way'!AN88-'OddsRatio_working_3-way'!R88/3)</f>
        <v>-0.33031747960540203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9">
        <f t="shared" si="26"/>
        <v>0.199906027485802</v>
      </c>
      <c r="E89" s="9">
        <f t="shared" si="27"/>
        <v>0.25935032524699408</v>
      </c>
      <c r="F89" s="9">
        <f t="shared" si="28"/>
        <v>0.54074364726720392</v>
      </c>
      <c r="G89" s="9">
        <f t="shared" si="29"/>
        <v>1.0616314104053135</v>
      </c>
      <c r="H89" s="9">
        <f t="shared" si="30"/>
        <v>5.0023504172280315</v>
      </c>
      <c r="I89" s="9">
        <f t="shared" si="31"/>
        <v>3.8557884939902931</v>
      </c>
      <c r="J89" s="9">
        <f t="shared" si="32"/>
        <v>1.849305128324251</v>
      </c>
      <c r="K89" s="11">
        <f t="shared" si="33"/>
        <v>0.20964360587002098</v>
      </c>
      <c r="L89" s="11">
        <f t="shared" si="34"/>
        <v>0.2710027100271003</v>
      </c>
      <c r="M89" s="11">
        <f t="shared" si="35"/>
        <v>0.55555555555555558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-0.2560745197482257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0.22914974083353695</v>
      </c>
      <c r="Q89" s="11">
        <f>2*'OddsRatio_working_3-way'!K89*'OddsRatio_working_3-way'!L89*'OddsRatio_working_3-way'!M89</f>
        <v>6.3126650367365561E-2</v>
      </c>
      <c r="R89" s="11">
        <f t="shared" si="36"/>
        <v>0</v>
      </c>
      <c r="S89" s="11">
        <f t="shared" si="37"/>
        <v>-0.89485568911283564</v>
      </c>
      <c r="T89" s="11">
        <f t="shared" si="38"/>
        <v>-0.2465167187638666</v>
      </c>
      <c r="U89" s="11">
        <f>'OddsRatio_working_3-way'!S89-'OddsRatio_working_3-way'!R89^2/3</f>
        <v>-0.89485568911283564</v>
      </c>
      <c r="V89" s="11">
        <f>'OddsRatio_working_3-way'!S89*'OddsRatio_working_3-way'!R89/3-2*'OddsRatio_working_3-way'!R89^3/27-'OddsRatio_working_3-way'!T89</f>
        <v>0.2465167187638666</v>
      </c>
      <c r="W89" s="11">
        <f>'OddsRatio_working_3-way'!V89^2+4*'OddsRatio_working_3-way'!U89^3/27</f>
        <v>-4.5388120855621814E-2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0.16290995479537546</v>
      </c>
      <c r="Y89" s="11">
        <f>IF('OddsRatio_working_3-way'!W89&gt;=0,IF('OddsRatio_working_3-way'!V89+SQRT('OddsRatio_working_3-way'!W89)&gt;0,0,PI()),ACOS('OddsRatio_working_3-way'!V89/(2*'OddsRatio_working_3-way'!X89)))</f>
        <v>0.71269226471571834</v>
      </c>
      <c r="Z89" s="11">
        <f>'OddsRatio_working_3-way'!X89^(1/3)*COS('OddsRatio_working_3-way'!Y89/3)</f>
        <v>0.53081570520265675</v>
      </c>
      <c r="AA89" s="11">
        <f>'OddsRatio_working_3-way'!X89^(1/3)*COS(('OddsRatio_working_3-way'!Y89+2*PI())/3)</f>
        <v>-0.37671794922721191</v>
      </c>
      <c r="AB89" s="11">
        <f>'OddsRatio_working_3-way'!X89^(1/3)*COS(('OddsRatio_working_3-way'!Y89+4*PI())/3)</f>
        <v>-0.15409775597544498</v>
      </c>
      <c r="AC89" s="11">
        <f>'OddsRatio_working_3-way'!X89^(1/3)*SIN('OddsRatio_working_3-way'!Y89/3)</f>
        <v>0.12852982850095435</v>
      </c>
      <c r="AD89" s="11">
        <f>'OddsRatio_working_3-way'!X89^(1/3)*SIN(('OddsRatio_working_3-way'!Y89+2*PI())/3)</f>
        <v>0.39543497118277526</v>
      </c>
      <c r="AE89" s="11">
        <f>'OddsRatio_working_3-way'!X89^(1/3)*SIN(('OddsRatio_working_3-way'!Y89+4*PI())/3)</f>
        <v>-0.52396479968372944</v>
      </c>
      <c r="AF89" s="11">
        <f>-'OddsRatio_working_3-way'!U89/(3*'OddsRatio_working_3-way'!X89^(1/3))*COS(('OddsRatio_working_3-way'!Y89)/3)</f>
        <v>0.53081570520265675</v>
      </c>
      <c r="AG89" s="11">
        <f>-'OddsRatio_working_3-way'!U89/(3*'OddsRatio_working_3-way'!X89^(1/3))*COS(('OddsRatio_working_3-way'!Y89+2*PI())/3)</f>
        <v>-0.37671794922721191</v>
      </c>
      <c r="AH89" s="11">
        <f>-'OddsRatio_working_3-way'!U89/(3*'OddsRatio_working_3-way'!X89^(1/3))*COS(('OddsRatio_working_3-way'!Y89+4*PI())/3)</f>
        <v>-0.15409775597544498</v>
      </c>
      <c r="AI89" s="11">
        <f>'OddsRatio_working_3-way'!U89/(3*'OddsRatio_working_3-way'!X89^(1/3))*SIN(('OddsRatio_working_3-way'!Y89)/3)</f>
        <v>-0.12852982850095435</v>
      </c>
      <c r="AJ89" s="11">
        <f>'OddsRatio_working_3-way'!U89/(3*'OddsRatio_working_3-way'!X89^(1/3))*SIN(('OddsRatio_working_3-way'!Y89+2*PI())/3)</f>
        <v>-0.39543497118277526</v>
      </c>
      <c r="AK89" s="11">
        <f>'OddsRatio_working_3-way'!U89/(3*'OddsRatio_working_3-way'!X89^(1/3))*SIN(('OddsRatio_working_3-way'!Y89+4*PI())/3)</f>
        <v>0.52396479968372944</v>
      </c>
      <c r="AL89" s="11">
        <f>'OddsRatio_working_3-way'!Z89+'OddsRatio_working_3-way'!AF89</f>
        <v>1.0616314104053135</v>
      </c>
      <c r="AM89" s="11">
        <f>'OddsRatio_working_3-way'!AA89+'OddsRatio_working_3-way'!AG89</f>
        <v>-0.75343589845442382</v>
      </c>
      <c r="AN89" s="11">
        <f>'OddsRatio_working_3-way'!AB89+'OddsRatio_working_3-way'!AH89</f>
        <v>-0.30819551195088996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1.0616314104053135</v>
      </c>
      <c r="AS89" s="11">
        <f>IF(('OddsRatio_working_3-way'!X89=0),IF(Q89&gt;0,-Q89^(1/3),(-Q89)^(1/3)),'OddsRatio_working_3-way'!AM89-'OddsRatio_working_3-way'!R89/3)</f>
        <v>-0.75343589845442382</v>
      </c>
      <c r="AT89" s="11">
        <f>IF(('OddsRatio_working_3-way'!X89=0),IF(Q89&gt;0,-Q89^(1/3),(-Q89)^(1/3)),'OddsRatio_working_3-way'!AN89-'OddsRatio_working_3-way'!R89/3)</f>
        <v>-0.30819551195088996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9">
        <f t="shared" si="26"/>
        <v>0.63330993181062756</v>
      </c>
      <c r="E90" s="9">
        <f t="shared" si="27"/>
        <v>0.21183533246658992</v>
      </c>
      <c r="F90" s="9">
        <f t="shared" si="28"/>
        <v>0.15485473572278244</v>
      </c>
      <c r="G90" s="9">
        <f t="shared" si="29"/>
        <v>1.0722328005985271</v>
      </c>
      <c r="H90" s="9">
        <f t="shared" si="30"/>
        <v>1.5790057123232044</v>
      </c>
      <c r="I90" s="9">
        <f t="shared" si="31"/>
        <v>4.7206478180768885</v>
      </c>
      <c r="J90" s="9">
        <f t="shared" si="32"/>
        <v>6.4576649550465035</v>
      </c>
      <c r="K90" s="11">
        <f t="shared" si="33"/>
        <v>0.64935064935064934</v>
      </c>
      <c r="L90" s="11">
        <f t="shared" si="34"/>
        <v>0.2237136465324385</v>
      </c>
      <c r="M90" s="11">
        <f t="shared" si="35"/>
        <v>0.16420361247947454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-0.22750737542287103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0.21706802544571577</v>
      </c>
      <c r="Q90" s="11">
        <f>2*'OddsRatio_working_3-way'!K90*'OddsRatio_working_3-way'!L90*'OddsRatio_working_3-way'!M90</f>
        <v>4.7707258339717756E-2</v>
      </c>
      <c r="R90" s="11">
        <f t="shared" si="36"/>
        <v>0</v>
      </c>
      <c r="S90" s="11">
        <f t="shared" si="37"/>
        <v>-0.95411423494402547</v>
      </c>
      <c r="T90" s="11">
        <f t="shared" si="38"/>
        <v>-0.20969543625143419</v>
      </c>
      <c r="U90" s="11">
        <f>'OddsRatio_working_3-way'!S90-'OddsRatio_working_3-way'!R90^2/3</f>
        <v>-0.95411423494402547</v>
      </c>
      <c r="V90" s="11">
        <f>'OddsRatio_working_3-way'!S90*'OddsRatio_working_3-way'!R90/3-2*'OddsRatio_working_3-way'!R90^3/27-'OddsRatio_working_3-way'!T90</f>
        <v>0.20969543625143419</v>
      </c>
      <c r="W90" s="11">
        <f>'OddsRatio_working_3-way'!V90^2+4*'OddsRatio_working_3-way'!U90^3/27</f>
        <v>-8.4703765126500005E-2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0.17935714448494888</v>
      </c>
      <c r="Y90" s="11">
        <f>IF('OddsRatio_working_3-way'!W90&gt;=0,IF('OddsRatio_working_3-way'!V90+SQRT('OddsRatio_working_3-way'!W90)&gt;0,0,PI()),ACOS('OddsRatio_working_3-way'!V90/(2*'OddsRatio_working_3-way'!X90)))</f>
        <v>0.94644008719052752</v>
      </c>
      <c r="Z90" s="11">
        <f>'OddsRatio_working_3-way'!X90^(1/3)*COS('OddsRatio_working_3-way'!Y90/3)</f>
        <v>0.53611640029926355</v>
      </c>
      <c r="AA90" s="11">
        <f>'OddsRatio_working_3-way'!X90^(1/3)*COS(('OddsRatio_working_3-way'!Y90+2*PI())/3)</f>
        <v>-0.41959355158165329</v>
      </c>
      <c r="AB90" s="11">
        <f>'OddsRatio_working_3-way'!X90^(1/3)*COS(('OddsRatio_working_3-way'!Y90+4*PI())/3)</f>
        <v>-0.11652284871761022</v>
      </c>
      <c r="AC90" s="11">
        <f>'OddsRatio_working_3-way'!X90^(1/3)*SIN('OddsRatio_working_3-way'!Y90/3)</f>
        <v>0.17497795188204432</v>
      </c>
      <c r="AD90" s="11">
        <f>'OddsRatio_working_3-way'!X90^(1/3)*SIN(('OddsRatio_working_3-way'!Y90+2*PI())/3)</f>
        <v>0.37680144610360738</v>
      </c>
      <c r="AE90" s="11">
        <f>'OddsRatio_working_3-way'!X90^(1/3)*SIN(('OddsRatio_working_3-way'!Y90+4*PI())/3)</f>
        <v>-0.55177939798565168</v>
      </c>
      <c r="AF90" s="11">
        <f>-'OddsRatio_working_3-way'!U90/(3*'OddsRatio_working_3-way'!X90^(1/3))*COS(('OddsRatio_working_3-way'!Y90)/3)</f>
        <v>0.53611640029926344</v>
      </c>
      <c r="AG90" s="11">
        <f>-'OddsRatio_working_3-way'!U90/(3*'OddsRatio_working_3-way'!X90^(1/3))*COS(('OddsRatio_working_3-way'!Y90+2*PI())/3)</f>
        <v>-0.41959355158165318</v>
      </c>
      <c r="AH90" s="11">
        <f>-'OddsRatio_working_3-way'!U90/(3*'OddsRatio_working_3-way'!X90^(1/3))*COS(('OddsRatio_working_3-way'!Y90+4*PI())/3)</f>
        <v>-0.11652284871761021</v>
      </c>
      <c r="AI90" s="11">
        <f>'OddsRatio_working_3-way'!U90/(3*'OddsRatio_working_3-way'!X90^(1/3))*SIN(('OddsRatio_working_3-way'!Y90)/3)</f>
        <v>-0.17497795188204426</v>
      </c>
      <c r="AJ90" s="11">
        <f>'OddsRatio_working_3-way'!U90/(3*'OddsRatio_working_3-way'!X90^(1/3))*SIN(('OddsRatio_working_3-way'!Y90+2*PI())/3)</f>
        <v>-0.37680144610360727</v>
      </c>
      <c r="AK90" s="11">
        <f>'OddsRatio_working_3-way'!U90/(3*'OddsRatio_working_3-way'!X90^(1/3))*SIN(('OddsRatio_working_3-way'!Y90+4*PI())/3)</f>
        <v>0.55177939798565157</v>
      </c>
      <c r="AL90" s="11">
        <f>'OddsRatio_working_3-way'!Z90+'OddsRatio_working_3-way'!AF90</f>
        <v>1.0722328005985271</v>
      </c>
      <c r="AM90" s="11">
        <f>'OddsRatio_working_3-way'!AA90+'OddsRatio_working_3-way'!AG90</f>
        <v>-0.83918710316330647</v>
      </c>
      <c r="AN90" s="11">
        <f>'OddsRatio_working_3-way'!AB90+'OddsRatio_working_3-way'!AH90</f>
        <v>-0.23304569743522041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1.0722328005985271</v>
      </c>
      <c r="AS90" s="11">
        <f>IF(('OddsRatio_working_3-way'!X90=0),IF(Q90&gt;0,-Q90^(1/3),(-Q90)^(1/3)),'OddsRatio_working_3-way'!AM90-'OddsRatio_working_3-way'!R90/3)</f>
        <v>-0.83918710316330647</v>
      </c>
      <c r="AT90" s="11">
        <f>IF(('OddsRatio_working_3-way'!X90=0),IF(Q90&gt;0,-Q90^(1/3),(-Q90)^(1/3)),'OddsRatio_working_3-way'!AN90-'OddsRatio_working_3-way'!R90/3)</f>
        <v>-0.23304569743522041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9">
        <f t="shared" si="26"/>
        <v>0.44190826068088646</v>
      </c>
      <c r="E91" s="9">
        <f t="shared" si="27"/>
        <v>0.27781665917130466</v>
      </c>
      <c r="F91" s="9">
        <f t="shared" si="28"/>
        <v>0.28027508014780872</v>
      </c>
      <c r="G91" s="9">
        <f t="shared" si="29"/>
        <v>1.0524275982440585</v>
      </c>
      <c r="H91" s="9">
        <f t="shared" si="30"/>
        <v>2.2629131178928703</v>
      </c>
      <c r="I91" s="9">
        <f t="shared" si="31"/>
        <v>3.5994961676628239</v>
      </c>
      <c r="J91" s="9">
        <f t="shared" si="32"/>
        <v>3.5679233397155032</v>
      </c>
      <c r="K91" s="11">
        <f t="shared" si="33"/>
        <v>0.45454545454545453</v>
      </c>
      <c r="L91" s="11">
        <f t="shared" si="34"/>
        <v>0.28818443804034583</v>
      </c>
      <c r="M91" s="11">
        <f t="shared" si="35"/>
        <v>0.29069767441860467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-0.27539587280891475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0.23266476168426442</v>
      </c>
      <c r="Q91" s="11">
        <f>2*'OddsRatio_working_3-way'!K91*'OddsRatio_working_3-way'!L91*'OddsRatio_working_3-way'!M91</f>
        <v>7.6158678129055454E-2</v>
      </c>
      <c r="R91" s="11">
        <f t="shared" si="36"/>
        <v>0</v>
      </c>
      <c r="S91" s="11">
        <f t="shared" si="37"/>
        <v>-0.8448375035950535</v>
      </c>
      <c r="T91" s="11">
        <f t="shared" si="38"/>
        <v>-0.2765425543682663</v>
      </c>
      <c r="U91" s="11">
        <f>'OddsRatio_working_3-way'!S91-'OddsRatio_working_3-way'!R91^2/3</f>
        <v>-0.8448375035950535</v>
      </c>
      <c r="V91" s="11">
        <f>'OddsRatio_working_3-way'!S91*'OddsRatio_working_3-way'!R91/3-2*'OddsRatio_working_3-way'!R91^3/27-'OddsRatio_working_3-way'!T91</f>
        <v>0.2765425543682663</v>
      </c>
      <c r="W91" s="11">
        <f>'OddsRatio_working_3-way'!V91^2+4*'OddsRatio_working_3-way'!U91^3/27</f>
        <v>-1.2858010059913785E-2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0.14944379749293654</v>
      </c>
      <c r="Y91" s="11">
        <f>IF('OddsRatio_working_3-way'!W91&gt;=0,IF('OddsRatio_working_3-way'!V91+SQRT('OddsRatio_working_3-way'!W91)&gt;0,0,PI()),ACOS('OddsRatio_working_3-way'!V91/(2*'OddsRatio_working_3-way'!X91)))</f>
        <v>0.38913041195974296</v>
      </c>
      <c r="Z91" s="11">
        <f>'OddsRatio_working_3-way'!X91^(1/3)*COS('OddsRatio_working_3-way'!Y91/3)</f>
        <v>0.52621379912202926</v>
      </c>
      <c r="AA91" s="11">
        <f>'OddsRatio_working_3-way'!X91^(1/3)*COS(('OddsRatio_working_3-way'!Y91+2*PI())/3)</f>
        <v>-0.32255144606390174</v>
      </c>
      <c r="AB91" s="11">
        <f>'OddsRatio_working_3-way'!X91^(1/3)*COS(('OddsRatio_working_3-way'!Y91+4*PI())/3)</f>
        <v>-0.20366235305812741</v>
      </c>
      <c r="AC91" s="11">
        <f>'OddsRatio_working_3-way'!X91^(1/3)*SIN('OddsRatio_working_3-way'!Y91/3)</f>
        <v>6.8640649850594329E-2</v>
      </c>
      <c r="AD91" s="11">
        <f>'OddsRatio_working_3-way'!X91^(1/3)*SIN(('OddsRatio_working_3-way'!Y91+2*PI())/3)</f>
        <v>0.42139419293630176</v>
      </c>
      <c r="AE91" s="11">
        <f>'OddsRatio_working_3-way'!X91^(1/3)*SIN(('OddsRatio_working_3-way'!Y91+4*PI())/3)</f>
        <v>-0.49003484278689596</v>
      </c>
      <c r="AF91" s="11">
        <f>-'OddsRatio_working_3-way'!U91/(3*'OddsRatio_working_3-way'!X91^(1/3))*COS(('OddsRatio_working_3-way'!Y91)/3)</f>
        <v>0.52621379912202915</v>
      </c>
      <c r="AG91" s="11">
        <f>-'OddsRatio_working_3-way'!U91/(3*'OddsRatio_working_3-way'!X91^(1/3))*COS(('OddsRatio_working_3-way'!Y91+2*PI())/3)</f>
        <v>-0.32255144606390168</v>
      </c>
      <c r="AH91" s="11">
        <f>-'OddsRatio_working_3-way'!U91/(3*'OddsRatio_working_3-way'!X91^(1/3))*COS(('OddsRatio_working_3-way'!Y91+4*PI())/3)</f>
        <v>-0.20366235305812735</v>
      </c>
      <c r="AI91" s="11">
        <f>'OddsRatio_working_3-way'!U91/(3*'OddsRatio_working_3-way'!X91^(1/3))*SIN(('OddsRatio_working_3-way'!Y91)/3)</f>
        <v>-6.8640649850594315E-2</v>
      </c>
      <c r="AJ91" s="11">
        <f>'OddsRatio_working_3-way'!U91/(3*'OddsRatio_working_3-way'!X91^(1/3))*SIN(('OddsRatio_working_3-way'!Y91+2*PI())/3)</f>
        <v>-0.42139419293630165</v>
      </c>
      <c r="AK91" s="11">
        <f>'OddsRatio_working_3-way'!U91/(3*'OddsRatio_working_3-way'!X91^(1/3))*SIN(('OddsRatio_working_3-way'!Y91+4*PI())/3)</f>
        <v>0.49003484278689591</v>
      </c>
      <c r="AL91" s="11">
        <f>'OddsRatio_working_3-way'!Z91+'OddsRatio_working_3-way'!AF91</f>
        <v>1.0524275982440585</v>
      </c>
      <c r="AM91" s="11">
        <f>'OddsRatio_working_3-way'!AA91+'OddsRatio_working_3-way'!AG91</f>
        <v>-0.64510289212780347</v>
      </c>
      <c r="AN91" s="11">
        <f>'OddsRatio_working_3-way'!AB91+'OddsRatio_working_3-way'!AH91</f>
        <v>-0.40732470611625476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1.0524275982440585</v>
      </c>
      <c r="AS91" s="11">
        <f>IF(('OddsRatio_working_3-way'!X91=0),IF(Q91&gt;0,-Q91^(1/3),(-Q91)^(1/3)),'OddsRatio_working_3-way'!AM91-'OddsRatio_working_3-way'!R91/3)</f>
        <v>-0.64510289212780347</v>
      </c>
      <c r="AT91" s="11">
        <f>IF(('OddsRatio_working_3-way'!X91=0),IF(Q91&gt;0,-Q91^(1/3),(-Q91)^(1/3)),'OddsRatio_working_3-way'!AN91-'OddsRatio_working_3-way'!R91/3)</f>
        <v>-0.40732470611625476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9">
        <f t="shared" si="26"/>
        <v>0.22651132139528993</v>
      </c>
      <c r="E92" s="9">
        <f t="shared" si="27"/>
        <v>0.23556508157790387</v>
      </c>
      <c r="F92" s="9">
        <f t="shared" si="28"/>
        <v>0.53792359702680603</v>
      </c>
      <c r="G92" s="9">
        <f t="shared" si="29"/>
        <v>1.060493903189391</v>
      </c>
      <c r="H92" s="9">
        <f t="shared" si="30"/>
        <v>4.4147903682698395</v>
      </c>
      <c r="I92" s="9">
        <f t="shared" si="31"/>
        <v>4.2451113437595351</v>
      </c>
      <c r="J92" s="9">
        <f t="shared" si="32"/>
        <v>1.8590000615834066</v>
      </c>
      <c r="K92" s="11">
        <f t="shared" si="33"/>
        <v>0.23696682464454977</v>
      </c>
      <c r="L92" s="11">
        <f t="shared" si="34"/>
        <v>0.24630541871921185</v>
      </c>
      <c r="M92" s="11">
        <f t="shared" si="35"/>
        <v>0.5524861878453039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-0.25736249468416006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0.22862787289141578</v>
      </c>
      <c r="Q92" s="11">
        <f>2*'OddsRatio_working_3-way'!K92*'OddsRatio_working_3-way'!L92*'OddsRatio_working_3-way'!M92</f>
        <v>6.4493053001809811E-2</v>
      </c>
      <c r="R92" s="11">
        <f t="shared" si="36"/>
        <v>0</v>
      </c>
      <c r="S92" s="11">
        <f t="shared" si="37"/>
        <v>-0.88834961431343007</v>
      </c>
      <c r="T92" s="11">
        <f t="shared" si="38"/>
        <v>-0.25059227484158819</v>
      </c>
      <c r="U92" s="11">
        <f>'OddsRatio_working_3-way'!S92-'OddsRatio_working_3-way'!R92^2/3</f>
        <v>-0.88834961431343007</v>
      </c>
      <c r="V92" s="11">
        <f>'OddsRatio_working_3-way'!S92*'OddsRatio_working_3-way'!R92/3-2*'OddsRatio_working_3-way'!R92^3/27-'OddsRatio_working_3-way'!T92</f>
        <v>0.25059227484158819</v>
      </c>
      <c r="W92" s="11">
        <f>'OddsRatio_working_3-way'!V92^2+4*'OddsRatio_working_3-way'!U92^3/27</f>
        <v>-4.1063431266963796E-2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0.16113652555926439</v>
      </c>
      <c r="Y92" s="11">
        <f>IF('OddsRatio_working_3-way'!W92&gt;=0,IF('OddsRatio_working_3-way'!V92+SQRT('OddsRatio_working_3-way'!W92)&gt;0,0,PI()),ACOS('OddsRatio_working_3-way'!V92/(2*'OddsRatio_working_3-way'!X92)))</f>
        <v>0.67999238902847836</v>
      </c>
      <c r="Z92" s="11">
        <f>'OddsRatio_working_3-way'!X92^(1/3)*COS('OddsRatio_working_3-way'!Y92/3)</f>
        <v>0.53024695159469548</v>
      </c>
      <c r="AA92" s="11">
        <f>'OddsRatio_working_3-way'!X92^(1/3)*COS(('OddsRatio_working_3-way'!Y92+2*PI())/3)</f>
        <v>-0.37102924203203913</v>
      </c>
      <c r="AB92" s="11">
        <f>'OddsRatio_working_3-way'!X92^(1/3)*COS(('OddsRatio_working_3-way'!Y92+4*PI())/3)</f>
        <v>-0.15921770956265618</v>
      </c>
      <c r="AC92" s="11">
        <f>'OddsRatio_working_3-way'!X92^(1/3)*SIN('OddsRatio_working_3-way'!Y92/3)</f>
        <v>0.12228944528866542</v>
      </c>
      <c r="AD92" s="11">
        <f>'OddsRatio_working_3-way'!X92^(1/3)*SIN(('OddsRatio_working_3-way'!Y92+2*PI())/3)</f>
        <v>0.39806260771593116</v>
      </c>
      <c r="AE92" s="11">
        <f>'OddsRatio_working_3-way'!X92^(1/3)*SIN(('OddsRatio_working_3-way'!Y92+4*PI())/3)</f>
        <v>-0.52035205300459653</v>
      </c>
      <c r="AF92" s="11">
        <f>-'OddsRatio_working_3-way'!U92/(3*'OddsRatio_working_3-way'!X92^(1/3))*COS(('OddsRatio_working_3-way'!Y92)/3)</f>
        <v>0.53024695159469537</v>
      </c>
      <c r="AG92" s="11">
        <f>-'OddsRatio_working_3-way'!U92/(3*'OddsRatio_working_3-way'!X92^(1/3))*COS(('OddsRatio_working_3-way'!Y92+2*PI())/3)</f>
        <v>-0.37102924203203907</v>
      </c>
      <c r="AH92" s="11">
        <f>-'OddsRatio_working_3-way'!U92/(3*'OddsRatio_working_3-way'!X92^(1/3))*COS(('OddsRatio_working_3-way'!Y92+4*PI())/3)</f>
        <v>-0.15921770956265616</v>
      </c>
      <c r="AI92" s="11">
        <f>'OddsRatio_working_3-way'!U92/(3*'OddsRatio_working_3-way'!X92^(1/3))*SIN(('OddsRatio_working_3-way'!Y92)/3)</f>
        <v>-0.12228944528866539</v>
      </c>
      <c r="AJ92" s="11">
        <f>'OddsRatio_working_3-way'!U92/(3*'OddsRatio_working_3-way'!X92^(1/3))*SIN(('OddsRatio_working_3-way'!Y92+2*PI())/3)</f>
        <v>-0.39806260771593105</v>
      </c>
      <c r="AK92" s="11">
        <f>'OddsRatio_working_3-way'!U92/(3*'OddsRatio_working_3-way'!X92^(1/3))*SIN(('OddsRatio_working_3-way'!Y92+4*PI())/3)</f>
        <v>0.52035205300459642</v>
      </c>
      <c r="AL92" s="11">
        <f>'OddsRatio_working_3-way'!Z92+'OddsRatio_working_3-way'!AF92</f>
        <v>1.060493903189391</v>
      </c>
      <c r="AM92" s="11">
        <f>'OddsRatio_working_3-way'!AA92+'OddsRatio_working_3-way'!AG92</f>
        <v>-0.74205848406407826</v>
      </c>
      <c r="AN92" s="11">
        <f>'OddsRatio_working_3-way'!AB92+'OddsRatio_working_3-way'!AH92</f>
        <v>-0.31843541912531237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1.060493903189391</v>
      </c>
      <c r="AS92" s="11">
        <f>IF(('OddsRatio_working_3-way'!X92=0),IF(Q92&gt;0,-Q92^(1/3),(-Q92)^(1/3)),'OddsRatio_working_3-way'!AM92-'OddsRatio_working_3-way'!R92/3)</f>
        <v>-0.74205848406407826</v>
      </c>
      <c r="AT92" s="11">
        <f>IF(('OddsRatio_working_3-way'!X92=0),IF(Q92&gt;0,-Q92^(1/3),(-Q92)^(1/3)),'OddsRatio_working_3-way'!AN92-'OddsRatio_working_3-way'!R92/3)</f>
        <v>-0.31843541912531237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9">
        <f t="shared" si="26"/>
        <v>0.19379919394455924</v>
      </c>
      <c r="E93" s="9">
        <f t="shared" si="27"/>
        <v>0.24670103424331605</v>
      </c>
      <c r="F93" s="9">
        <f t="shared" si="28"/>
        <v>0.55949977181212485</v>
      </c>
      <c r="G93" s="9">
        <f t="shared" si="29"/>
        <v>1.0639335503288647</v>
      </c>
      <c r="H93" s="9">
        <f t="shared" si="30"/>
        <v>5.1599801817858602</v>
      </c>
      <c r="I93" s="9">
        <f t="shared" si="31"/>
        <v>4.0534892894438412</v>
      </c>
      <c r="J93" s="9">
        <f t="shared" si="32"/>
        <v>1.78731082724336</v>
      </c>
      <c r="K93" s="11">
        <f t="shared" si="33"/>
        <v>0.20366598778004072</v>
      </c>
      <c r="L93" s="11">
        <f t="shared" si="34"/>
        <v>0.25839793281653745</v>
      </c>
      <c r="M93" s="11">
        <f t="shared" si="35"/>
        <v>0.57471264367816088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-0.25115895559011991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0.22744486443106507</v>
      </c>
      <c r="Q93" s="11">
        <f>2*'OddsRatio_working_3-way'!K93*'OddsRatio_working_3-way'!L93*'OddsRatio_working_3-way'!M93</f>
        <v>6.0490655433793901E-2</v>
      </c>
      <c r="R93" s="11">
        <f t="shared" si="36"/>
        <v>0</v>
      </c>
      <c r="S93" s="11">
        <f t="shared" si="37"/>
        <v>-0.90558134348290897</v>
      </c>
      <c r="T93" s="11">
        <f t="shared" si="38"/>
        <v>-0.24084610199013537</v>
      </c>
      <c r="U93" s="11">
        <f>'OddsRatio_working_3-way'!S93-'OddsRatio_working_3-way'!R93^2/3</f>
        <v>-0.90558134348290897</v>
      </c>
      <c r="V93" s="11">
        <f>'OddsRatio_working_3-way'!S93*'OddsRatio_working_3-way'!R93/3-2*'OddsRatio_working_3-way'!R93^3/27-'OddsRatio_working_3-way'!T93</f>
        <v>0.24084610199013537</v>
      </c>
      <c r="W93" s="11">
        <f>'OddsRatio_working_3-way'!V93^2+4*'OddsRatio_working_3-way'!U93^3/27</f>
        <v>-5.2014925126054358E-2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0.16584764843818034</v>
      </c>
      <c r="Y93" s="11">
        <f>IF('OddsRatio_working_3-way'!W93&gt;=0,IF('OddsRatio_working_3-way'!V93+SQRT('OddsRatio_working_3-way'!W93)&gt;0,0,PI()),ACOS('OddsRatio_working_3-way'!V93/(2*'OddsRatio_working_3-way'!X93)))</f>
        <v>0.75815407475083618</v>
      </c>
      <c r="Z93" s="11">
        <f>'OddsRatio_working_3-way'!X93^(1/3)*COS('OddsRatio_working_3-way'!Y93/3)</f>
        <v>0.53196677516443236</v>
      </c>
      <c r="AA93" s="11">
        <f>'OddsRatio_working_3-way'!X93^(1/3)*COS(('OddsRatio_working_3-way'!Y93+2*PI())/3)</f>
        <v>-0.38495333530681131</v>
      </c>
      <c r="AB93" s="11">
        <f>'OddsRatio_working_3-way'!X93^(1/3)*COS(('OddsRatio_working_3-way'!Y93+4*PI())/3)</f>
        <v>-0.14701343985762119</v>
      </c>
      <c r="AC93" s="11">
        <f>'OddsRatio_working_3-way'!X93^(1/3)*SIN('OddsRatio_working_3-way'!Y93/3)</f>
        <v>0.13737466268854143</v>
      </c>
      <c r="AD93" s="11">
        <f>'OddsRatio_working_3-way'!X93^(1/3)*SIN(('OddsRatio_working_3-way'!Y93+2*PI())/3)</f>
        <v>0.39200940991741257</v>
      </c>
      <c r="AE93" s="11">
        <f>'OddsRatio_working_3-way'!X93^(1/3)*SIN(('OddsRatio_working_3-way'!Y93+4*PI())/3)</f>
        <v>-0.52938407260595388</v>
      </c>
      <c r="AF93" s="11">
        <f>-'OddsRatio_working_3-way'!U93/(3*'OddsRatio_working_3-way'!X93^(1/3))*COS(('OddsRatio_working_3-way'!Y93)/3)</f>
        <v>0.53196677516443236</v>
      </c>
      <c r="AG93" s="11">
        <f>-'OddsRatio_working_3-way'!U93/(3*'OddsRatio_working_3-way'!X93^(1/3))*COS(('OddsRatio_working_3-way'!Y93+2*PI())/3)</f>
        <v>-0.38495333530681131</v>
      </c>
      <c r="AH93" s="11">
        <f>-'OddsRatio_working_3-way'!U93/(3*'OddsRatio_working_3-way'!X93^(1/3))*COS(('OddsRatio_working_3-way'!Y93+4*PI())/3)</f>
        <v>-0.14701343985762119</v>
      </c>
      <c r="AI93" s="11">
        <f>'OddsRatio_working_3-way'!U93/(3*'OddsRatio_working_3-way'!X93^(1/3))*SIN(('OddsRatio_working_3-way'!Y93)/3)</f>
        <v>-0.13737466268854143</v>
      </c>
      <c r="AJ93" s="11">
        <f>'OddsRatio_working_3-way'!U93/(3*'OddsRatio_working_3-way'!X93^(1/3))*SIN(('OddsRatio_working_3-way'!Y93+2*PI())/3)</f>
        <v>-0.39200940991741257</v>
      </c>
      <c r="AK93" s="11">
        <f>'OddsRatio_working_3-way'!U93/(3*'OddsRatio_working_3-way'!X93^(1/3))*SIN(('OddsRatio_working_3-way'!Y93+4*PI())/3)</f>
        <v>0.52938407260595388</v>
      </c>
      <c r="AL93" s="11">
        <f>'OddsRatio_working_3-way'!Z93+'OddsRatio_working_3-way'!AF93</f>
        <v>1.0639335503288647</v>
      </c>
      <c r="AM93" s="11">
        <f>'OddsRatio_working_3-way'!AA93+'OddsRatio_working_3-way'!AG93</f>
        <v>-0.76990667061362261</v>
      </c>
      <c r="AN93" s="11">
        <f>'OddsRatio_working_3-way'!AB93+'OddsRatio_working_3-way'!AH93</f>
        <v>-0.29402687971524238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1.0639335503288647</v>
      </c>
      <c r="AS93" s="11">
        <f>IF(('OddsRatio_working_3-way'!X93=0),IF(Q93&gt;0,-Q93^(1/3),(-Q93)^(1/3)),'OddsRatio_working_3-way'!AM93-'OddsRatio_working_3-way'!R93/3)</f>
        <v>-0.76990667061362261</v>
      </c>
      <c r="AT93" s="11">
        <f>IF(('OddsRatio_working_3-way'!X93=0),IF(Q93&gt;0,-Q93^(1/3),(-Q93)^(1/3)),'OddsRatio_working_3-way'!AN93-'OddsRatio_working_3-way'!R93/3)</f>
        <v>-0.29402687971524238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9">
        <f t="shared" si="26"/>
        <v>0.43215368376391888</v>
      </c>
      <c r="E94" s="9">
        <f t="shared" si="27"/>
        <v>0.27968714265492967</v>
      </c>
      <c r="F94" s="9">
        <f t="shared" si="28"/>
        <v>0.2881591735811514</v>
      </c>
      <c r="G94" s="9">
        <f t="shared" si="29"/>
        <v>1.0511932908502795</v>
      </c>
      <c r="H94" s="9">
        <f t="shared" si="30"/>
        <v>2.3139916135628495</v>
      </c>
      <c r="I94" s="9">
        <f t="shared" si="31"/>
        <v>3.5754235625831847</v>
      </c>
      <c r="J94" s="9">
        <f t="shared" si="32"/>
        <v>3.4703042334981573</v>
      </c>
      <c r="K94" s="11">
        <f t="shared" si="33"/>
        <v>0.44444444444444442</v>
      </c>
      <c r="L94" s="11">
        <f t="shared" si="34"/>
        <v>0.28985507246376813</v>
      </c>
      <c r="M94" s="11">
        <f t="shared" si="35"/>
        <v>0.29850746268656714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-0.2767563150431418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0.23265315932415215</v>
      </c>
      <c r="Q94" s="11">
        <f>2*'OddsRatio_working_3-way'!K94*'OddsRatio_working_3-way'!L94*'OddsRatio_working_3-way'!M94</f>
        <v>7.6910135313769307E-2</v>
      </c>
      <c r="R94" s="11">
        <f t="shared" si="36"/>
        <v>0</v>
      </c>
      <c r="S94" s="11">
        <f t="shared" si="37"/>
        <v>-0.8406426400347371</v>
      </c>
      <c r="T94" s="11">
        <f t="shared" si="38"/>
        <v>-0.27789839339991312</v>
      </c>
      <c r="U94" s="11">
        <f>'OddsRatio_working_3-way'!S94-'OddsRatio_working_3-way'!R94^2/3</f>
        <v>-0.8406426400347371</v>
      </c>
      <c r="V94" s="11">
        <f>'OddsRatio_working_3-way'!S94*'OddsRatio_working_3-way'!R94/3-2*'OddsRatio_working_3-way'!R94^3/27-'OddsRatio_working_3-way'!T94</f>
        <v>0.27789839339991312</v>
      </c>
      <c r="W94" s="11">
        <f>'OddsRatio_working_3-way'!V94^2+4*'OddsRatio_working_3-way'!U94^3/27</f>
        <v>-1.0782169081479387E-2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0.14833213250652424</v>
      </c>
      <c r="Y94" s="11">
        <f>IF('OddsRatio_working_3-way'!W94&gt;=0,IF('OddsRatio_working_3-way'!V94+SQRT('OddsRatio_working_3-way'!W94)&gt;0,0,PI()),ACOS('OddsRatio_working_3-way'!V94/(2*'OddsRatio_working_3-way'!X94)))</f>
        <v>0.35758812856890954</v>
      </c>
      <c r="Z94" s="11">
        <f>'OddsRatio_working_3-way'!X94^(1/3)*COS('OddsRatio_working_3-way'!Y94/3)</f>
        <v>0.52559664542513962</v>
      </c>
      <c r="AA94" s="11">
        <f>'OddsRatio_working_3-way'!X94^(1/3)*COS(('OddsRatio_working_3-way'!Y94+2*PI())/3)</f>
        <v>-0.31731240114249726</v>
      </c>
      <c r="AB94" s="11">
        <f>'OddsRatio_working_3-way'!X94^(1/3)*COS(('OddsRatio_working_3-way'!Y94+4*PI())/3)</f>
        <v>-0.20828424428264228</v>
      </c>
      <c r="AC94" s="11">
        <f>'OddsRatio_working_3-way'!X94^(1/3)*SIN('OddsRatio_working_3-way'!Y94/3)</f>
        <v>6.2947435712285921E-2</v>
      </c>
      <c r="AD94" s="11">
        <f>'OddsRatio_working_3-way'!X94^(1/3)*SIN(('OddsRatio_working_3-way'!Y94+2*PI())/3)</f>
        <v>0.42370632922590995</v>
      </c>
      <c r="AE94" s="11">
        <f>'OddsRatio_working_3-way'!X94^(1/3)*SIN(('OddsRatio_working_3-way'!Y94+4*PI())/3)</f>
        <v>-0.48665376493819595</v>
      </c>
      <c r="AF94" s="11">
        <f>-'OddsRatio_working_3-way'!U94/(3*'OddsRatio_working_3-way'!X94^(1/3))*COS(('OddsRatio_working_3-way'!Y94)/3)</f>
        <v>0.52559664542513973</v>
      </c>
      <c r="AG94" s="11">
        <f>-'OddsRatio_working_3-way'!U94/(3*'OddsRatio_working_3-way'!X94^(1/3))*COS(('OddsRatio_working_3-way'!Y94+2*PI())/3)</f>
        <v>-0.31731240114249731</v>
      </c>
      <c r="AH94" s="11">
        <f>-'OddsRatio_working_3-way'!U94/(3*'OddsRatio_working_3-way'!X94^(1/3))*COS(('OddsRatio_working_3-way'!Y94+4*PI())/3)</f>
        <v>-0.20828424428264233</v>
      </c>
      <c r="AI94" s="11">
        <f>'OddsRatio_working_3-way'!U94/(3*'OddsRatio_working_3-way'!X94^(1/3))*SIN(('OddsRatio_working_3-way'!Y94)/3)</f>
        <v>-6.2947435712285935E-2</v>
      </c>
      <c r="AJ94" s="11">
        <f>'OddsRatio_working_3-way'!U94/(3*'OddsRatio_working_3-way'!X94^(1/3))*SIN(('OddsRatio_working_3-way'!Y94+2*PI())/3)</f>
        <v>-0.42370632922591006</v>
      </c>
      <c r="AK94" s="11">
        <f>'OddsRatio_working_3-way'!U94/(3*'OddsRatio_working_3-way'!X94^(1/3))*SIN(('OddsRatio_working_3-way'!Y94+4*PI())/3)</f>
        <v>0.48665376493819607</v>
      </c>
      <c r="AL94" s="11">
        <f>'OddsRatio_working_3-way'!Z94+'OddsRatio_working_3-way'!AF94</f>
        <v>1.0511932908502795</v>
      </c>
      <c r="AM94" s="11">
        <f>'OddsRatio_working_3-way'!AA94+'OddsRatio_working_3-way'!AG94</f>
        <v>-0.63462480228499452</v>
      </c>
      <c r="AN94" s="11">
        <f>'OddsRatio_working_3-way'!AB94+'OddsRatio_working_3-way'!AH94</f>
        <v>-0.41656848856528461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1.0511932908502795</v>
      </c>
      <c r="AS94" s="11">
        <f>IF(('OddsRatio_working_3-way'!X94=0),IF(Q94&gt;0,-Q94^(1/3),(-Q94)^(1/3)),'OddsRatio_working_3-way'!AM94-'OddsRatio_working_3-way'!R94/3)</f>
        <v>-0.63462480228499452</v>
      </c>
      <c r="AT94" s="11">
        <f>IF(('OddsRatio_working_3-way'!X94=0),IF(Q94&gt;0,-Q94^(1/3),(-Q94)^(1/3)),'OddsRatio_working_3-way'!AN94-'OddsRatio_working_3-way'!R94/3)</f>
        <v>-0.41656848856528461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9">
        <f t="shared" si="26"/>
        <v>0.19325466276418368</v>
      </c>
      <c r="E95" s="9">
        <f t="shared" si="27"/>
        <v>0.23792777914403676</v>
      </c>
      <c r="F95" s="9">
        <f t="shared" si="28"/>
        <v>0.56881755809177958</v>
      </c>
      <c r="G95" s="9">
        <f t="shared" si="29"/>
        <v>1.0676520183247424</v>
      </c>
      <c r="H95" s="9">
        <f t="shared" si="30"/>
        <v>5.1745193916497429</v>
      </c>
      <c r="I95" s="9">
        <f t="shared" si="31"/>
        <v>4.2029560549742273</v>
      </c>
      <c r="J95" s="9">
        <f t="shared" si="32"/>
        <v>1.7580329330105673</v>
      </c>
      <c r="K95" s="11">
        <f t="shared" si="33"/>
        <v>0.20366598778004072</v>
      </c>
      <c r="L95" s="11">
        <f t="shared" si="34"/>
        <v>0.25</v>
      </c>
      <c r="M95" s="11">
        <f t="shared" si="35"/>
        <v>0.58479532163742687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-0.24798120555972425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0.22689105656197517</v>
      </c>
      <c r="Q95" s="11">
        <f>2*'OddsRatio_working_3-way'!K95*'OddsRatio_working_3-way'!L95*'OddsRatio_working_3-way'!M95</f>
        <v>5.9551458415216578E-2</v>
      </c>
      <c r="R95" s="11">
        <f t="shared" si="36"/>
        <v>0</v>
      </c>
      <c r="S95" s="11">
        <f t="shared" si="37"/>
        <v>-0.91495263138935867</v>
      </c>
      <c r="T95" s="11">
        <f t="shared" si="38"/>
        <v>-0.24014504760875555</v>
      </c>
      <c r="U95" s="11">
        <f>'OddsRatio_working_3-way'!S95-'OddsRatio_working_3-way'!R95^2/3</f>
        <v>-0.91495263138935867</v>
      </c>
      <c r="V95" s="11">
        <f>'OddsRatio_working_3-way'!S95*'OddsRatio_working_3-way'!R95/3-2*'OddsRatio_working_3-way'!R95^3/27-'OddsRatio_working_3-way'!T95</f>
        <v>0.24014504760875555</v>
      </c>
      <c r="W95" s="11">
        <f>'OddsRatio_working_3-way'!V95^2+4*'OddsRatio_working_3-way'!U95^3/27</f>
        <v>-5.580323116142584E-2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0.16842867559625743</v>
      </c>
      <c r="Y95" s="11">
        <f>IF('OddsRatio_working_3-way'!W95&gt;=0,IF('OddsRatio_working_3-way'!V95+SQRT('OddsRatio_working_3-way'!W95)&gt;0,0,PI()),ACOS('OddsRatio_working_3-way'!V95/(2*'OddsRatio_working_3-way'!X95)))</f>
        <v>0.7771737445860093</v>
      </c>
      <c r="Z95" s="11">
        <f>'OddsRatio_working_3-way'!X95^(1/3)*COS('OddsRatio_working_3-way'!Y95/3)</f>
        <v>0.53382600916237122</v>
      </c>
      <c r="AA95" s="11">
        <f>'OddsRatio_working_3-way'!X95^(1/3)*COS(('OddsRatio_working_3-way'!Y95+2*PI())/3)</f>
        <v>-0.38943035765278805</v>
      </c>
      <c r="AB95" s="11">
        <f>'OddsRatio_working_3-way'!X95^(1/3)*COS(('OddsRatio_working_3-way'!Y95+4*PI())/3)</f>
        <v>-0.14439565150958328</v>
      </c>
      <c r="AC95" s="11">
        <f>'OddsRatio_working_3-way'!X95^(1/3)*SIN('OddsRatio_working_3-way'!Y95/3)</f>
        <v>0.14147085355258013</v>
      </c>
      <c r="AD95" s="11">
        <f>'OddsRatio_working_3-way'!X95^(1/3)*SIN(('OddsRatio_working_3-way'!Y95+2*PI())/3)</f>
        <v>0.39157145835918789</v>
      </c>
      <c r="AE95" s="11">
        <f>'OddsRatio_working_3-way'!X95^(1/3)*SIN(('OddsRatio_working_3-way'!Y95+4*PI())/3)</f>
        <v>-0.53304231191176799</v>
      </c>
      <c r="AF95" s="11">
        <f>-'OddsRatio_working_3-way'!U95/(3*'OddsRatio_working_3-way'!X95^(1/3))*COS(('OddsRatio_working_3-way'!Y95)/3)</f>
        <v>0.53382600916237111</v>
      </c>
      <c r="AG95" s="11">
        <f>-'OddsRatio_working_3-way'!U95/(3*'OddsRatio_working_3-way'!X95^(1/3))*COS(('OddsRatio_working_3-way'!Y95+2*PI())/3)</f>
        <v>-0.38943035765278794</v>
      </c>
      <c r="AH95" s="11">
        <f>-'OddsRatio_working_3-way'!U95/(3*'OddsRatio_working_3-way'!X95^(1/3))*COS(('OddsRatio_working_3-way'!Y95+4*PI())/3)</f>
        <v>-0.14439565150958325</v>
      </c>
      <c r="AI95" s="11">
        <f>'OddsRatio_working_3-way'!U95/(3*'OddsRatio_working_3-way'!X95^(1/3))*SIN(('OddsRatio_working_3-way'!Y95)/3)</f>
        <v>-0.1414708535525801</v>
      </c>
      <c r="AJ95" s="11">
        <f>'OddsRatio_working_3-way'!U95/(3*'OddsRatio_working_3-way'!X95^(1/3))*SIN(('OddsRatio_working_3-way'!Y95+2*PI())/3)</f>
        <v>-0.39157145835918777</v>
      </c>
      <c r="AK95" s="11">
        <f>'OddsRatio_working_3-way'!U95/(3*'OddsRatio_working_3-way'!X95^(1/3))*SIN(('OddsRatio_working_3-way'!Y95+4*PI())/3)</f>
        <v>0.53304231191176787</v>
      </c>
      <c r="AL95" s="11">
        <f>'OddsRatio_working_3-way'!Z95+'OddsRatio_working_3-way'!AF95</f>
        <v>1.0676520183247424</v>
      </c>
      <c r="AM95" s="11">
        <f>'OddsRatio_working_3-way'!AA95+'OddsRatio_working_3-way'!AG95</f>
        <v>-0.77886071530557599</v>
      </c>
      <c r="AN95" s="11">
        <f>'OddsRatio_working_3-way'!AB95+'OddsRatio_working_3-way'!AH95</f>
        <v>-0.28879130301916656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1.0676520183247424</v>
      </c>
      <c r="AS95" s="11">
        <f>IF(('OddsRatio_working_3-way'!X95=0),IF(Q95&gt;0,-Q95^(1/3),(-Q95)^(1/3)),'OddsRatio_working_3-way'!AM95-'OddsRatio_working_3-way'!R95/3)</f>
        <v>-0.77886071530557599</v>
      </c>
      <c r="AT95" s="11">
        <f>IF(('OddsRatio_working_3-way'!X95=0),IF(Q95&gt;0,-Q95^(1/3),(-Q95)^(1/3)),'OddsRatio_working_3-way'!AN95-'OddsRatio_working_3-way'!R95/3)</f>
        <v>-0.28879130301916656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9">
        <f t="shared" si="26"/>
        <v>0.38202087040214133</v>
      </c>
      <c r="E96" s="9">
        <f t="shared" si="27"/>
        <v>0.2757808003868486</v>
      </c>
      <c r="F96" s="9">
        <f t="shared" si="28"/>
        <v>0.34219832921101023</v>
      </c>
      <c r="G96" s="9">
        <f t="shared" si="29"/>
        <v>1.0504272938467953</v>
      </c>
      <c r="H96" s="9">
        <f t="shared" si="30"/>
        <v>2.6176580325240648</v>
      </c>
      <c r="I96" s="9">
        <f t="shared" si="31"/>
        <v>3.6260682346169877</v>
      </c>
      <c r="J96" s="9">
        <f t="shared" si="32"/>
        <v>2.9222819477396356</v>
      </c>
      <c r="K96" s="11">
        <f t="shared" si="33"/>
        <v>0.39370078740157477</v>
      </c>
      <c r="L96" s="11">
        <f t="shared" si="34"/>
        <v>0.2857142857142857</v>
      </c>
      <c r="M96" s="11">
        <f t="shared" si="35"/>
        <v>0.35335689045936397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-0.28004229153334637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0.23331889167564301</v>
      </c>
      <c r="Q96" s="11">
        <f>2*'OddsRatio_working_3-way'!K96*'OddsRatio_working_3-way'!L96*'OddsRatio_working_3-way'!M96</f>
        <v>7.9495363432927763E-2</v>
      </c>
      <c r="R96" s="11">
        <f t="shared" si="36"/>
        <v>0</v>
      </c>
      <c r="S96" s="11">
        <f t="shared" si="37"/>
        <v>-0.83315591512312803</v>
      </c>
      <c r="T96" s="11">
        <f t="shared" si="38"/>
        <v>-0.28386913632815264</v>
      </c>
      <c r="U96" s="11">
        <f>'OddsRatio_working_3-way'!S96-'OddsRatio_working_3-way'!R96^2/3</f>
        <v>-0.83315591512312803</v>
      </c>
      <c r="V96" s="11">
        <f>'OddsRatio_working_3-way'!S96*'OddsRatio_working_3-way'!R96/3-2*'OddsRatio_working_3-way'!R96^3/27-'OddsRatio_working_3-way'!T96</f>
        <v>0.28386913632815264</v>
      </c>
      <c r="W96" s="11">
        <f>'OddsRatio_working_3-way'!V96^2+4*'OddsRatio_working_3-way'!U96^3/27</f>
        <v>-5.0974484210362936E-3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0.14635499221134174</v>
      </c>
      <c r="Y96" s="11">
        <f>IF('OddsRatio_working_3-way'!W96&gt;=0,IF('OddsRatio_working_3-way'!V96+SQRT('OddsRatio_working_3-way'!W96)&gt;0,0,PI()),ACOS('OddsRatio_working_3-way'!V96/(2*'OddsRatio_working_3-way'!X96)))</f>
        <v>0.24640096047288984</v>
      </c>
      <c r="Z96" s="11">
        <f>'OddsRatio_working_3-way'!X96^(1/3)*COS('OddsRatio_working_3-way'!Y96/3)</f>
        <v>0.52521364692339778</v>
      </c>
      <c r="AA96" s="11">
        <f>'OddsRatio_working_3-way'!X96^(1/3)*COS(('OddsRatio_working_3-way'!Y96+2*PI())/3)</f>
        <v>-0.30004941411526348</v>
      </c>
      <c r="AB96" s="11">
        <f>'OddsRatio_working_3-way'!X96^(1/3)*COS(('OddsRatio_working_3-way'!Y96+4*PI())/3)</f>
        <v>-0.22516423280813441</v>
      </c>
      <c r="AC96" s="11">
        <f>'OddsRatio_working_3-way'!X96^(1/3)*SIN('OddsRatio_working_3-way'!Y96/3)</f>
        <v>4.3234979585985045E-2</v>
      </c>
      <c r="AD96" s="11">
        <f>'OddsRatio_working_3-way'!X96^(1/3)*SIN(('OddsRatio_working_3-way'!Y96+2*PI())/3)</f>
        <v>0.43323087085694068</v>
      </c>
      <c r="AE96" s="11">
        <f>'OddsRatio_working_3-way'!X96^(1/3)*SIN(('OddsRatio_working_3-way'!Y96+4*PI())/3)</f>
        <v>-0.47646585044292555</v>
      </c>
      <c r="AF96" s="11">
        <f>-'OddsRatio_working_3-way'!U96/(3*'OddsRatio_working_3-way'!X96^(1/3))*COS(('OddsRatio_working_3-way'!Y96)/3)</f>
        <v>0.52521364692339767</v>
      </c>
      <c r="AG96" s="11">
        <f>-'OddsRatio_working_3-way'!U96/(3*'OddsRatio_working_3-way'!X96^(1/3))*COS(('OddsRatio_working_3-way'!Y96+2*PI())/3)</f>
        <v>-0.30004941411526337</v>
      </c>
      <c r="AH96" s="11">
        <f>-'OddsRatio_working_3-way'!U96/(3*'OddsRatio_working_3-way'!X96^(1/3))*COS(('OddsRatio_working_3-way'!Y96+4*PI())/3)</f>
        <v>-0.22516423280813438</v>
      </c>
      <c r="AI96" s="11">
        <f>'OddsRatio_working_3-way'!U96/(3*'OddsRatio_working_3-way'!X96^(1/3))*SIN(('OddsRatio_working_3-way'!Y96)/3)</f>
        <v>-4.3234979585985038E-2</v>
      </c>
      <c r="AJ96" s="11">
        <f>'OddsRatio_working_3-way'!U96/(3*'OddsRatio_working_3-way'!X96^(1/3))*SIN(('OddsRatio_working_3-way'!Y96+2*PI())/3)</f>
        <v>-0.43323087085694056</v>
      </c>
      <c r="AK96" s="11">
        <f>'OddsRatio_working_3-way'!U96/(3*'OddsRatio_working_3-way'!X96^(1/3))*SIN(('OddsRatio_working_3-way'!Y96+4*PI())/3)</f>
        <v>0.4764658504429255</v>
      </c>
      <c r="AL96" s="11">
        <f>'OddsRatio_working_3-way'!Z96+'OddsRatio_working_3-way'!AF96</f>
        <v>1.0504272938467953</v>
      </c>
      <c r="AM96" s="11">
        <f>'OddsRatio_working_3-way'!AA96+'OddsRatio_working_3-way'!AG96</f>
        <v>-0.60009882823052685</v>
      </c>
      <c r="AN96" s="11">
        <f>'OddsRatio_working_3-way'!AB96+'OddsRatio_working_3-way'!AH96</f>
        <v>-0.45032846561626882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1.0504272938467953</v>
      </c>
      <c r="AS96" s="11">
        <f>IF(('OddsRatio_working_3-way'!X96=0),IF(Q96&gt;0,-Q96^(1/3),(-Q96)^(1/3)),'OddsRatio_working_3-way'!AM96-'OddsRatio_working_3-way'!R96/3)</f>
        <v>-0.60009882823052685</v>
      </c>
      <c r="AT96" s="11">
        <f>IF(('OddsRatio_working_3-way'!X96=0),IF(Q96&gt;0,-Q96^(1/3),(-Q96)^(1/3)),'OddsRatio_working_3-way'!AN96-'OddsRatio_working_3-way'!R96/3)</f>
        <v>-0.45032846561626882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9">
        <f t="shared" si="26"/>
        <v>0.69765400941649913</v>
      </c>
      <c r="E97" s="9">
        <f t="shared" si="27"/>
        <v>0.18672666901784654</v>
      </c>
      <c r="F97" s="9">
        <f t="shared" si="28"/>
        <v>0.11561932156565423</v>
      </c>
      <c r="G97" s="9">
        <f t="shared" si="29"/>
        <v>1.0834381602578893</v>
      </c>
      <c r="H97" s="9">
        <f t="shared" si="30"/>
        <v>1.4333752641031559</v>
      </c>
      <c r="I97" s="9">
        <f t="shared" si="31"/>
        <v>5.355421404236715</v>
      </c>
      <c r="J97" s="9">
        <f t="shared" si="32"/>
        <v>8.6490734114206997</v>
      </c>
      <c r="K97" s="11">
        <f t="shared" si="33"/>
        <v>0.7142857142857143</v>
      </c>
      <c r="L97" s="11">
        <f t="shared" si="34"/>
        <v>0.19920318725099603</v>
      </c>
      <c r="M97" s="11">
        <f t="shared" si="35"/>
        <v>0.12406947890818858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-0.20041210556568478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0.20266329224046747</v>
      </c>
      <c r="Q97" s="11">
        <f>2*'OddsRatio_working_3-way'!K97*'OddsRatio_working_3-way'!L97*'OddsRatio_working_3-way'!M97</f>
        <v>3.5307193770116277E-2</v>
      </c>
      <c r="R97" s="11">
        <f t="shared" si="36"/>
        <v>0</v>
      </c>
      <c r="S97" s="11">
        <f t="shared" si="37"/>
        <v>-1.011232787901851</v>
      </c>
      <c r="T97" s="11">
        <f t="shared" si="38"/>
        <v>-0.17617295956478235</v>
      </c>
      <c r="U97" s="11">
        <f>'OddsRatio_working_3-way'!S97-'OddsRatio_working_3-way'!R97^2/3</f>
        <v>-1.011232787901851</v>
      </c>
      <c r="V97" s="11">
        <f>'OddsRatio_working_3-way'!S97*'OddsRatio_working_3-way'!R97/3-2*'OddsRatio_working_3-way'!R97^3/27-'OddsRatio_working_3-way'!T97</f>
        <v>0.17617295956478235</v>
      </c>
      <c r="W97" s="11">
        <f>'OddsRatio_working_3-way'!V97^2+4*'OddsRatio_working_3-way'!U97^3/27</f>
        <v>-0.12215987462642217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0.19570180524731792</v>
      </c>
      <c r="Y97" s="11">
        <f>IF('OddsRatio_working_3-way'!W97&gt;=0,IF('OddsRatio_working_3-way'!V97+SQRT('OddsRatio_working_3-way'!W97)&gt;0,0,PI()),ACOS('OddsRatio_working_3-way'!V97/(2*'OddsRatio_working_3-way'!X97)))</f>
        <v>1.103912727427004</v>
      </c>
      <c r="Z97" s="11">
        <f>'OddsRatio_working_3-way'!X97^(1/3)*COS('OddsRatio_working_3-way'!Y97/3)</f>
        <v>0.54171908012894476</v>
      </c>
      <c r="AA97" s="11">
        <f>'OddsRatio_working_3-way'!X97^(1/3)*COS(('OddsRatio_working_3-way'!Y97+2*PI())/3)</f>
        <v>-0.45172834788840377</v>
      </c>
      <c r="AB97" s="11">
        <f>'OddsRatio_working_3-way'!X97^(1/3)*COS(('OddsRatio_working_3-way'!Y97+4*PI())/3)</f>
        <v>-8.9990732240541396E-2</v>
      </c>
      <c r="AC97" s="11">
        <f>'OddsRatio_working_3-way'!X97^(1/3)*SIN('OddsRatio_working_3-way'!Y97/3)</f>
        <v>0.20884930977030697</v>
      </c>
      <c r="AD97" s="11">
        <f>'OddsRatio_working_3-way'!X97^(1/3)*SIN(('OddsRatio_working_3-way'!Y97+2*PI())/3)</f>
        <v>0.36471783022125059</v>
      </c>
      <c r="AE97" s="11">
        <f>'OddsRatio_working_3-way'!X97^(1/3)*SIN(('OddsRatio_working_3-way'!Y97+4*PI())/3)</f>
        <v>-0.57356713999155751</v>
      </c>
      <c r="AF97" s="11">
        <f>-'OddsRatio_working_3-way'!U97/(3*'OddsRatio_working_3-way'!X97^(1/3))*COS(('OddsRatio_working_3-way'!Y97)/3)</f>
        <v>0.54171908012894465</v>
      </c>
      <c r="AG97" s="11">
        <f>-'OddsRatio_working_3-way'!U97/(3*'OddsRatio_working_3-way'!X97^(1/3))*COS(('OddsRatio_working_3-way'!Y97+2*PI())/3)</f>
        <v>-0.45172834788840366</v>
      </c>
      <c r="AH97" s="11">
        <f>-'OddsRatio_working_3-way'!U97/(3*'OddsRatio_working_3-way'!X97^(1/3))*COS(('OddsRatio_working_3-way'!Y97+4*PI())/3)</f>
        <v>-8.9990732240541368E-2</v>
      </c>
      <c r="AI97" s="11">
        <f>'OddsRatio_working_3-way'!U97/(3*'OddsRatio_working_3-way'!X97^(1/3))*SIN(('OddsRatio_working_3-way'!Y97)/3)</f>
        <v>-0.20884930977030694</v>
      </c>
      <c r="AJ97" s="11">
        <f>'OddsRatio_working_3-way'!U97/(3*'OddsRatio_working_3-way'!X97^(1/3))*SIN(('OddsRatio_working_3-way'!Y97+2*PI())/3)</f>
        <v>-0.36471783022125054</v>
      </c>
      <c r="AK97" s="11">
        <f>'OddsRatio_working_3-way'!U97/(3*'OddsRatio_working_3-way'!X97^(1/3))*SIN(('OddsRatio_working_3-way'!Y97+4*PI())/3)</f>
        <v>0.5735671399915574</v>
      </c>
      <c r="AL97" s="11">
        <f>'OddsRatio_working_3-way'!Z97+'OddsRatio_working_3-way'!AF97</f>
        <v>1.0834381602578893</v>
      </c>
      <c r="AM97" s="11">
        <f>'OddsRatio_working_3-way'!AA97+'OddsRatio_working_3-way'!AG97</f>
        <v>-0.90345669577680743</v>
      </c>
      <c r="AN97" s="11">
        <f>'OddsRatio_working_3-way'!AB97+'OddsRatio_working_3-way'!AH97</f>
        <v>-0.17998146448108276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1.0834381602578893</v>
      </c>
      <c r="AS97" s="11">
        <f>IF(('OddsRatio_working_3-way'!X97=0),IF(Q97&gt;0,-Q97^(1/3),(-Q97)^(1/3)),'OddsRatio_working_3-way'!AM97-'OddsRatio_working_3-way'!R97/3)</f>
        <v>-0.90345669577680743</v>
      </c>
      <c r="AT97" s="11">
        <f>IF(('OddsRatio_working_3-way'!X97=0),IF(Q97&gt;0,-Q97^(1/3),(-Q97)^(1/3)),'OddsRatio_working_3-way'!AN97-'OddsRatio_working_3-way'!R97/3)</f>
        <v>-0.17998146448108276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9">
        <f t="shared" si="26"/>
        <v>0.3459996698074857</v>
      </c>
      <c r="E98" s="9">
        <f t="shared" si="27"/>
        <v>0.27190540856477907</v>
      </c>
      <c r="F98" s="9">
        <f t="shared" si="28"/>
        <v>0.38209492162773551</v>
      </c>
      <c r="G98" s="9">
        <f t="shared" si="29"/>
        <v>1.0500978714106228</v>
      </c>
      <c r="H98" s="9">
        <f t="shared" si="30"/>
        <v>2.8901761685391212</v>
      </c>
      <c r="I98" s="9">
        <f t="shared" si="31"/>
        <v>3.6777495720970874</v>
      </c>
      <c r="J98" s="9">
        <f t="shared" si="32"/>
        <v>2.6171507219723593</v>
      </c>
      <c r="K98" s="11">
        <f t="shared" si="33"/>
        <v>0.35714285714285715</v>
      </c>
      <c r="L98" s="11">
        <f t="shared" si="34"/>
        <v>0.28169014084507044</v>
      </c>
      <c r="M98" s="11">
        <f t="shared" si="35"/>
        <v>0.39370078740157477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-0.27997116557613411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0.23328950078423294</v>
      </c>
      <c r="Q98" s="11">
        <f>2*'OddsRatio_working_3-way'!K98*'OddsRatio_working_3-way'!L98*'OddsRatio_working_3-way'!M98</f>
        <v>7.9215450181403385E-2</v>
      </c>
      <c r="R98" s="11">
        <f t="shared" si="36"/>
        <v>0</v>
      </c>
      <c r="S98" s="11">
        <f t="shared" si="37"/>
        <v>-0.8332625979684799</v>
      </c>
      <c r="T98" s="11">
        <f t="shared" si="38"/>
        <v>-0.28294145941204751</v>
      </c>
      <c r="U98" s="11">
        <f>'OddsRatio_working_3-way'!S98-'OddsRatio_working_3-way'!R98^2/3</f>
        <v>-0.8332625979684799</v>
      </c>
      <c r="V98" s="11">
        <f>'OddsRatio_working_3-way'!S98*'OddsRatio_working_3-way'!R98/3-2*'OddsRatio_working_3-way'!R98^3/27-'OddsRatio_working_3-way'!T98</f>
        <v>0.28294145941204751</v>
      </c>
      <c r="W98" s="11">
        <f>'OddsRatio_working_3-way'!V98^2+4*'OddsRatio_working_3-way'!U98^3/27</f>
        <v>-5.6561825263191506E-3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0.14638310351654191</v>
      </c>
      <c r="Y98" s="11">
        <f>IF('OddsRatio_working_3-way'!W98&gt;=0,IF('OddsRatio_working_3-way'!V98+SQRT('OddsRatio_working_3-way'!W98)&gt;0,0,PI()),ACOS('OddsRatio_working_3-way'!V98/(2*'OddsRatio_working_3-way'!X98)))</f>
        <v>0.25979888631386894</v>
      </c>
      <c r="Z98" s="11">
        <f>'OddsRatio_working_3-way'!X98^(1/3)*COS('OddsRatio_working_3-way'!Y98/3)</f>
        <v>0.52504893570531141</v>
      </c>
      <c r="AA98" s="11">
        <f>'OddsRatio_working_3-way'!X98^(1/3)*COS(('OddsRatio_working_3-way'!Y98+2*PI())/3)</f>
        <v>-0.30200054704195395</v>
      </c>
      <c r="AB98" s="11">
        <f>'OddsRatio_working_3-way'!X98^(1/3)*COS(('OddsRatio_working_3-way'!Y98+4*PI())/3)</f>
        <v>-0.22304838866335763</v>
      </c>
      <c r="AC98" s="11">
        <f>'OddsRatio_working_3-way'!X98^(1/3)*SIN('OddsRatio_working_3-way'!Y98/3)</f>
        <v>4.5583049892984638E-2</v>
      </c>
      <c r="AD98" s="11">
        <f>'OddsRatio_working_3-way'!X98^(1/3)*SIN(('OddsRatio_working_3-way'!Y98+2*PI())/3)</f>
        <v>0.43191419160428984</v>
      </c>
      <c r="AE98" s="11">
        <f>'OddsRatio_working_3-way'!X98^(1/3)*SIN(('OddsRatio_working_3-way'!Y98+4*PI())/3)</f>
        <v>-0.47749724149727441</v>
      </c>
      <c r="AF98" s="11">
        <f>-'OddsRatio_working_3-way'!U98/(3*'OddsRatio_working_3-way'!X98^(1/3))*COS(('OddsRatio_working_3-way'!Y98)/3)</f>
        <v>0.52504893570531141</v>
      </c>
      <c r="AG98" s="11">
        <f>-'OddsRatio_working_3-way'!U98/(3*'OddsRatio_working_3-way'!X98^(1/3))*COS(('OddsRatio_working_3-way'!Y98+2*PI())/3)</f>
        <v>-0.30200054704195395</v>
      </c>
      <c r="AH98" s="11">
        <f>-'OddsRatio_working_3-way'!U98/(3*'OddsRatio_working_3-way'!X98^(1/3))*COS(('OddsRatio_working_3-way'!Y98+4*PI())/3)</f>
        <v>-0.22304838866335763</v>
      </c>
      <c r="AI98" s="11">
        <f>'OddsRatio_working_3-way'!U98/(3*'OddsRatio_working_3-way'!X98^(1/3))*SIN(('OddsRatio_working_3-way'!Y98)/3)</f>
        <v>-4.5583049892984638E-2</v>
      </c>
      <c r="AJ98" s="11">
        <f>'OddsRatio_working_3-way'!U98/(3*'OddsRatio_working_3-way'!X98^(1/3))*SIN(('OddsRatio_working_3-way'!Y98+2*PI())/3)</f>
        <v>-0.43191419160428984</v>
      </c>
      <c r="AK98" s="11">
        <f>'OddsRatio_working_3-way'!U98/(3*'OddsRatio_working_3-way'!X98^(1/3))*SIN(('OddsRatio_working_3-way'!Y98+4*PI())/3)</f>
        <v>0.47749724149727441</v>
      </c>
      <c r="AL98" s="11">
        <f>'OddsRatio_working_3-way'!Z98+'OddsRatio_working_3-way'!AF98</f>
        <v>1.0500978714106228</v>
      </c>
      <c r="AM98" s="11">
        <f>'OddsRatio_working_3-way'!AA98+'OddsRatio_working_3-way'!AG98</f>
        <v>-0.6040010940839079</v>
      </c>
      <c r="AN98" s="11">
        <f>'OddsRatio_working_3-way'!AB98+'OddsRatio_working_3-way'!AH98</f>
        <v>-0.44609677732671527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1.0500978714106228</v>
      </c>
      <c r="AS98" s="11">
        <f>IF(('OddsRatio_working_3-way'!X98=0),IF(Q98&gt;0,-Q98^(1/3),(-Q98)^(1/3)),'OddsRatio_working_3-way'!AM98-'OddsRatio_working_3-way'!R98/3)</f>
        <v>-0.6040010940839079</v>
      </c>
      <c r="AT98" s="11">
        <f>IF(('OddsRatio_working_3-way'!X98=0),IF(Q98&gt;0,-Q98^(1/3),(-Q98)^(1/3)),'OddsRatio_working_3-way'!AN98-'OddsRatio_working_3-way'!R98/3)</f>
        <v>-0.44609677732671527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9">
        <f t="shared" si="26"/>
        <v>0.35860228785062498</v>
      </c>
      <c r="E99" s="9">
        <f t="shared" si="27"/>
        <v>0.27869001452042941</v>
      </c>
      <c r="F99" s="9">
        <f t="shared" si="28"/>
        <v>0.36270769762894561</v>
      </c>
      <c r="G99" s="9">
        <f t="shared" si="29"/>
        <v>1.0521203702128474</v>
      </c>
      <c r="H99" s="9">
        <f t="shared" si="30"/>
        <v>2.7886046293618403</v>
      </c>
      <c r="I99" s="9">
        <f t="shared" si="31"/>
        <v>3.5882161107236041</v>
      </c>
      <c r="J99" s="9">
        <f t="shared" si="32"/>
        <v>2.7570410182554554</v>
      </c>
      <c r="K99" s="11">
        <f t="shared" si="33"/>
        <v>0.37037037037037035</v>
      </c>
      <c r="L99" s="11">
        <f t="shared" si="34"/>
        <v>0.28901734104046245</v>
      </c>
      <c r="M99" s="11">
        <f t="shared" si="35"/>
        <v>0.37453183520599254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-0.27999441930727242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0.23373159914910474</v>
      </c>
      <c r="Q99" s="11">
        <f>2*'OddsRatio_working_3-way'!K99*'OddsRatio_working_3-way'!L99*'OddsRatio_working_3-way'!M99</f>
        <v>8.0182366774993047E-2</v>
      </c>
      <c r="R99" s="11">
        <f t="shared" si="36"/>
        <v>0</v>
      </c>
      <c r="S99" s="11">
        <f t="shared" si="37"/>
        <v>-0.83477234913243825</v>
      </c>
      <c r="T99" s="11">
        <f t="shared" si="38"/>
        <v>-0.2863713033044385</v>
      </c>
      <c r="U99" s="11">
        <f>'OddsRatio_working_3-way'!S99-'OddsRatio_working_3-way'!R99^2/3</f>
        <v>-0.83477234913243825</v>
      </c>
      <c r="V99" s="11">
        <f>'OddsRatio_working_3-way'!S99*'OddsRatio_working_3-way'!R99/3-2*'OddsRatio_working_3-way'!R99^3/27-'OddsRatio_working_3-way'!T99</f>
        <v>0.2863713033044385</v>
      </c>
      <c r="W99" s="11">
        <f>'OddsRatio_working_3-way'!V99^2+4*'OddsRatio_working_3-way'!U99^3/27</f>
        <v>-4.1702667446377462E-3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0.14678112114720379</v>
      </c>
      <c r="Y99" s="11">
        <f>IF('OddsRatio_working_3-way'!W99&gt;=0,IF('OddsRatio_working_3-way'!V99+SQRT('OddsRatio_working_3-way'!W99)&gt;0,0,PI()),ACOS('OddsRatio_working_3-way'!V99/(2*'OddsRatio_working_3-way'!X99)))</f>
        <v>0.22179320153797888</v>
      </c>
      <c r="Z99" s="11">
        <f>'OddsRatio_working_3-way'!X99^(1/3)*COS('OddsRatio_working_3-way'!Y99/3)</f>
        <v>0.52606018510642372</v>
      </c>
      <c r="AA99" s="11">
        <f>'OddsRatio_working_3-way'!X99^(1/3)*COS(('OddsRatio_working_3-way'!Y99+2*PI())/3)</f>
        <v>-0.29677321803761236</v>
      </c>
      <c r="AB99" s="11">
        <f>'OddsRatio_working_3-way'!X99^(1/3)*COS(('OddsRatio_working_3-way'!Y99+4*PI())/3)</f>
        <v>-0.22928696706881124</v>
      </c>
      <c r="AC99" s="11">
        <f>'OddsRatio_working_3-way'!X99^(1/3)*SIN('OddsRatio_working_3-way'!Y99/3)</f>
        <v>3.8963205163435946E-2</v>
      </c>
      <c r="AD99" s="11">
        <f>'OddsRatio_working_3-way'!X99^(1/3)*SIN(('OddsRatio_working_3-way'!Y99+2*PI())/3)</f>
        <v>0.4360998816399892</v>
      </c>
      <c r="AE99" s="11">
        <f>'OddsRatio_working_3-way'!X99^(1/3)*SIN(('OddsRatio_working_3-way'!Y99+4*PI())/3)</f>
        <v>-0.47506308680342513</v>
      </c>
      <c r="AF99" s="11">
        <f>-'OddsRatio_working_3-way'!U99/(3*'OddsRatio_working_3-way'!X99^(1/3))*COS(('OddsRatio_working_3-way'!Y99)/3)</f>
        <v>0.52606018510642361</v>
      </c>
      <c r="AG99" s="11">
        <f>-'OddsRatio_working_3-way'!U99/(3*'OddsRatio_working_3-way'!X99^(1/3))*COS(('OddsRatio_working_3-way'!Y99+2*PI())/3)</f>
        <v>-0.29677321803761231</v>
      </c>
      <c r="AH99" s="11">
        <f>-'OddsRatio_working_3-way'!U99/(3*'OddsRatio_working_3-way'!X99^(1/3))*COS(('OddsRatio_working_3-way'!Y99+4*PI())/3)</f>
        <v>-0.22928696706881119</v>
      </c>
      <c r="AI99" s="11">
        <f>'OddsRatio_working_3-way'!U99/(3*'OddsRatio_working_3-way'!X99^(1/3))*SIN(('OddsRatio_working_3-way'!Y99)/3)</f>
        <v>-3.8963205163435939E-2</v>
      </c>
      <c r="AJ99" s="11">
        <f>'OddsRatio_working_3-way'!U99/(3*'OddsRatio_working_3-way'!X99^(1/3))*SIN(('OddsRatio_working_3-way'!Y99+2*PI())/3)</f>
        <v>-0.43609988163998908</v>
      </c>
      <c r="AK99" s="11">
        <f>'OddsRatio_working_3-way'!U99/(3*'OddsRatio_working_3-way'!X99^(1/3))*SIN(('OddsRatio_working_3-way'!Y99+4*PI())/3)</f>
        <v>0.47506308680342502</v>
      </c>
      <c r="AL99" s="11">
        <f>'OddsRatio_working_3-way'!Z99+'OddsRatio_working_3-way'!AF99</f>
        <v>1.0521203702128474</v>
      </c>
      <c r="AM99" s="11">
        <f>'OddsRatio_working_3-way'!AA99+'OddsRatio_working_3-way'!AG99</f>
        <v>-0.59354643607522473</v>
      </c>
      <c r="AN99" s="11">
        <f>'OddsRatio_working_3-way'!AB99+'OddsRatio_working_3-way'!AH99</f>
        <v>-0.45857393413762243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1.0521203702128474</v>
      </c>
      <c r="AS99" s="11">
        <f>IF(('OddsRatio_working_3-way'!X99=0),IF(Q99&gt;0,-Q99^(1/3),(-Q99)^(1/3)),'OddsRatio_working_3-way'!AM99-'OddsRatio_working_3-way'!R99/3)</f>
        <v>-0.59354643607522473</v>
      </c>
      <c r="AT99" s="11">
        <f>IF(('OddsRatio_working_3-way'!X99=0),IF(Q99&gt;0,-Q99^(1/3),(-Q99)^(1/3)),'OddsRatio_working_3-way'!AN99-'OddsRatio_working_3-way'!R99/3)</f>
        <v>-0.45857393413762243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9">
        <f t="shared" si="26"/>
        <v>0.35624552747286331</v>
      </c>
      <c r="E100" s="9">
        <f t="shared" si="27"/>
        <v>0.28482215101581448</v>
      </c>
      <c r="F100" s="9">
        <f t="shared" si="28"/>
        <v>0.35893232151132221</v>
      </c>
      <c r="G100" s="9">
        <f t="shared" si="29"/>
        <v>1.0506120842427653</v>
      </c>
      <c r="H100" s="9">
        <f t="shared" si="30"/>
        <v>2.8070527848975568</v>
      </c>
      <c r="I100" s="9">
        <f t="shared" si="31"/>
        <v>3.5109628813402085</v>
      </c>
      <c r="J100" s="9">
        <f t="shared" si="32"/>
        <v>2.7860405432127009</v>
      </c>
      <c r="K100" s="11">
        <f t="shared" si="33"/>
        <v>0.36764705882352938</v>
      </c>
      <c r="L100" s="11">
        <f t="shared" si="34"/>
        <v>0.29498525073746312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-0.28070031683600993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0.23336932281926204</v>
      </c>
      <c r="Q100" s="11">
        <f>2*'OddsRatio_working_3-way'!K100*'OddsRatio_working_3-way'!L100*'OddsRatio_working_3-way'!M100</f>
        <v>8.0333673948110862E-2</v>
      </c>
      <c r="R100" s="11">
        <f t="shared" si="36"/>
        <v>0</v>
      </c>
      <c r="S100" s="11">
        <f t="shared" si="37"/>
        <v>-0.83138247027915002</v>
      </c>
      <c r="T100" s="11">
        <f t="shared" si="38"/>
        <v>-0.28619017909781413</v>
      </c>
      <c r="U100" s="11">
        <f>'OddsRatio_working_3-way'!S100-'OddsRatio_working_3-way'!R100^2/3</f>
        <v>-0.83138247027915002</v>
      </c>
      <c r="V100" s="11">
        <f>'OddsRatio_working_3-way'!S100*'OddsRatio_working_3-way'!R100/3-2*'OddsRatio_working_3-way'!R100^3/27-'OddsRatio_working_3-way'!T100</f>
        <v>0.28619017909781413</v>
      </c>
      <c r="W100" s="11">
        <f>'OddsRatio_working_3-way'!V100^2+4*'OddsRatio_working_3-way'!U100^3/27</f>
        <v>-3.2283536718234335E-3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0.14588794696946553</v>
      </c>
      <c r="Y100" s="11">
        <f>IF('OddsRatio_working_3-way'!W100&gt;=0,IF('OddsRatio_working_3-way'!V100+SQRT('OddsRatio_working_3-way'!W100)&gt;0,0,PI()),ACOS('OddsRatio_working_3-way'!V100/(2*'OddsRatio_working_3-way'!X100)))</f>
        <v>0.1959859586900512</v>
      </c>
      <c r="Z100" s="11">
        <f>'OddsRatio_working_3-way'!X100^(1/3)*COS('OddsRatio_working_3-way'!Y100/3)</f>
        <v>0.52530604212138265</v>
      </c>
      <c r="AA100" s="11">
        <f>'OddsRatio_working_3-way'!X100^(1/3)*COS(('OddsRatio_working_3-way'!Y100+2*PI())/3)</f>
        <v>-0.29241523120818513</v>
      </c>
      <c r="AB100" s="11">
        <f>'OddsRatio_working_3-way'!X100^(1/3)*COS(('OddsRatio_working_3-way'!Y100+4*PI())/3)</f>
        <v>-0.23289081091319747</v>
      </c>
      <c r="AC100" s="11">
        <f>'OddsRatio_working_3-way'!X100^(1/3)*SIN('OddsRatio_working_3-way'!Y100/3)</f>
        <v>3.4366440080667533E-2</v>
      </c>
      <c r="AD100" s="11">
        <f>'OddsRatio_working_3-way'!X100^(1/3)*SIN(('OddsRatio_working_3-way'!Y100+2*PI())/3)</f>
        <v>0.43774515719824203</v>
      </c>
      <c r="AE100" s="11">
        <f>'OddsRatio_working_3-way'!X100^(1/3)*SIN(('OddsRatio_working_3-way'!Y100+4*PI())/3)</f>
        <v>-0.47211159727890961</v>
      </c>
      <c r="AF100" s="11">
        <f>-'OddsRatio_working_3-way'!U100/(3*'OddsRatio_working_3-way'!X100^(1/3))*COS(('OddsRatio_working_3-way'!Y100)/3)</f>
        <v>0.52530604212138277</v>
      </c>
      <c r="AG100" s="11">
        <f>-'OddsRatio_working_3-way'!U100/(3*'OddsRatio_working_3-way'!X100^(1/3))*COS(('OddsRatio_working_3-way'!Y100+2*PI())/3)</f>
        <v>-0.29241523120818519</v>
      </c>
      <c r="AH100" s="11">
        <f>-'OddsRatio_working_3-way'!U100/(3*'OddsRatio_working_3-way'!X100^(1/3))*COS(('OddsRatio_working_3-way'!Y100+4*PI())/3)</f>
        <v>-0.23289081091319752</v>
      </c>
      <c r="AI100" s="11">
        <f>'OddsRatio_working_3-way'!U100/(3*'OddsRatio_working_3-way'!X100^(1/3))*SIN(('OddsRatio_working_3-way'!Y100)/3)</f>
        <v>-3.436644008066754E-2</v>
      </c>
      <c r="AJ100" s="11">
        <f>'OddsRatio_working_3-way'!U100/(3*'OddsRatio_working_3-way'!X100^(1/3))*SIN(('OddsRatio_working_3-way'!Y100+2*PI())/3)</f>
        <v>-0.43774515719824214</v>
      </c>
      <c r="AK100" s="11">
        <f>'OddsRatio_working_3-way'!U100/(3*'OddsRatio_working_3-way'!X100^(1/3))*SIN(('OddsRatio_working_3-way'!Y100+4*PI())/3)</f>
        <v>0.47211159727890967</v>
      </c>
      <c r="AL100" s="11">
        <f>'OddsRatio_working_3-way'!Z100+'OddsRatio_working_3-way'!AF100</f>
        <v>1.0506120842427653</v>
      </c>
      <c r="AM100" s="11">
        <f>'OddsRatio_working_3-way'!AA100+'OddsRatio_working_3-way'!AG100</f>
        <v>-0.58483046241637027</v>
      </c>
      <c r="AN100" s="11">
        <f>'OddsRatio_working_3-way'!AB100+'OddsRatio_working_3-way'!AH100</f>
        <v>-0.46578162182639499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1.0506120842427653</v>
      </c>
      <c r="AS100" s="11">
        <f>IF(('OddsRatio_working_3-way'!X100=0),IF(Q100&gt;0,-Q100^(1/3),(-Q100)^(1/3)),'OddsRatio_working_3-way'!AM100-'OddsRatio_working_3-way'!R100/3)</f>
        <v>-0.58483046241637027</v>
      </c>
      <c r="AT100" s="11">
        <f>IF(('OddsRatio_working_3-way'!X100=0),IF(Q100&gt;0,-Q100^(1/3),(-Q100)^(1/3)),'OddsRatio_working_3-way'!AN100-'OddsRatio_working_3-way'!R100/3)</f>
        <v>-0.46578162182639499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9">
        <f t="shared" si="26"/>
        <v>0.4818396603344276</v>
      </c>
      <c r="E101" s="9">
        <f t="shared" si="27"/>
        <v>0.26579849884966028</v>
      </c>
      <c r="F101" s="9">
        <f t="shared" si="28"/>
        <v>0.25236184081591212</v>
      </c>
      <c r="G101" s="9">
        <f t="shared" si="29"/>
        <v>1.0542933154420671</v>
      </c>
      <c r="H101" s="9">
        <f t="shared" si="30"/>
        <v>2.0753791817509084</v>
      </c>
      <c r="I101" s="9">
        <f t="shared" si="31"/>
        <v>3.7622484864582151</v>
      </c>
      <c r="J101" s="9">
        <f t="shared" si="32"/>
        <v>3.9625642163922081</v>
      </c>
      <c r="K101" s="11">
        <f t="shared" si="33"/>
        <v>0.49504950495049505</v>
      </c>
      <c r="L101" s="11">
        <f t="shared" si="34"/>
        <v>0.27624309392265195</v>
      </c>
      <c r="M101" s="11">
        <f t="shared" si="35"/>
        <v>0.26246719160104987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-0.2695397786178757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0.23151268883359383</v>
      </c>
      <c r="Q101" s="11">
        <f>2*'OddsRatio_working_3-way'!K101*'OddsRatio_working_3-way'!L101*'OddsRatio_working_3-way'!M101</f>
        <v>7.1786880258478708E-2</v>
      </c>
      <c r="R101" s="11">
        <f t="shared" si="36"/>
        <v>0</v>
      </c>
      <c r="S101" s="11">
        <f t="shared" si="37"/>
        <v>-0.85891844988790111</v>
      </c>
      <c r="T101" s="11">
        <f t="shared" si="38"/>
        <v>-0.26633130229082203</v>
      </c>
      <c r="U101" s="11">
        <f>'OddsRatio_working_3-way'!S101-'OddsRatio_working_3-way'!R101^2/3</f>
        <v>-0.85891844988790111</v>
      </c>
      <c r="V101" s="11">
        <f>'OddsRatio_working_3-way'!S101*'OddsRatio_working_3-way'!R101/3-2*'OddsRatio_working_3-way'!R101^3/27-'OddsRatio_working_3-way'!T101</f>
        <v>0.26633130229082203</v>
      </c>
      <c r="W101" s="11">
        <f>'OddsRatio_working_3-way'!V101^2+4*'OddsRatio_working_3-way'!U101^3/27</f>
        <v>-2.2943085316785169E-2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0.15319550246067146</v>
      </c>
      <c r="Y101" s="11">
        <f>IF('OddsRatio_working_3-way'!W101&gt;=0,IF('OddsRatio_working_3-way'!V101+SQRT('OddsRatio_working_3-way'!W101)&gt;0,0,PI()),ACOS('OddsRatio_working_3-way'!V101/(2*'OddsRatio_working_3-way'!X101)))</f>
        <v>0.51710702732485148</v>
      </c>
      <c r="Z101" s="11">
        <f>'OddsRatio_working_3-way'!X101^(1/3)*COS('OddsRatio_working_3-way'!Y101/3)</f>
        <v>0.52714665772103353</v>
      </c>
      <c r="AA101" s="11">
        <f>'OddsRatio_working_3-way'!X101^(1/3)*COS(('OddsRatio_working_3-way'!Y101+2*PI())/3)</f>
        <v>-0.34305234126085388</v>
      </c>
      <c r="AB101" s="11">
        <f>'OddsRatio_working_3-way'!X101^(1/3)*COS(('OddsRatio_working_3-way'!Y101+4*PI())/3)</f>
        <v>-0.18409431646017979</v>
      </c>
      <c r="AC101" s="11">
        <f>'OddsRatio_working_3-way'!X101^(1/3)*SIN('OddsRatio_working_3-way'!Y101/3)</f>
        <v>9.1774458408520637E-2</v>
      </c>
      <c r="AD101" s="11">
        <f>'OddsRatio_working_3-way'!X101^(1/3)*SIN(('OddsRatio_working_3-way'!Y101+2*PI())/3)</f>
        <v>0.4106351679022151</v>
      </c>
      <c r="AE101" s="11">
        <f>'OddsRatio_working_3-way'!X101^(1/3)*SIN(('OddsRatio_working_3-way'!Y101+4*PI())/3)</f>
        <v>-0.50240962631073549</v>
      </c>
      <c r="AF101" s="11">
        <f>-'OddsRatio_working_3-way'!U101/(3*'OddsRatio_working_3-way'!X101^(1/3))*COS(('OddsRatio_working_3-way'!Y101)/3)</f>
        <v>0.52714665772103353</v>
      </c>
      <c r="AG101" s="11">
        <f>-'OddsRatio_working_3-way'!U101/(3*'OddsRatio_working_3-way'!X101^(1/3))*COS(('OddsRatio_working_3-way'!Y101+2*PI())/3)</f>
        <v>-0.34305234126085388</v>
      </c>
      <c r="AH101" s="11">
        <f>-'OddsRatio_working_3-way'!U101/(3*'OddsRatio_working_3-way'!X101^(1/3))*COS(('OddsRatio_working_3-way'!Y101+4*PI())/3)</f>
        <v>-0.18409431646017979</v>
      </c>
      <c r="AI101" s="11">
        <f>'OddsRatio_working_3-way'!U101/(3*'OddsRatio_working_3-way'!X101^(1/3))*SIN(('OddsRatio_working_3-way'!Y101)/3)</f>
        <v>-9.1774458408520637E-2</v>
      </c>
      <c r="AJ101" s="11">
        <f>'OddsRatio_working_3-way'!U101/(3*'OddsRatio_working_3-way'!X101^(1/3))*SIN(('OddsRatio_working_3-way'!Y101+2*PI())/3)</f>
        <v>-0.4106351679022151</v>
      </c>
      <c r="AK101" s="11">
        <f>'OddsRatio_working_3-way'!U101/(3*'OddsRatio_working_3-way'!X101^(1/3))*SIN(('OddsRatio_working_3-way'!Y101+4*PI())/3)</f>
        <v>0.50240962631073549</v>
      </c>
      <c r="AL101" s="11">
        <f>'OddsRatio_working_3-way'!Z101+'OddsRatio_working_3-way'!AF101</f>
        <v>1.0542933154420671</v>
      </c>
      <c r="AM101" s="11">
        <f>'OddsRatio_working_3-way'!AA101+'OddsRatio_working_3-way'!AG101</f>
        <v>-0.68610468252170775</v>
      </c>
      <c r="AN101" s="11">
        <f>'OddsRatio_working_3-way'!AB101+'OddsRatio_working_3-way'!AH101</f>
        <v>-0.36818863292035958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1.0542933154420671</v>
      </c>
      <c r="AS101" s="11">
        <f>IF(('OddsRatio_working_3-way'!X101=0),IF(Q101&gt;0,-Q101^(1/3),(-Q101)^(1/3)),'OddsRatio_working_3-way'!AM101-'OddsRatio_working_3-way'!R101/3)</f>
        <v>-0.68610468252170775</v>
      </c>
      <c r="AT101" s="11">
        <f>IF(('OddsRatio_working_3-way'!X101=0),IF(Q101&gt;0,-Q101^(1/3),(-Q101)^(1/3)),'OddsRatio_working_3-way'!AN101-'OddsRatio_working_3-way'!R101/3)</f>
        <v>-0.36818863292035958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9">
        <f t="shared" si="26"/>
        <v>0.3448925062656063</v>
      </c>
      <c r="E102" s="9">
        <f t="shared" si="27"/>
        <v>0.26820454162178214</v>
      </c>
      <c r="F102" s="9">
        <f t="shared" si="28"/>
        <v>0.38690295211261144</v>
      </c>
      <c r="G102" s="9">
        <f t="shared" si="29"/>
        <v>1.0494221685508971</v>
      </c>
      <c r="H102" s="9">
        <f t="shared" si="30"/>
        <v>2.8994541250771237</v>
      </c>
      <c r="I102" s="9">
        <f t="shared" si="31"/>
        <v>3.7284976382323323</v>
      </c>
      <c r="J102" s="9">
        <f t="shared" si="32"/>
        <v>2.5846274745118549</v>
      </c>
      <c r="K102" s="11">
        <f t="shared" si="33"/>
        <v>0.35587188612099646</v>
      </c>
      <c r="L102" s="11">
        <f t="shared" si="34"/>
        <v>0.27777777777777779</v>
      </c>
      <c r="M102" s="11">
        <f t="shared" si="35"/>
        <v>0.39840637450199207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-0.27986354305986794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0.23315201038471661</v>
      </c>
      <c r="Q102" s="11">
        <f>2*'OddsRatio_working_3-way'!K102*'OddsRatio_working_3-way'!L102*'OddsRatio_working_3-way'!M102</f>
        <v>7.8767571075917781E-2</v>
      </c>
      <c r="R102" s="11">
        <f t="shared" si="36"/>
        <v>0</v>
      </c>
      <c r="S102" s="11">
        <f t="shared" si="37"/>
        <v>-0.83309175548757031</v>
      </c>
      <c r="T102" s="11">
        <f t="shared" si="38"/>
        <v>-0.28144991739444947</v>
      </c>
      <c r="U102" s="11">
        <f>'OddsRatio_working_3-way'!S102-'OddsRatio_working_3-way'!R102^2/3</f>
        <v>-0.83309175548757031</v>
      </c>
      <c r="V102" s="11">
        <f>'OddsRatio_working_3-way'!S102*'OddsRatio_working_3-way'!R102/3-2*'OddsRatio_working_3-way'!R102^3/27-'OddsRatio_working_3-way'!T102</f>
        <v>0.28144991739444947</v>
      </c>
      <c r="W102" s="11">
        <f>'OddsRatio_working_3-way'!V102^2+4*'OddsRatio_working_3-way'!U102^3/27</f>
        <v>-6.4452865780014607E-3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0.14633808678821783</v>
      </c>
      <c r="Y102" s="11">
        <f>IF('OddsRatio_working_3-way'!W102&gt;=0,IF('OddsRatio_working_3-way'!V102+SQRT('OddsRatio_working_3-way'!W102)&gt;0,0,PI()),ACOS('OddsRatio_working_3-way'!V102/(2*'OddsRatio_working_3-way'!X102)))</f>
        <v>0.2778669217673666</v>
      </c>
      <c r="Z102" s="11">
        <f>'OddsRatio_working_3-way'!X102^(1/3)*COS('OddsRatio_working_3-way'!Y102/3)</f>
        <v>0.52471108427544855</v>
      </c>
      <c r="AA102" s="11">
        <f>'OddsRatio_working_3-way'!X102^(1/3)*COS(('OddsRatio_working_3-way'!Y102+2*PI())/3)</f>
        <v>-0.30456510741332099</v>
      </c>
      <c r="AB102" s="11">
        <f>'OddsRatio_working_3-way'!X102^(1/3)*COS(('OddsRatio_working_3-way'!Y102+4*PI())/3)</f>
        <v>-0.22014597686212772</v>
      </c>
      <c r="AC102" s="11">
        <f>'OddsRatio_working_3-way'!X102^(1/3)*SIN('OddsRatio_working_3-way'!Y102/3)</f>
        <v>4.8739407748485571E-2</v>
      </c>
      <c r="AD102" s="11">
        <f>'OddsRatio_working_3-way'!X102^(1/3)*SIN(('OddsRatio_working_3-way'!Y102+2*PI())/3)</f>
        <v>0.43004342475557317</v>
      </c>
      <c r="AE102" s="11">
        <f>'OddsRatio_working_3-way'!X102^(1/3)*SIN(('OddsRatio_working_3-way'!Y102+4*PI())/3)</f>
        <v>-0.47878283250405879</v>
      </c>
      <c r="AF102" s="11">
        <f>-'OddsRatio_working_3-way'!U102/(3*'OddsRatio_working_3-way'!X102^(1/3))*COS(('OddsRatio_working_3-way'!Y102)/3)</f>
        <v>0.52471108427544866</v>
      </c>
      <c r="AG102" s="11">
        <f>-'OddsRatio_working_3-way'!U102/(3*'OddsRatio_working_3-way'!X102^(1/3))*COS(('OddsRatio_working_3-way'!Y102+2*PI())/3)</f>
        <v>-0.30456510741332105</v>
      </c>
      <c r="AH102" s="11">
        <f>-'OddsRatio_working_3-way'!U102/(3*'OddsRatio_working_3-way'!X102^(1/3))*COS(('OddsRatio_working_3-way'!Y102+4*PI())/3)</f>
        <v>-0.22014597686212778</v>
      </c>
      <c r="AI102" s="11">
        <f>'OddsRatio_working_3-way'!U102/(3*'OddsRatio_working_3-way'!X102^(1/3))*SIN(('OddsRatio_working_3-way'!Y102)/3)</f>
        <v>-4.8739407748485578E-2</v>
      </c>
      <c r="AJ102" s="11">
        <f>'OddsRatio_working_3-way'!U102/(3*'OddsRatio_working_3-way'!X102^(1/3))*SIN(('OddsRatio_working_3-way'!Y102+2*PI())/3)</f>
        <v>-0.43004342475557328</v>
      </c>
      <c r="AK102" s="11">
        <f>'OddsRatio_working_3-way'!U102/(3*'OddsRatio_working_3-way'!X102^(1/3))*SIN(('OddsRatio_working_3-way'!Y102+4*PI())/3)</f>
        <v>0.47878283250405884</v>
      </c>
      <c r="AL102" s="11">
        <f>'OddsRatio_working_3-way'!Z102+'OddsRatio_working_3-way'!AF102</f>
        <v>1.0494221685508971</v>
      </c>
      <c r="AM102" s="11">
        <f>'OddsRatio_working_3-way'!AA102+'OddsRatio_working_3-way'!AG102</f>
        <v>-0.60913021482664198</v>
      </c>
      <c r="AN102" s="11">
        <f>'OddsRatio_working_3-way'!AB102+'OddsRatio_working_3-way'!AH102</f>
        <v>-0.4402919537242555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1.0494221685508971</v>
      </c>
      <c r="AS102" s="11">
        <f>IF(('OddsRatio_working_3-way'!X102=0),IF(Q102&gt;0,-Q102^(1/3),(-Q102)^(1/3)),'OddsRatio_working_3-way'!AM102-'OddsRatio_working_3-way'!R102/3)</f>
        <v>-0.60913021482664198</v>
      </c>
      <c r="AT102" s="11">
        <f>IF(('OddsRatio_working_3-way'!X102=0),IF(Q102&gt;0,-Q102^(1/3),(-Q102)^(1/3)),'OddsRatio_working_3-way'!AN102-'OddsRatio_working_3-way'!R102/3)</f>
        <v>-0.4402919537242555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9">
        <f t="shared" si="26"/>
        <v>0.4358716963479789</v>
      </c>
      <c r="E103" s="9">
        <f t="shared" si="27"/>
        <v>0.27704276718838167</v>
      </c>
      <c r="F103" s="9">
        <f t="shared" si="28"/>
        <v>0.28708553646363943</v>
      </c>
      <c r="G103" s="9">
        <f t="shared" si="29"/>
        <v>1.0522383103120998</v>
      </c>
      <c r="H103" s="9">
        <f t="shared" si="30"/>
        <v>2.2942531216838828</v>
      </c>
      <c r="I103" s="9">
        <f t="shared" si="31"/>
        <v>3.6095510095740084</v>
      </c>
      <c r="J103" s="9">
        <f t="shared" si="32"/>
        <v>3.4832824123365551</v>
      </c>
      <c r="K103" s="11">
        <f t="shared" si="33"/>
        <v>0.44843049327354262</v>
      </c>
      <c r="L103" s="11">
        <f t="shared" si="34"/>
        <v>0.28735632183908044</v>
      </c>
      <c r="M103" s="11">
        <f t="shared" si="35"/>
        <v>0.29761904761904762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-0.27608665238168872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0.23279052871599643</v>
      </c>
      <c r="Q103" s="11">
        <f>2*'OddsRatio_working_3-way'!K103*'OddsRatio_working_3-way'!L103*'OddsRatio_working_3-way'!M103</f>
        <v>7.670198639736292E-2</v>
      </c>
      <c r="R103" s="11">
        <f t="shared" si="36"/>
        <v>0</v>
      </c>
      <c r="S103" s="11">
        <f t="shared" si="37"/>
        <v>-0.84317922184142546</v>
      </c>
      <c r="T103" s="11">
        <f t="shared" si="38"/>
        <v>-0.27781852449470362</v>
      </c>
      <c r="U103" s="11">
        <f>'OddsRatio_working_3-way'!S103-'OddsRatio_working_3-way'!R103^2/3</f>
        <v>-0.84317922184142546</v>
      </c>
      <c r="V103" s="11">
        <f>'OddsRatio_working_3-way'!S103*'OddsRatio_working_3-way'!R103/3-2*'OddsRatio_working_3-way'!R103^3/27-'OddsRatio_working_3-way'!T103</f>
        <v>0.27781852449470362</v>
      </c>
      <c r="W103" s="11">
        <f>'OddsRatio_working_3-way'!V103^2+4*'OddsRatio_working_3-way'!U103^3/27</f>
        <v>-1.1625649626190629E-2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0.14900401184079312</v>
      </c>
      <c r="Y103" s="11">
        <f>IF('OddsRatio_working_3-way'!W103&gt;=0,IF('OddsRatio_working_3-way'!V103+SQRT('OddsRatio_working_3-way'!W103)&gt;0,0,PI()),ACOS('OddsRatio_working_3-way'!V103/(2*'OddsRatio_working_3-way'!X103)))</f>
        <v>0.37020878099975985</v>
      </c>
      <c r="Z103" s="11">
        <f>'OddsRatio_working_3-way'!X103^(1/3)*COS('OddsRatio_working_3-way'!Y103/3)</f>
        <v>0.5261191551560499</v>
      </c>
      <c r="AA103" s="11">
        <f>'OddsRatio_working_3-way'!X103^(1/3)*COS(('OddsRatio_working_3-way'!Y103+2*PI())/3)</f>
        <v>-0.31957312811034955</v>
      </c>
      <c r="AB103" s="11">
        <f>'OddsRatio_working_3-way'!X103^(1/3)*COS(('OddsRatio_working_3-way'!Y103+4*PI())/3)</f>
        <v>-0.20654602704570008</v>
      </c>
      <c r="AC103" s="11">
        <f>'OddsRatio_working_3-way'!X103^(1/3)*SIN('OddsRatio_working_3-way'!Y103/3)</f>
        <v>6.5256227225398325E-2</v>
      </c>
      <c r="AD103" s="11">
        <f>'OddsRatio_working_3-way'!X103^(1/3)*SIN(('OddsRatio_working_3-way'!Y103+2*PI())/3)</f>
        <v>0.42300444017004674</v>
      </c>
      <c r="AE103" s="11">
        <f>'OddsRatio_working_3-way'!X103^(1/3)*SIN(('OddsRatio_working_3-way'!Y103+4*PI())/3)</f>
        <v>-0.4882606673954451</v>
      </c>
      <c r="AF103" s="11">
        <f>-'OddsRatio_working_3-way'!U103/(3*'OddsRatio_working_3-way'!X103^(1/3))*COS(('OddsRatio_working_3-way'!Y103)/3)</f>
        <v>0.5261191551560499</v>
      </c>
      <c r="AG103" s="11">
        <f>-'OddsRatio_working_3-way'!U103/(3*'OddsRatio_working_3-way'!X103^(1/3))*COS(('OddsRatio_working_3-way'!Y103+2*PI())/3)</f>
        <v>-0.31957312811034955</v>
      </c>
      <c r="AH103" s="11">
        <f>-'OddsRatio_working_3-way'!U103/(3*'OddsRatio_working_3-way'!X103^(1/3))*COS(('OddsRatio_working_3-way'!Y103+4*PI())/3)</f>
        <v>-0.20654602704570008</v>
      </c>
      <c r="AI103" s="11">
        <f>'OddsRatio_working_3-way'!U103/(3*'OddsRatio_working_3-way'!X103^(1/3))*SIN(('OddsRatio_working_3-way'!Y103)/3)</f>
        <v>-6.5256227225398325E-2</v>
      </c>
      <c r="AJ103" s="11">
        <f>'OddsRatio_working_3-way'!U103/(3*'OddsRatio_working_3-way'!X103^(1/3))*SIN(('OddsRatio_working_3-way'!Y103+2*PI())/3)</f>
        <v>-0.42300444017004674</v>
      </c>
      <c r="AK103" s="11">
        <f>'OddsRatio_working_3-way'!U103/(3*'OddsRatio_working_3-way'!X103^(1/3))*SIN(('OddsRatio_working_3-way'!Y103+4*PI())/3)</f>
        <v>0.4882606673954451</v>
      </c>
      <c r="AL103" s="11">
        <f>'OddsRatio_working_3-way'!Z103+'OddsRatio_working_3-way'!AF103</f>
        <v>1.0522383103120998</v>
      </c>
      <c r="AM103" s="11">
        <f>'OddsRatio_working_3-way'!AA103+'OddsRatio_working_3-way'!AG103</f>
        <v>-0.63914625622069909</v>
      </c>
      <c r="AN103" s="11">
        <f>'OddsRatio_working_3-way'!AB103+'OddsRatio_working_3-way'!AH103</f>
        <v>-0.41309205409140015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1.0522383103120998</v>
      </c>
      <c r="AS103" s="11">
        <f>IF(('OddsRatio_working_3-way'!X103=0),IF(Q103&gt;0,-Q103^(1/3),(-Q103)^(1/3)),'OddsRatio_working_3-way'!AM103-'OddsRatio_working_3-way'!R103/3)</f>
        <v>-0.63914625622069909</v>
      </c>
      <c r="AT103" s="11">
        <f>IF(('OddsRatio_working_3-way'!X103=0),IF(Q103&gt;0,-Q103^(1/3),(-Q103)^(1/3)),'OddsRatio_working_3-way'!AN103-'OddsRatio_working_3-way'!R103/3)</f>
        <v>-0.41309205409140015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9">
        <f t="shared" si="26"/>
        <v>0.45200380664204959</v>
      </c>
      <c r="E104" s="9">
        <f t="shared" si="27"/>
        <v>0.29659796135888178</v>
      </c>
      <c r="F104" s="9">
        <f t="shared" si="28"/>
        <v>0.2513982319990688</v>
      </c>
      <c r="G104" s="9">
        <f t="shared" si="29"/>
        <v>1.063483112669771</v>
      </c>
      <c r="H104" s="9">
        <f t="shared" si="30"/>
        <v>2.2123707484435391</v>
      </c>
      <c r="I104" s="9">
        <f t="shared" si="31"/>
        <v>3.3715673412535896</v>
      </c>
      <c r="J104" s="9">
        <f t="shared" si="32"/>
        <v>3.9777527154753582</v>
      </c>
      <c r="K104" s="11">
        <f t="shared" si="33"/>
        <v>0.46728971962616822</v>
      </c>
      <c r="L104" s="11">
        <f t="shared" si="34"/>
        <v>0.30959752321981426</v>
      </c>
      <c r="M104" s="11">
        <f t="shared" si="35"/>
        <v>0.26315789473684209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-0.27099910303521324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0.2349012196589097</v>
      </c>
      <c r="Q104" s="11">
        <f>2*'OddsRatio_working_3-way'!K104*'OddsRatio_working_3-way'!L104*'OddsRatio_working_3-way'!M104</f>
        <v>7.6143020959127949E-2</v>
      </c>
      <c r="R104" s="11">
        <f t="shared" si="36"/>
        <v>0</v>
      </c>
      <c r="S104" s="11">
        <f t="shared" si="37"/>
        <v>-0.86679703743664038</v>
      </c>
      <c r="T104" s="11">
        <f t="shared" si="38"/>
        <v>-0.28097148701349772</v>
      </c>
      <c r="U104" s="11">
        <f>'OddsRatio_working_3-way'!S104-'OddsRatio_working_3-way'!R104^2/3</f>
        <v>-0.86679703743664038</v>
      </c>
      <c r="V104" s="11">
        <f>'OddsRatio_working_3-way'!S104*'OddsRatio_working_3-way'!R104/3-2*'OddsRatio_working_3-way'!R104^3/27-'OddsRatio_working_3-way'!T104</f>
        <v>0.28097148701349772</v>
      </c>
      <c r="W104" s="11">
        <f>'OddsRatio_working_3-way'!V104^2+4*'OddsRatio_working_3-way'!U104^3/27</f>
        <v>-1.7537508812512898E-2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0.15530814959870023</v>
      </c>
      <c r="Y104" s="11">
        <f>IF('OddsRatio_working_3-way'!W104&gt;=0,IF('OddsRatio_working_3-way'!V104+SQRT('OddsRatio_working_3-way'!W104)&gt;0,0,PI()),ACOS('OddsRatio_working_3-way'!V104/(2*'OddsRatio_working_3-way'!X104)))</f>
        <v>0.44044668634135231</v>
      </c>
      <c r="Z104" s="11">
        <f>'OddsRatio_working_3-way'!X104^(1/3)*COS('OddsRatio_working_3-way'!Y104/3)</f>
        <v>0.53174155633488562</v>
      </c>
      <c r="AA104" s="11">
        <f>'OddsRatio_working_3-way'!X104^(1/3)*COS(('OddsRatio_working_3-way'!Y104+2*PI())/3)</f>
        <v>-0.33396958365678597</v>
      </c>
      <c r="AB104" s="11">
        <f>'OddsRatio_working_3-way'!X104^(1/3)*COS(('OddsRatio_working_3-way'!Y104+4*PI())/3)</f>
        <v>-0.19777197267809929</v>
      </c>
      <c r="AC104" s="11">
        <f>'OddsRatio_working_3-way'!X104^(1/3)*SIN('OddsRatio_working_3-way'!Y104/3)</f>
        <v>7.8633727361528627E-2</v>
      </c>
      <c r="AD104" s="11">
        <f>'OddsRatio_working_3-way'!X104^(1/3)*SIN(('OddsRatio_working_3-way'!Y104+2*PI())/3)</f>
        <v>0.42118483235312082</v>
      </c>
      <c r="AE104" s="11">
        <f>'OddsRatio_working_3-way'!X104^(1/3)*SIN(('OddsRatio_working_3-way'!Y104+4*PI())/3)</f>
        <v>-0.4998185597146495</v>
      </c>
      <c r="AF104" s="11">
        <f>-'OddsRatio_working_3-way'!U104/(3*'OddsRatio_working_3-way'!X104^(1/3))*COS(('OddsRatio_working_3-way'!Y104)/3)</f>
        <v>0.53174155633488551</v>
      </c>
      <c r="AG104" s="11">
        <f>-'OddsRatio_working_3-way'!U104/(3*'OddsRatio_working_3-way'!X104^(1/3))*COS(('OddsRatio_working_3-way'!Y104+2*PI())/3)</f>
        <v>-0.33396958365678586</v>
      </c>
      <c r="AH104" s="11">
        <f>-'OddsRatio_working_3-way'!U104/(3*'OddsRatio_working_3-way'!X104^(1/3))*COS(('OddsRatio_working_3-way'!Y104+4*PI())/3)</f>
        <v>-0.19777197267809923</v>
      </c>
      <c r="AI104" s="11">
        <f>'OddsRatio_working_3-way'!U104/(3*'OddsRatio_working_3-way'!X104^(1/3))*SIN(('OddsRatio_working_3-way'!Y104)/3)</f>
        <v>-7.8633727361528613E-2</v>
      </c>
      <c r="AJ104" s="11">
        <f>'OddsRatio_working_3-way'!U104/(3*'OddsRatio_working_3-way'!X104^(1/3))*SIN(('OddsRatio_working_3-way'!Y104+2*PI())/3)</f>
        <v>-0.42118483235312076</v>
      </c>
      <c r="AK104" s="11">
        <f>'OddsRatio_working_3-way'!U104/(3*'OddsRatio_working_3-way'!X104^(1/3))*SIN(('OddsRatio_working_3-way'!Y104+4*PI())/3)</f>
        <v>0.49981855971464939</v>
      </c>
      <c r="AL104" s="11">
        <f>'OddsRatio_working_3-way'!Z104+'OddsRatio_working_3-way'!AF104</f>
        <v>1.063483112669771</v>
      </c>
      <c r="AM104" s="11">
        <f>'OddsRatio_working_3-way'!AA104+'OddsRatio_working_3-way'!AG104</f>
        <v>-0.66793916731357184</v>
      </c>
      <c r="AN104" s="11">
        <f>'OddsRatio_working_3-way'!AB104+'OddsRatio_working_3-way'!AH104</f>
        <v>-0.39554394535619852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1.063483112669771</v>
      </c>
      <c r="AS104" s="11">
        <f>IF(('OddsRatio_working_3-way'!X104=0),IF(Q104&gt;0,-Q104^(1/3),(-Q104)^(1/3)),'OddsRatio_working_3-way'!AM104-'OddsRatio_working_3-way'!R104/3)</f>
        <v>-0.66793916731357184</v>
      </c>
      <c r="AT104" s="11">
        <f>IF(('OddsRatio_working_3-way'!X104=0),IF(Q104&gt;0,-Q104^(1/3),(-Q104)^(1/3)),'OddsRatio_working_3-way'!AN104-'OddsRatio_working_3-way'!R104/3)</f>
        <v>-0.39554394535619852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9">
        <f t="shared" si="26"/>
        <v>0.47960881997023136</v>
      </c>
      <c r="E105" s="9">
        <f t="shared" si="27"/>
        <v>0.281150856216626</v>
      </c>
      <c r="F105" s="9">
        <f t="shared" si="28"/>
        <v>0.23924032381314272</v>
      </c>
      <c r="G105" s="9">
        <f t="shared" si="29"/>
        <v>1.074289651597029</v>
      </c>
      <c r="H105" s="9">
        <f t="shared" si="30"/>
        <v>2.085032548112999</v>
      </c>
      <c r="I105" s="9">
        <f t="shared" si="31"/>
        <v>3.556809370800929</v>
      </c>
      <c r="J105" s="9">
        <f t="shared" si="32"/>
        <v>4.1798973687272056</v>
      </c>
      <c r="K105" s="11">
        <f t="shared" si="33"/>
        <v>0.49751243781094534</v>
      </c>
      <c r="L105" s="11">
        <f t="shared" si="34"/>
        <v>0.29585798816568049</v>
      </c>
      <c r="M105" s="11">
        <f t="shared" si="35"/>
        <v>0.25252525252525254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-0.26447346079952283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0.2360292256962751</v>
      </c>
      <c r="Q105" s="11">
        <f>2*'OddsRatio_working_3-way'!K105*'OddsRatio_working_3-way'!L105*'OddsRatio_working_3-way'!M105</f>
        <v>7.4339913605126012E-2</v>
      </c>
      <c r="R105" s="11">
        <f t="shared" si="36"/>
        <v>0</v>
      </c>
      <c r="S105" s="11">
        <f t="shared" si="37"/>
        <v>-0.89244956746412774</v>
      </c>
      <c r="T105" s="11">
        <f t="shared" si="38"/>
        <v>-0.28108647794145752</v>
      </c>
      <c r="U105" s="11">
        <f>'OddsRatio_working_3-way'!S105-'OddsRatio_working_3-way'!R105^2/3</f>
        <v>-0.89244956746412774</v>
      </c>
      <c r="V105" s="11">
        <f>'OddsRatio_working_3-way'!S105*'OddsRatio_working_3-way'!R105/3-2*'OddsRatio_working_3-way'!R105^3/27-'OddsRatio_working_3-way'!T105</f>
        <v>0.28108647794145752</v>
      </c>
      <c r="W105" s="11">
        <f>'OddsRatio_working_3-way'!V105^2+4*'OddsRatio_working_3-way'!U105^3/27</f>
        <v>-2.6294976048833463E-2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0.16225333904912939</v>
      </c>
      <c r="Y105" s="11">
        <f>IF('OddsRatio_working_3-way'!W105&gt;=0,IF('OddsRatio_working_3-way'!V105+SQRT('OddsRatio_working_3-way'!W105)&gt;0,0,PI()),ACOS('OddsRatio_working_3-way'!V105/(2*'OddsRatio_working_3-way'!X105)))</f>
        <v>0.52325691863817192</v>
      </c>
      <c r="Z105" s="11">
        <f>'OddsRatio_working_3-way'!X105^(1/3)*COS('OddsRatio_working_3-way'!Y105/3)</f>
        <v>0.53714482579851452</v>
      </c>
      <c r="AA105" s="11">
        <f>'OddsRatio_working_3-way'!X105^(1/3)*COS(('OddsRatio_working_3-way'!Y105+2*PI())/3)</f>
        <v>-0.35054173005174161</v>
      </c>
      <c r="AB105" s="11">
        <f>'OddsRatio_working_3-way'!X105^(1/3)*COS(('OddsRatio_working_3-way'!Y105+4*PI())/3)</f>
        <v>-0.18660309574677306</v>
      </c>
      <c r="AC105" s="11">
        <f>'OddsRatio_working_3-way'!X105^(1/3)*SIN('OddsRatio_working_3-way'!Y105/3)</f>
        <v>9.4650014646553413E-2</v>
      </c>
      <c r="AD105" s="11">
        <f>'OddsRatio_working_3-way'!X105^(1/3)*SIN(('OddsRatio_working_3-way'!Y105+2*PI())/3)</f>
        <v>0.4178560573296039</v>
      </c>
      <c r="AE105" s="11">
        <f>'OddsRatio_working_3-way'!X105^(1/3)*SIN(('OddsRatio_working_3-way'!Y105+4*PI())/3)</f>
        <v>-0.51250607197615705</v>
      </c>
      <c r="AF105" s="11">
        <f>-'OddsRatio_working_3-way'!U105/(3*'OddsRatio_working_3-way'!X105^(1/3))*COS(('OddsRatio_working_3-way'!Y105)/3)</f>
        <v>0.53714482579851452</v>
      </c>
      <c r="AG105" s="11">
        <f>-'OddsRatio_working_3-way'!U105/(3*'OddsRatio_working_3-way'!X105^(1/3))*COS(('OddsRatio_working_3-way'!Y105+2*PI())/3)</f>
        <v>-0.35054173005174161</v>
      </c>
      <c r="AH105" s="11">
        <f>-'OddsRatio_working_3-way'!U105/(3*'OddsRatio_working_3-way'!X105^(1/3))*COS(('OddsRatio_working_3-way'!Y105+4*PI())/3)</f>
        <v>-0.18660309574677306</v>
      </c>
      <c r="AI105" s="11">
        <f>'OddsRatio_working_3-way'!U105/(3*'OddsRatio_working_3-way'!X105^(1/3))*SIN(('OddsRatio_working_3-way'!Y105)/3)</f>
        <v>-9.4650014646553413E-2</v>
      </c>
      <c r="AJ105" s="11">
        <f>'OddsRatio_working_3-way'!U105/(3*'OddsRatio_working_3-way'!X105^(1/3))*SIN(('OddsRatio_working_3-way'!Y105+2*PI())/3)</f>
        <v>-0.4178560573296039</v>
      </c>
      <c r="AK105" s="11">
        <f>'OddsRatio_working_3-way'!U105/(3*'OddsRatio_working_3-way'!X105^(1/3))*SIN(('OddsRatio_working_3-way'!Y105+4*PI())/3)</f>
        <v>0.51250607197615705</v>
      </c>
      <c r="AL105" s="11">
        <f>'OddsRatio_working_3-way'!Z105+'OddsRatio_working_3-way'!AF105</f>
        <v>1.074289651597029</v>
      </c>
      <c r="AM105" s="11">
        <f>'OddsRatio_working_3-way'!AA105+'OddsRatio_working_3-way'!AG105</f>
        <v>-0.70108346010348321</v>
      </c>
      <c r="AN105" s="11">
        <f>'OddsRatio_working_3-way'!AB105+'OddsRatio_working_3-way'!AH105</f>
        <v>-0.37320619149354611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1.074289651597029</v>
      </c>
      <c r="AS105" s="11">
        <f>IF(('OddsRatio_working_3-way'!X105=0),IF(Q105&gt;0,-Q105^(1/3),(-Q105)^(1/3)),'OddsRatio_working_3-way'!AM105-'OddsRatio_working_3-way'!R105/3)</f>
        <v>-0.70108346010348321</v>
      </c>
      <c r="AT105" s="11">
        <f>IF(('OddsRatio_working_3-way'!X105=0),IF(Q105&gt;0,-Q105^(1/3),(-Q105)^(1/3)),'OddsRatio_working_3-way'!AN105-'OddsRatio_working_3-way'!R105/3)</f>
        <v>-0.37320619149354611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9">
        <f t="shared" si="26"/>
        <v>0.51803002925270192</v>
      </c>
      <c r="E106" s="9">
        <f t="shared" si="27"/>
        <v>0.26526734308290956</v>
      </c>
      <c r="F106" s="9">
        <f t="shared" si="28"/>
        <v>0.21670262766438861</v>
      </c>
      <c r="G106" s="9">
        <f t="shared" si="29"/>
        <v>1.0694138193542599</v>
      </c>
      <c r="H106" s="9">
        <f t="shared" si="30"/>
        <v>1.9303900228382065</v>
      </c>
      <c r="I106" s="9">
        <f t="shared" si="31"/>
        <v>3.7697817921275334</v>
      </c>
      <c r="J106" s="9">
        <f t="shared" si="32"/>
        <v>4.6146187094173987</v>
      </c>
      <c r="K106" s="11">
        <f t="shared" si="33"/>
        <v>0.53475935828876997</v>
      </c>
      <c r="L106" s="11">
        <f t="shared" si="34"/>
        <v>0.2785515320334262</v>
      </c>
      <c r="M106" s="11">
        <f t="shared" si="35"/>
        <v>0.22831050228310504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-0.25901537920329487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0.2326194026211309</v>
      </c>
      <c r="Q106" s="11">
        <f>2*'OddsRatio_working_3-way'!K106*'OddsRatio_working_3-way'!L106*'OddsRatio_working_3-way'!M106</f>
        <v>6.801736918746519E-2</v>
      </c>
      <c r="R106" s="11">
        <f t="shared" si="36"/>
        <v>0</v>
      </c>
      <c r="S106" s="11">
        <f t="shared" si="37"/>
        <v>-0.89809108376747615</v>
      </c>
      <c r="T106" s="11">
        <f t="shared" si="38"/>
        <v>-0.26259973209575332</v>
      </c>
      <c r="U106" s="11">
        <f>'OddsRatio_working_3-way'!S106-'OddsRatio_working_3-way'!R106^2/3</f>
        <v>-0.89809108376747615</v>
      </c>
      <c r="V106" s="11">
        <f>'OddsRatio_working_3-way'!S106*'OddsRatio_working_3-way'!R106/3-2*'OddsRatio_working_3-way'!R106^3/27-'OddsRatio_working_3-way'!T106</f>
        <v>0.26259973209575332</v>
      </c>
      <c r="W106" s="11">
        <f>'OddsRatio_working_3-way'!V106^2+4*'OddsRatio_working_3-way'!U106^3/27</f>
        <v>-3.8355627413482127E-2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0.16379426631466953</v>
      </c>
      <c r="Y106" s="11">
        <f>IF('OddsRatio_working_3-way'!W106&gt;=0,IF('OddsRatio_working_3-way'!V106+SQRT('OddsRatio_working_3-way'!W106)&gt;0,0,PI()),ACOS('OddsRatio_working_3-way'!V106/(2*'OddsRatio_working_3-way'!X106)))</f>
        <v>0.6408053546848429</v>
      </c>
      <c r="Z106" s="11">
        <f>'OddsRatio_working_3-way'!X106^(1/3)*COS('OddsRatio_working_3-way'!Y106/3)</f>
        <v>0.53470690967713008</v>
      </c>
      <c r="AA106" s="11">
        <f>'OddsRatio_working_3-way'!X106^(1/3)*COS(('OddsRatio_working_3-way'!Y106+2*PI())/3)</f>
        <v>-0.36779827302008766</v>
      </c>
      <c r="AB106" s="11">
        <f>'OddsRatio_working_3-way'!X106^(1/3)*COS(('OddsRatio_working_3-way'!Y106+4*PI())/3)</f>
        <v>-0.16690863665704256</v>
      </c>
      <c r="AC106" s="11">
        <f>'OddsRatio_working_3-way'!X106^(1/3)*SIN('OddsRatio_working_3-way'!Y106/3)</f>
        <v>0.11598368563161023</v>
      </c>
      <c r="AD106" s="11">
        <f>'OddsRatio_working_3-way'!X106^(1/3)*SIN(('OddsRatio_working_3-way'!Y106+2*PI())/3)</f>
        <v>0.40507792454366082</v>
      </c>
      <c r="AE106" s="11">
        <f>'OddsRatio_working_3-way'!X106^(1/3)*SIN(('OddsRatio_working_3-way'!Y106+4*PI())/3)</f>
        <v>-0.52106161017527097</v>
      </c>
      <c r="AF106" s="11">
        <f>-'OddsRatio_working_3-way'!U106/(3*'OddsRatio_working_3-way'!X106^(1/3))*COS(('OddsRatio_working_3-way'!Y106)/3)</f>
        <v>0.53470690967712997</v>
      </c>
      <c r="AG106" s="11">
        <f>-'OddsRatio_working_3-way'!U106/(3*'OddsRatio_working_3-way'!X106^(1/3))*COS(('OddsRatio_working_3-way'!Y106+2*PI())/3)</f>
        <v>-0.36779827302008761</v>
      </c>
      <c r="AH106" s="11">
        <f>-'OddsRatio_working_3-way'!U106/(3*'OddsRatio_working_3-way'!X106^(1/3))*COS(('OddsRatio_working_3-way'!Y106+4*PI())/3)</f>
        <v>-0.1669086366570425</v>
      </c>
      <c r="AI106" s="11">
        <f>'OddsRatio_working_3-way'!U106/(3*'OddsRatio_working_3-way'!X106^(1/3))*SIN(('OddsRatio_working_3-way'!Y106)/3)</f>
        <v>-0.1159836856316102</v>
      </c>
      <c r="AJ106" s="11">
        <f>'OddsRatio_working_3-way'!U106/(3*'OddsRatio_working_3-way'!X106^(1/3))*SIN(('OddsRatio_working_3-way'!Y106+2*PI())/3)</f>
        <v>-0.40507792454366076</v>
      </c>
      <c r="AK106" s="11">
        <f>'OddsRatio_working_3-way'!U106/(3*'OddsRatio_working_3-way'!X106^(1/3))*SIN(('OddsRatio_working_3-way'!Y106+4*PI())/3)</f>
        <v>0.52106161017527086</v>
      </c>
      <c r="AL106" s="11">
        <f>'OddsRatio_working_3-way'!Z106+'OddsRatio_working_3-way'!AF106</f>
        <v>1.0694138193542599</v>
      </c>
      <c r="AM106" s="11">
        <f>'OddsRatio_working_3-way'!AA106+'OddsRatio_working_3-way'!AG106</f>
        <v>-0.73559654604017521</v>
      </c>
      <c r="AN106" s="11">
        <f>'OddsRatio_working_3-way'!AB106+'OddsRatio_working_3-way'!AH106</f>
        <v>-0.33381727331408506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1.0694138193542599</v>
      </c>
      <c r="AS106" s="11">
        <f>IF(('OddsRatio_working_3-way'!X106=0),IF(Q106&gt;0,-Q106^(1/3),(-Q106)^(1/3)),'OddsRatio_working_3-way'!AM106-'OddsRatio_working_3-way'!R106/3)</f>
        <v>-0.73559654604017521</v>
      </c>
      <c r="AT106" s="11">
        <f>IF(('OddsRatio_working_3-way'!X106=0),IF(Q106&gt;0,-Q106^(1/3),(-Q106)^(1/3)),'OddsRatio_working_3-way'!AN106-'OddsRatio_working_3-way'!R106/3)</f>
        <v>-0.33381727331408506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9">
        <f t="shared" si="26"/>
        <v>0.33477231868601504</v>
      </c>
      <c r="E107" s="9">
        <f t="shared" si="27"/>
        <v>0.27560011562247216</v>
      </c>
      <c r="F107" s="9">
        <f t="shared" si="28"/>
        <v>0.38962756569151286</v>
      </c>
      <c r="G107" s="9">
        <f t="shared" si="29"/>
        <v>1.0513782009726573</v>
      </c>
      <c r="H107" s="9">
        <f t="shared" si="30"/>
        <v>2.9871047998383222</v>
      </c>
      <c r="I107" s="9">
        <f t="shared" si="31"/>
        <v>3.6284455024316431</v>
      </c>
      <c r="J107" s="9">
        <f t="shared" si="32"/>
        <v>2.5665535194492599</v>
      </c>
      <c r="K107" s="11">
        <f t="shared" si="33"/>
        <v>0.34602076124567471</v>
      </c>
      <c r="L107" s="11">
        <f t="shared" si="34"/>
        <v>0.2857142857142857</v>
      </c>
      <c r="M107" s="11">
        <f t="shared" si="35"/>
        <v>0.40160642570281119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-0.27952641013882529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0.2334597907199733</v>
      </c>
      <c r="Q107" s="11">
        <f>2*'OddsRatio_working_3-way'!K107*'OddsRatio_working_3-way'!L107*'OddsRatio_working_3-way'!M107</f>
        <v>7.9408092081623555E-2</v>
      </c>
      <c r="R107" s="11">
        <f t="shared" si="36"/>
        <v>0</v>
      </c>
      <c r="S107" s="11">
        <f t="shared" si="37"/>
        <v>-0.83519761372110335</v>
      </c>
      <c r="T107" s="11">
        <f t="shared" si="38"/>
        <v>-0.28408082099357251</v>
      </c>
      <c r="U107" s="11">
        <f>'OddsRatio_working_3-way'!S107-'OddsRatio_working_3-way'!R107^2/3</f>
        <v>-0.83519761372110335</v>
      </c>
      <c r="V107" s="11">
        <f>'OddsRatio_working_3-way'!S107*'OddsRatio_working_3-way'!R107/3-2*'OddsRatio_working_3-way'!R107^3/27-'OddsRatio_working_3-way'!T107</f>
        <v>0.28408082099357251</v>
      </c>
      <c r="W107" s="11">
        <f>'OddsRatio_working_3-way'!V107^2+4*'OddsRatio_working_3-way'!U107^3/27</f>
        <v>-5.6086525526576197E-3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0.14689329920816657</v>
      </c>
      <c r="Y107" s="11">
        <f>IF('OddsRatio_working_3-way'!W107&gt;=0,IF('OddsRatio_working_3-way'!V107+SQRT('OddsRatio_working_3-way'!W107)&gt;0,0,PI()),ACOS('OddsRatio_working_3-way'!V107/(2*'OddsRatio_working_3-way'!X107)))</f>
        <v>0.25776094917200476</v>
      </c>
      <c r="Z107" s="11">
        <f>'OddsRatio_working_3-way'!X107^(1/3)*COS('OddsRatio_working_3-way'!Y107/3)</f>
        <v>0.52568910048632866</v>
      </c>
      <c r="AA107" s="11">
        <f>'OddsRatio_working_3-way'!X107^(1/3)*COS(('OddsRatio_working_3-way'!Y107+2*PI())/3)</f>
        <v>-0.30205718408331594</v>
      </c>
      <c r="AB107" s="11">
        <f>'OddsRatio_working_3-way'!X107^(1/3)*COS(('OddsRatio_working_3-way'!Y107+4*PI())/3)</f>
        <v>-0.22363191640301283</v>
      </c>
      <c r="AC107" s="11">
        <f>'OddsRatio_working_3-way'!X107^(1/3)*SIN('OddsRatio_working_3-way'!Y107/3)</f>
        <v>4.5278849406491753E-2</v>
      </c>
      <c r="AD107" s="11">
        <f>'OddsRatio_working_3-way'!X107^(1/3)*SIN(('OddsRatio_working_3-way'!Y107+2*PI())/3)</f>
        <v>0.43262069081050536</v>
      </c>
      <c r="AE107" s="11">
        <f>'OddsRatio_working_3-way'!X107^(1/3)*SIN(('OddsRatio_working_3-way'!Y107+4*PI())/3)</f>
        <v>-0.47789954021699688</v>
      </c>
      <c r="AF107" s="11">
        <f>-'OddsRatio_working_3-way'!U107/(3*'OddsRatio_working_3-way'!X107^(1/3))*COS(('OddsRatio_working_3-way'!Y107)/3)</f>
        <v>0.52568910048632866</v>
      </c>
      <c r="AG107" s="11">
        <f>-'OddsRatio_working_3-way'!U107/(3*'OddsRatio_working_3-way'!X107^(1/3))*COS(('OddsRatio_working_3-way'!Y107+2*PI())/3)</f>
        <v>-0.30205718408331594</v>
      </c>
      <c r="AH107" s="11">
        <f>-'OddsRatio_working_3-way'!U107/(3*'OddsRatio_working_3-way'!X107^(1/3))*COS(('OddsRatio_working_3-way'!Y107+4*PI())/3)</f>
        <v>-0.22363191640301283</v>
      </c>
      <c r="AI107" s="11">
        <f>'OddsRatio_working_3-way'!U107/(3*'OddsRatio_working_3-way'!X107^(1/3))*SIN(('OddsRatio_working_3-way'!Y107)/3)</f>
        <v>-4.5278849406491753E-2</v>
      </c>
      <c r="AJ107" s="11">
        <f>'OddsRatio_working_3-way'!U107/(3*'OddsRatio_working_3-way'!X107^(1/3))*SIN(('OddsRatio_working_3-way'!Y107+2*PI())/3)</f>
        <v>-0.43262069081050536</v>
      </c>
      <c r="AK107" s="11">
        <f>'OddsRatio_working_3-way'!U107/(3*'OddsRatio_working_3-way'!X107^(1/3))*SIN(('OddsRatio_working_3-way'!Y107+4*PI())/3)</f>
        <v>0.47789954021699688</v>
      </c>
      <c r="AL107" s="11">
        <f>'OddsRatio_working_3-way'!Z107+'OddsRatio_working_3-way'!AF107</f>
        <v>1.0513782009726573</v>
      </c>
      <c r="AM107" s="11">
        <f>'OddsRatio_working_3-way'!AA107+'OddsRatio_working_3-way'!AG107</f>
        <v>-0.60411436816663189</v>
      </c>
      <c r="AN107" s="11">
        <f>'OddsRatio_working_3-way'!AB107+'OddsRatio_working_3-way'!AH107</f>
        <v>-0.44726383280602566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1.0513782009726573</v>
      </c>
      <c r="AS107" s="11">
        <f>IF(('OddsRatio_working_3-way'!X107=0),IF(Q107&gt;0,-Q107^(1/3),(-Q107)^(1/3)),'OddsRatio_working_3-way'!AM107-'OddsRatio_working_3-way'!R107/3)</f>
        <v>-0.60411436816663189</v>
      </c>
      <c r="AT107" s="11">
        <f>IF(('OddsRatio_working_3-way'!X107=0),IF(Q107&gt;0,-Q107^(1/3),(-Q107)^(1/3)),'OddsRatio_working_3-way'!AN107-'OddsRatio_working_3-way'!R107/3)</f>
        <v>-0.44726383280602566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9">
        <f t="shared" si="26"/>
        <v>0.45420406838994321</v>
      </c>
      <c r="E108" s="9">
        <f t="shared" si="27"/>
        <v>0.27995832403627624</v>
      </c>
      <c r="F108" s="9">
        <f t="shared" si="28"/>
        <v>0.26583760757378039</v>
      </c>
      <c r="G108" s="9">
        <f t="shared" si="29"/>
        <v>1.0540820621853635</v>
      </c>
      <c r="H108" s="9">
        <f t="shared" si="30"/>
        <v>2.2016535508913146</v>
      </c>
      <c r="I108" s="9">
        <f t="shared" si="31"/>
        <v>3.5719602317322869</v>
      </c>
      <c r="J108" s="9">
        <f t="shared" si="32"/>
        <v>3.7616950029256513</v>
      </c>
      <c r="K108" s="11">
        <f t="shared" si="33"/>
        <v>0.46728971962616822</v>
      </c>
      <c r="L108" s="11">
        <f t="shared" si="34"/>
        <v>0.29069767441860467</v>
      </c>
      <c r="M108" s="11">
        <f t="shared" si="35"/>
        <v>0.27624309392265195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-0.27347345820810021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0.23265420320588487</v>
      </c>
      <c r="Q108" s="11">
        <f>2*'OddsRatio_working_3-way'!K108*'OddsRatio_working_3-way'!L108*'OddsRatio_working_3-way'!M108</f>
        <v>7.5049742969640287E-2</v>
      </c>
      <c r="R108" s="11">
        <f t="shared" si="36"/>
        <v>0</v>
      </c>
      <c r="S108" s="11">
        <f t="shared" si="37"/>
        <v>-0.85073778175886505</v>
      </c>
      <c r="T108" s="11">
        <f t="shared" si="38"/>
        <v>-0.27443154250285973</v>
      </c>
      <c r="U108" s="11">
        <f>'OddsRatio_working_3-way'!S108-'OddsRatio_working_3-way'!R108^2/3</f>
        <v>-0.85073778175886505</v>
      </c>
      <c r="V108" s="11">
        <f>'OddsRatio_working_3-way'!S108*'OddsRatio_working_3-way'!R108/3-2*'OddsRatio_working_3-way'!R108^3/27-'OddsRatio_working_3-way'!T108</f>
        <v>0.27443154250285973</v>
      </c>
      <c r="W108" s="11">
        <f>'OddsRatio_working_3-way'!V108^2+4*'OddsRatio_working_3-way'!U108^3/27</f>
        <v>-1.5905925573550903E-2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0.15101208320367099</v>
      </c>
      <c r="Y108" s="11">
        <f>IF('OddsRatio_working_3-way'!W108&gt;=0,IF('OddsRatio_working_3-way'!V108+SQRT('OddsRatio_working_3-way'!W108)&gt;0,0,PI()),ACOS('OddsRatio_working_3-way'!V108/(2*'OddsRatio_working_3-way'!X108)))</f>
        <v>0.43077834195717069</v>
      </c>
      <c r="Z108" s="11">
        <f>'OddsRatio_working_3-way'!X108^(1/3)*COS('OddsRatio_working_3-way'!Y108/3)</f>
        <v>0.52704103109268174</v>
      </c>
      <c r="AA108" s="11">
        <f>'OddsRatio_working_3-way'!X108^(1/3)*COS(('OddsRatio_working_3-way'!Y108+2*PI())/3)</f>
        <v>-0.32951490241589521</v>
      </c>
      <c r="AB108" s="11">
        <f>'OddsRatio_working_3-way'!X108^(1/3)*COS(('OddsRatio_working_3-way'!Y108+4*PI())/3)</f>
        <v>-0.19752612867678643</v>
      </c>
      <c r="AC108" s="11">
        <f>'OddsRatio_working_3-way'!X108^(1/3)*SIN('OddsRatio_working_3-way'!Y108/3)</f>
        <v>7.6203754048283154E-2</v>
      </c>
      <c r="AD108" s="11">
        <f>'OddsRatio_working_3-way'!X108^(1/3)*SIN(('OddsRatio_working_3-way'!Y108+2*PI())/3)</f>
        <v>0.41832904473886512</v>
      </c>
      <c r="AE108" s="11">
        <f>'OddsRatio_working_3-way'!X108^(1/3)*SIN(('OddsRatio_working_3-way'!Y108+4*PI())/3)</f>
        <v>-0.49453279878714818</v>
      </c>
      <c r="AF108" s="11">
        <f>-'OddsRatio_working_3-way'!U108/(3*'OddsRatio_working_3-way'!X108^(1/3))*COS(('OddsRatio_working_3-way'!Y108)/3)</f>
        <v>0.52704103109268174</v>
      </c>
      <c r="AG108" s="11">
        <f>-'OddsRatio_working_3-way'!U108/(3*'OddsRatio_working_3-way'!X108^(1/3))*COS(('OddsRatio_working_3-way'!Y108+2*PI())/3)</f>
        <v>-0.32951490241589521</v>
      </c>
      <c r="AH108" s="11">
        <f>-'OddsRatio_working_3-way'!U108/(3*'OddsRatio_working_3-way'!X108^(1/3))*COS(('OddsRatio_working_3-way'!Y108+4*PI())/3)</f>
        <v>-0.19752612867678643</v>
      </c>
      <c r="AI108" s="11">
        <f>'OddsRatio_working_3-way'!U108/(3*'OddsRatio_working_3-way'!X108^(1/3))*SIN(('OddsRatio_working_3-way'!Y108)/3)</f>
        <v>-7.6203754048283154E-2</v>
      </c>
      <c r="AJ108" s="11">
        <f>'OddsRatio_working_3-way'!U108/(3*'OddsRatio_working_3-way'!X108^(1/3))*SIN(('OddsRatio_working_3-way'!Y108+2*PI())/3)</f>
        <v>-0.41832904473886512</v>
      </c>
      <c r="AK108" s="11">
        <f>'OddsRatio_working_3-way'!U108/(3*'OddsRatio_working_3-way'!X108^(1/3))*SIN(('OddsRatio_working_3-way'!Y108+4*PI())/3)</f>
        <v>0.49453279878714818</v>
      </c>
      <c r="AL108" s="11">
        <f>'OddsRatio_working_3-way'!Z108+'OddsRatio_working_3-way'!AF108</f>
        <v>1.0540820621853635</v>
      </c>
      <c r="AM108" s="11">
        <f>'OddsRatio_working_3-way'!AA108+'OddsRatio_working_3-way'!AG108</f>
        <v>-0.65902980483179041</v>
      </c>
      <c r="AN108" s="11">
        <f>'OddsRatio_working_3-way'!AB108+'OddsRatio_working_3-way'!AH108</f>
        <v>-0.39505225735357286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1.0540820621853635</v>
      </c>
      <c r="AS108" s="11">
        <f>IF(('OddsRatio_working_3-way'!X108=0),IF(Q108&gt;0,-Q108^(1/3),(-Q108)^(1/3)),'OddsRatio_working_3-way'!AM108-'OddsRatio_working_3-way'!R108/3)</f>
        <v>-0.65902980483179041</v>
      </c>
      <c r="AT108" s="11">
        <f>IF(('OddsRatio_working_3-way'!X108=0),IF(Q108&gt;0,-Q108^(1/3),(-Q108)^(1/3)),'OddsRatio_working_3-way'!AN108-'OddsRatio_working_3-way'!R108/3)</f>
        <v>-0.39505225735357286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9">
        <f t="shared" si="26"/>
        <v>0.42846017586269169</v>
      </c>
      <c r="E109" s="9">
        <f t="shared" si="27"/>
        <v>0.2892004538844874</v>
      </c>
      <c r="F109" s="9">
        <f t="shared" si="28"/>
        <v>0.28233937025282085</v>
      </c>
      <c r="G109" s="9">
        <f t="shared" si="29"/>
        <v>1.0503458266157577</v>
      </c>
      <c r="H109" s="9">
        <f t="shared" si="30"/>
        <v>2.3339391998020118</v>
      </c>
      <c r="I109" s="9">
        <f t="shared" si="31"/>
        <v>3.4578092342808722</v>
      </c>
      <c r="J109" s="9">
        <f t="shared" si="32"/>
        <v>3.5418369004101331</v>
      </c>
      <c r="K109" s="11">
        <f t="shared" si="33"/>
        <v>0.44052863436123346</v>
      </c>
      <c r="L109" s="11">
        <f t="shared" si="34"/>
        <v>0.29940119760479045</v>
      </c>
      <c r="M109" s="11">
        <f t="shared" si="35"/>
        <v>0.29239766081871343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-0.27735532875820335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0.23255135914121211</v>
      </c>
      <c r="Q109" s="11">
        <f>2*'OddsRatio_working_3-way'!K109*'OddsRatio_working_3-way'!L109*'OddsRatio_working_3-way'!M109</f>
        <v>7.7131462401728731E-2</v>
      </c>
      <c r="R109" s="11">
        <f t="shared" si="36"/>
        <v>0</v>
      </c>
      <c r="S109" s="11">
        <f t="shared" si="37"/>
        <v>-0.83846003674207015</v>
      </c>
      <c r="T109" s="11">
        <f t="shared" si="38"/>
        <v>-0.27809619792440138</v>
      </c>
      <c r="U109" s="11">
        <f>'OddsRatio_working_3-way'!S109-'OddsRatio_working_3-way'!R109^2/3</f>
        <v>-0.83846003674207015</v>
      </c>
      <c r="V109" s="11">
        <f>'OddsRatio_working_3-way'!S109*'OddsRatio_working_3-way'!R109/3-2*'OddsRatio_working_3-way'!R109^3/27-'OddsRatio_working_3-way'!T109</f>
        <v>0.27809619792440138</v>
      </c>
      <c r="W109" s="11">
        <f>'OddsRatio_working_3-way'!V109^2+4*'OddsRatio_working_3-way'!U109^3/27</f>
        <v>-9.9884570363533015E-3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0.14775482423288344</v>
      </c>
      <c r="Y109" s="11">
        <f>IF('OddsRatio_working_3-way'!W109&gt;=0,IF('OddsRatio_working_3-way'!V109+SQRT('OddsRatio_working_3-way'!W109)&gt;0,0,PI()),ACOS('OddsRatio_working_3-way'!V109/(2*'OddsRatio_working_3-way'!X109)))</f>
        <v>0.34500678653312522</v>
      </c>
      <c r="Z109" s="11">
        <f>'OddsRatio_working_3-way'!X109^(1/3)*COS('OddsRatio_working_3-way'!Y109/3)</f>
        <v>0.52517291330787885</v>
      </c>
      <c r="AA109" s="11">
        <f>'OddsRatio_working_3-way'!X109^(1/3)*COS(('OddsRatio_working_3-way'!Y109+2*PI())/3)</f>
        <v>-0.31512280151446365</v>
      </c>
      <c r="AB109" s="11">
        <f>'OddsRatio_working_3-way'!X109^(1/3)*COS(('OddsRatio_working_3-way'!Y109+4*PI())/3)</f>
        <v>-0.21005011179341526</v>
      </c>
      <c r="AC109" s="11">
        <f>'OddsRatio_working_3-way'!X109^(1/3)*SIN('OddsRatio_working_3-way'!Y109/3)</f>
        <v>6.0663745694925462E-2</v>
      </c>
      <c r="AD109" s="11">
        <f>'OddsRatio_working_3-way'!X109^(1/3)*SIN(('OddsRatio_working_3-way'!Y109+2*PI())/3)</f>
        <v>0.42448121145664303</v>
      </c>
      <c r="AE109" s="11">
        <f>'OddsRatio_working_3-way'!X109^(1/3)*SIN(('OddsRatio_working_3-way'!Y109+4*PI())/3)</f>
        <v>-0.48514495715156841</v>
      </c>
      <c r="AF109" s="11">
        <f>-'OddsRatio_working_3-way'!U109/(3*'OddsRatio_working_3-way'!X109^(1/3))*COS(('OddsRatio_working_3-way'!Y109)/3)</f>
        <v>0.52517291330787896</v>
      </c>
      <c r="AG109" s="11">
        <f>-'OddsRatio_working_3-way'!U109/(3*'OddsRatio_working_3-way'!X109^(1/3))*COS(('OddsRatio_working_3-way'!Y109+2*PI())/3)</f>
        <v>-0.31512280151446376</v>
      </c>
      <c r="AH109" s="11">
        <f>-'OddsRatio_working_3-way'!U109/(3*'OddsRatio_working_3-way'!X109^(1/3))*COS(('OddsRatio_working_3-way'!Y109+4*PI())/3)</f>
        <v>-0.21005011179341529</v>
      </c>
      <c r="AI109" s="11">
        <f>'OddsRatio_working_3-way'!U109/(3*'OddsRatio_working_3-way'!X109^(1/3))*SIN(('OddsRatio_working_3-way'!Y109)/3)</f>
        <v>-6.0663745694925476E-2</v>
      </c>
      <c r="AJ109" s="11">
        <f>'OddsRatio_working_3-way'!U109/(3*'OddsRatio_working_3-way'!X109^(1/3))*SIN(('OddsRatio_working_3-way'!Y109+2*PI())/3)</f>
        <v>-0.42448121145664308</v>
      </c>
      <c r="AK109" s="11">
        <f>'OddsRatio_working_3-way'!U109/(3*'OddsRatio_working_3-way'!X109^(1/3))*SIN(('OddsRatio_working_3-way'!Y109+4*PI())/3)</f>
        <v>0.48514495715156847</v>
      </c>
      <c r="AL109" s="11">
        <f>'OddsRatio_working_3-way'!Z109+'OddsRatio_working_3-way'!AF109</f>
        <v>1.0503458266157577</v>
      </c>
      <c r="AM109" s="11">
        <f>'OddsRatio_working_3-way'!AA109+'OddsRatio_working_3-way'!AG109</f>
        <v>-0.6302456030289274</v>
      </c>
      <c r="AN109" s="11">
        <f>'OddsRatio_working_3-way'!AB109+'OddsRatio_working_3-way'!AH109</f>
        <v>-0.42010022358683052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1.0503458266157577</v>
      </c>
      <c r="AS109" s="11">
        <f>IF(('OddsRatio_working_3-way'!X109=0),IF(Q109&gt;0,-Q109^(1/3),(-Q109)^(1/3)),'OddsRatio_working_3-way'!AM109-'OddsRatio_working_3-way'!R109/3)</f>
        <v>-0.6302456030289274</v>
      </c>
      <c r="AT109" s="11">
        <f>IF(('OddsRatio_working_3-way'!X109=0),IF(Q109&gt;0,-Q109^(1/3),(-Q109)^(1/3)),'OddsRatio_working_3-way'!AN109-'OddsRatio_working_3-way'!R109/3)</f>
        <v>-0.42010022358683052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9">
        <f t="shared" si="26"/>
        <v>0.2973490111415954</v>
      </c>
      <c r="E110" s="9">
        <f t="shared" si="27"/>
        <v>0.31004915691333668</v>
      </c>
      <c r="F110" s="9">
        <f t="shared" si="28"/>
        <v>0.39260183194506793</v>
      </c>
      <c r="G110" s="9">
        <f t="shared" si="29"/>
        <v>1.0596642925537538</v>
      </c>
      <c r="H110" s="9">
        <f t="shared" si="30"/>
        <v>3.3630513723948705</v>
      </c>
      <c r="I110" s="9">
        <f t="shared" si="31"/>
        <v>3.2252950143628829</v>
      </c>
      <c r="J110" s="9">
        <f t="shared" si="32"/>
        <v>2.5471098671284804</v>
      </c>
      <c r="K110" s="11">
        <f t="shared" si="33"/>
        <v>0.30959752321981426</v>
      </c>
      <c r="L110" s="11">
        <f t="shared" si="34"/>
        <v>0.32258064516129031</v>
      </c>
      <c r="M110" s="11">
        <f t="shared" si="35"/>
        <v>0.4065040650406504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-0.27757330105009825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0.23506027530064577</v>
      </c>
      <c r="Q110" s="11">
        <f>2*'OddsRatio_working_3-way'!K110*'OddsRatio_working_3-way'!L110*'OddsRatio_working_3-way'!M110</f>
        <v>8.1195259171207512E-2</v>
      </c>
      <c r="R110" s="11">
        <f t="shared" si="36"/>
        <v>0</v>
      </c>
      <c r="S110" s="11">
        <f t="shared" si="37"/>
        <v>-0.84684036400972351</v>
      </c>
      <c r="T110" s="11">
        <f t="shared" si="38"/>
        <v>-0.29251826045240881</v>
      </c>
      <c r="U110" s="11">
        <f>'OddsRatio_working_3-way'!S110-'OddsRatio_working_3-way'!R110^2/3</f>
        <v>-0.84684036400972351</v>
      </c>
      <c r="V110" s="11">
        <f>'OddsRatio_working_3-way'!S110*'OddsRatio_working_3-way'!R110/3-2*'OddsRatio_working_3-way'!R110^3/27-'OddsRatio_working_3-way'!T110</f>
        <v>0.29251826045240881</v>
      </c>
      <c r="W110" s="11">
        <f>'OddsRatio_working_3-way'!V110^2+4*'OddsRatio_working_3-way'!U110^3/27</f>
        <v>-4.4037213554434379E-3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0.14997554305081437</v>
      </c>
      <c r="Y110" s="11">
        <f>IF('OddsRatio_working_3-way'!W110&gt;=0,IF('OddsRatio_working_3-way'!V110+SQRT('OddsRatio_working_3-way'!W110)&gt;0,0,PI()),ACOS('OddsRatio_working_3-way'!V110/(2*'OddsRatio_working_3-way'!X110)))</f>
        <v>0.22308361643954844</v>
      </c>
      <c r="Z110" s="11">
        <f>'OddsRatio_working_3-way'!X110^(1/3)*COS('OddsRatio_working_3-way'!Y110/3)</f>
        <v>0.52983214627687691</v>
      </c>
      <c r="AA110" s="11">
        <f>'OddsRatio_working_3-way'!X110^(1/3)*COS(('OddsRatio_working_3-way'!Y110+2*PI())/3)</f>
        <v>-0.29909960105993094</v>
      </c>
      <c r="AB110" s="11">
        <f>'OddsRatio_working_3-way'!X110^(1/3)*COS(('OddsRatio_working_3-way'!Y110+4*PI())/3)</f>
        <v>-0.23073254521694608</v>
      </c>
      <c r="AC110" s="11">
        <f>'OddsRatio_working_3-way'!X110^(1/3)*SIN('OddsRatio_working_3-way'!Y110/3)</f>
        <v>3.9471738094649572E-2</v>
      </c>
      <c r="AD110" s="11">
        <f>'OddsRatio_working_3-way'!X110^(1/3)*SIN(('OddsRatio_working_3-way'!Y110+2*PI())/3)</f>
        <v>0.43911222937008332</v>
      </c>
      <c r="AE110" s="11">
        <f>'OddsRatio_working_3-way'!X110^(1/3)*SIN(('OddsRatio_working_3-way'!Y110+4*PI())/3)</f>
        <v>-0.47858396746473281</v>
      </c>
      <c r="AF110" s="11">
        <f>-'OddsRatio_working_3-way'!U110/(3*'OddsRatio_working_3-way'!X110^(1/3))*COS(('OddsRatio_working_3-way'!Y110)/3)</f>
        <v>0.5298321462768768</v>
      </c>
      <c r="AG110" s="11">
        <f>-'OddsRatio_working_3-way'!U110/(3*'OddsRatio_working_3-way'!X110^(1/3))*COS(('OddsRatio_working_3-way'!Y110+2*PI())/3)</f>
        <v>-0.29909960105993089</v>
      </c>
      <c r="AH110" s="11">
        <f>-'OddsRatio_working_3-way'!U110/(3*'OddsRatio_working_3-way'!X110^(1/3))*COS(('OddsRatio_working_3-way'!Y110+4*PI())/3)</f>
        <v>-0.23073254521694603</v>
      </c>
      <c r="AI110" s="11">
        <f>'OddsRatio_working_3-way'!U110/(3*'OddsRatio_working_3-way'!X110^(1/3))*SIN(('OddsRatio_working_3-way'!Y110)/3)</f>
        <v>-3.9471738094649558E-2</v>
      </c>
      <c r="AJ110" s="11">
        <f>'OddsRatio_working_3-way'!U110/(3*'OddsRatio_working_3-way'!X110^(1/3))*SIN(('OddsRatio_working_3-way'!Y110+2*PI())/3)</f>
        <v>-0.43911222937008326</v>
      </c>
      <c r="AK110" s="11">
        <f>'OddsRatio_working_3-way'!U110/(3*'OddsRatio_working_3-way'!X110^(1/3))*SIN(('OddsRatio_working_3-way'!Y110+4*PI())/3)</f>
        <v>0.4785839674647327</v>
      </c>
      <c r="AL110" s="11">
        <f>'OddsRatio_working_3-way'!Z110+'OddsRatio_working_3-way'!AF110</f>
        <v>1.0596642925537538</v>
      </c>
      <c r="AM110" s="11">
        <f>'OddsRatio_working_3-way'!AA110+'OddsRatio_working_3-way'!AG110</f>
        <v>-0.59819920211986188</v>
      </c>
      <c r="AN110" s="11">
        <f>'OddsRatio_working_3-way'!AB110+'OddsRatio_working_3-way'!AH110</f>
        <v>-0.46146509043389211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1.0596642925537538</v>
      </c>
      <c r="AS110" s="11">
        <f>IF(('OddsRatio_working_3-way'!X110=0),IF(Q110&gt;0,-Q110^(1/3),(-Q110)^(1/3)),'OddsRatio_working_3-way'!AM110-'OddsRatio_working_3-way'!R110/3)</f>
        <v>-0.59819920211986188</v>
      </c>
      <c r="AT110" s="11">
        <f>IF(('OddsRatio_working_3-way'!X110=0),IF(Q110&gt;0,-Q110^(1/3),(-Q110)^(1/3)),'OddsRatio_working_3-way'!AN110-'OddsRatio_working_3-way'!R110/3)</f>
        <v>-0.46146509043389211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9">
        <f t="shared" si="26"/>
        <v>0.41634528685173994</v>
      </c>
      <c r="E111" s="9">
        <f t="shared" si="27"/>
        <v>0.29227957616938527</v>
      </c>
      <c r="F111" s="9">
        <f t="shared" si="28"/>
        <v>0.29137513697887479</v>
      </c>
      <c r="G111" s="9">
        <f t="shared" si="29"/>
        <v>1.0620095277634505</v>
      </c>
      <c r="H111" s="9">
        <f t="shared" si="30"/>
        <v>2.4018525766477543</v>
      </c>
      <c r="I111" s="9">
        <f t="shared" si="31"/>
        <v>3.4213817233006671</v>
      </c>
      <c r="J111" s="9">
        <f t="shared" si="32"/>
        <v>3.4320018185783017</v>
      </c>
      <c r="K111" s="11">
        <f t="shared" si="33"/>
        <v>0.43103448275862072</v>
      </c>
      <c r="L111" s="11">
        <f t="shared" si="34"/>
        <v>0.3048780487804878</v>
      </c>
      <c r="M111" s="11">
        <f t="shared" si="35"/>
        <v>0.303951367781155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-0.27528752674593093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0.23526513302026428</v>
      </c>
      <c r="Q111" s="11">
        <f>2*'OddsRatio_working_3-way'!K111*'OddsRatio_working_3-way'!L111*'OddsRatio_working_3-way'!M111</f>
        <v>7.9886293045930146E-2</v>
      </c>
      <c r="R111" s="11">
        <f t="shared" si="36"/>
        <v>0</v>
      </c>
      <c r="S111" s="11">
        <f t="shared" si="37"/>
        <v>-0.85461602928851832</v>
      </c>
      <c r="T111" s="11">
        <f t="shared" si="38"/>
        <v>-0.29019220009796887</v>
      </c>
      <c r="U111" s="11">
        <f>'OddsRatio_working_3-way'!S111-'OddsRatio_working_3-way'!R111^2/3</f>
        <v>-0.85461602928851832</v>
      </c>
      <c r="V111" s="11">
        <f>'OddsRatio_working_3-way'!S111*'OddsRatio_working_3-way'!R111/3-2*'OddsRatio_working_3-way'!R111^3/27-'OddsRatio_working_3-way'!T111</f>
        <v>0.29019220009796887</v>
      </c>
      <c r="W111" s="11">
        <f>'OddsRatio_working_3-way'!V111^2+4*'OddsRatio_working_3-way'!U111^3/27</f>
        <v>-8.2602909344860614E-3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0.15204588446599407</v>
      </c>
      <c r="Y111" s="11">
        <f>IF('OddsRatio_working_3-way'!W111&gt;=0,IF('OddsRatio_working_3-way'!V111+SQRT('OddsRatio_working_3-way'!W111)&gt;0,0,PI()),ACOS('OddsRatio_working_3-way'!V111/(2*'OddsRatio_working_3-way'!X111)))</f>
        <v>0.30351601668582662</v>
      </c>
      <c r="Z111" s="11">
        <f>'OddsRatio_working_3-way'!X111^(1/3)*COS('OddsRatio_working_3-way'!Y111/3)</f>
        <v>0.53100476388172524</v>
      </c>
      <c r="AA111" s="11">
        <f>'OddsRatio_working_3-way'!X111^(1/3)*COS(('OddsRatio_working_3-way'!Y111+2*PI())/3)</f>
        <v>-0.31218709971139774</v>
      </c>
      <c r="AB111" s="11">
        <f>'OddsRatio_working_3-way'!X111^(1/3)*COS(('OddsRatio_working_3-way'!Y111+4*PI())/3)</f>
        <v>-0.21881766417032764</v>
      </c>
      <c r="AC111" s="11">
        <f>'OddsRatio_working_3-way'!X111^(1/3)*SIN('OddsRatio_working_3-way'!Y111/3)</f>
        <v>5.3906868743720492E-2</v>
      </c>
      <c r="AD111" s="11">
        <f>'OddsRatio_working_3-way'!X111^(1/3)*SIN(('OddsRatio_working_3-way'!Y111+2*PI())/3)</f>
        <v>0.43291018068027148</v>
      </c>
      <c r="AE111" s="11">
        <f>'OddsRatio_working_3-way'!X111^(1/3)*SIN(('OddsRatio_working_3-way'!Y111+4*PI())/3)</f>
        <v>-0.48681704942399173</v>
      </c>
      <c r="AF111" s="11">
        <f>-'OddsRatio_working_3-way'!U111/(3*'OddsRatio_working_3-way'!X111^(1/3))*COS(('OddsRatio_working_3-way'!Y111)/3)</f>
        <v>0.53100476388172513</v>
      </c>
      <c r="AG111" s="11">
        <f>-'OddsRatio_working_3-way'!U111/(3*'OddsRatio_working_3-way'!X111^(1/3))*COS(('OddsRatio_working_3-way'!Y111+2*PI())/3)</f>
        <v>-0.31218709971139769</v>
      </c>
      <c r="AH111" s="11">
        <f>-'OddsRatio_working_3-way'!U111/(3*'OddsRatio_working_3-way'!X111^(1/3))*COS(('OddsRatio_working_3-way'!Y111+4*PI())/3)</f>
        <v>-0.21881766417032761</v>
      </c>
      <c r="AI111" s="11">
        <f>'OddsRatio_working_3-way'!U111/(3*'OddsRatio_working_3-way'!X111^(1/3))*SIN(('OddsRatio_working_3-way'!Y111)/3)</f>
        <v>-5.3906868743720485E-2</v>
      </c>
      <c r="AJ111" s="11">
        <f>'OddsRatio_working_3-way'!U111/(3*'OddsRatio_working_3-way'!X111^(1/3))*SIN(('OddsRatio_working_3-way'!Y111+2*PI())/3)</f>
        <v>-0.43291018068027143</v>
      </c>
      <c r="AK111" s="11">
        <f>'OddsRatio_working_3-way'!U111/(3*'OddsRatio_working_3-way'!X111^(1/3))*SIN(('OddsRatio_working_3-way'!Y111+4*PI())/3)</f>
        <v>0.48681704942399162</v>
      </c>
      <c r="AL111" s="11">
        <f>'OddsRatio_working_3-way'!Z111+'OddsRatio_working_3-way'!AF111</f>
        <v>1.0620095277634505</v>
      </c>
      <c r="AM111" s="11">
        <f>'OddsRatio_working_3-way'!AA111+'OddsRatio_working_3-way'!AG111</f>
        <v>-0.62437419942279537</v>
      </c>
      <c r="AN111" s="11">
        <f>'OddsRatio_working_3-way'!AB111+'OddsRatio_working_3-way'!AH111</f>
        <v>-0.43763532834065522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1.0620095277634505</v>
      </c>
      <c r="AS111" s="11">
        <f>IF(('OddsRatio_working_3-way'!X111=0),IF(Q111&gt;0,-Q111^(1/3),(-Q111)^(1/3)),'OddsRatio_working_3-way'!AM111-'OddsRatio_working_3-way'!R111/3)</f>
        <v>-0.62437419942279537</v>
      </c>
      <c r="AT111" s="11">
        <f>IF(('OddsRatio_working_3-way'!X111=0),IF(Q111&gt;0,-Q111^(1/3),(-Q111)^(1/3)),'OddsRatio_working_3-way'!AN111-'OddsRatio_working_3-way'!R111/3)</f>
        <v>-0.43763532834065522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9">
        <f t="shared" si="26"/>
        <v>0.53240246263374913</v>
      </c>
      <c r="E112" s="9">
        <f t="shared" si="27"/>
        <v>0.26885418807559569</v>
      </c>
      <c r="F112" s="9">
        <f t="shared" si="28"/>
        <v>0.1987433492906551</v>
      </c>
      <c r="G112" s="9">
        <f t="shared" si="29"/>
        <v>1.0581666436333605</v>
      </c>
      <c r="H112" s="9">
        <f t="shared" si="30"/>
        <v>1.8782783142156896</v>
      </c>
      <c r="I112" s="9">
        <f t="shared" si="31"/>
        <v>3.7194882741377371</v>
      </c>
      <c r="J112" s="9">
        <f t="shared" si="32"/>
        <v>5.0316149122431035</v>
      </c>
      <c r="K112" s="11">
        <f t="shared" si="33"/>
        <v>0.54644808743169393</v>
      </c>
      <c r="L112" s="11">
        <f t="shared" si="34"/>
        <v>0.28011204481792717</v>
      </c>
      <c r="M112" s="11">
        <f t="shared" si="35"/>
        <v>0.20790020790020791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-0.25862577743002058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0.22944092375143488</v>
      </c>
      <c r="Q112" s="11">
        <f>2*'OddsRatio_working_3-way'!K112*'OddsRatio_working_3-way'!L112*'OddsRatio_working_3-way'!M112</f>
        <v>6.3645193828414659E-2</v>
      </c>
      <c r="R112" s="11">
        <f t="shared" si="36"/>
        <v>0</v>
      </c>
      <c r="S112" s="11">
        <f t="shared" si="37"/>
        <v>-0.88715411909594899</v>
      </c>
      <c r="T112" s="11">
        <f t="shared" si="38"/>
        <v>-0.24608990820969456</v>
      </c>
      <c r="U112" s="11">
        <f>'OddsRatio_working_3-way'!S112-'OddsRatio_working_3-way'!R112^2/3</f>
        <v>-0.88715411909594899</v>
      </c>
      <c r="V112" s="11">
        <f>'OddsRatio_working_3-way'!S112*'OddsRatio_working_3-way'!R112/3-2*'OddsRatio_working_3-way'!R112^3/27-'OddsRatio_working_3-way'!T112</f>
        <v>0.24608990820969456</v>
      </c>
      <c r="W112" s="11">
        <f>'OddsRatio_working_3-way'!V112^2+4*'OddsRatio_working_3-way'!U112^3/27</f>
        <v>-4.2880932572245761E-2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0.16081136114629904</v>
      </c>
      <c r="Y112" s="11">
        <f>IF('OddsRatio_working_3-way'!W112&gt;=0,IF('OddsRatio_working_3-way'!V112+SQRT('OddsRatio_working_3-way'!W112)&gt;0,0,PI()),ACOS('OddsRatio_working_3-way'!V112/(2*'OddsRatio_working_3-way'!X112)))</f>
        <v>0.69952069283039475</v>
      </c>
      <c r="Z112" s="11">
        <f>'OddsRatio_working_3-way'!X112^(1/3)*COS('OddsRatio_working_3-way'!Y112/3)</f>
        <v>0.52908332181668027</v>
      </c>
      <c r="AA112" s="11">
        <f>'OddsRatio_working_3-way'!X112^(1/3)*COS(('OddsRatio_working_3-way'!Y112+2*PI())/3)</f>
        <v>-0.37336104661492109</v>
      </c>
      <c r="AB112" s="11">
        <f>'OddsRatio_working_3-way'!X112^(1/3)*COS(('OddsRatio_working_3-way'!Y112+4*PI())/3)</f>
        <v>-0.15572227520175919</v>
      </c>
      <c r="AC112" s="11">
        <f>'OddsRatio_working_3-way'!X112^(1/3)*SIN('OddsRatio_working_3-way'!Y112/3)</f>
        <v>0.12565380326148853</v>
      </c>
      <c r="AD112" s="11">
        <f>'OddsRatio_working_3-way'!X112^(1/3)*SIN(('OddsRatio_working_3-way'!Y112+2*PI())/3)</f>
        <v>0.3953726957811583</v>
      </c>
      <c r="AE112" s="11">
        <f>'OddsRatio_working_3-way'!X112^(1/3)*SIN(('OddsRatio_working_3-way'!Y112+4*PI())/3)</f>
        <v>-0.52102649904264675</v>
      </c>
      <c r="AF112" s="11">
        <f>-'OddsRatio_working_3-way'!U112/(3*'OddsRatio_working_3-way'!X112^(1/3))*COS(('OddsRatio_working_3-way'!Y112)/3)</f>
        <v>0.52908332181668027</v>
      </c>
      <c r="AG112" s="11">
        <f>-'OddsRatio_working_3-way'!U112/(3*'OddsRatio_working_3-way'!X112^(1/3))*COS(('OddsRatio_working_3-way'!Y112+2*PI())/3)</f>
        <v>-0.37336104661492109</v>
      </c>
      <c r="AH112" s="11">
        <f>-'OddsRatio_working_3-way'!U112/(3*'OddsRatio_working_3-way'!X112^(1/3))*COS(('OddsRatio_working_3-way'!Y112+4*PI())/3)</f>
        <v>-0.15572227520175919</v>
      </c>
      <c r="AI112" s="11">
        <f>'OddsRatio_working_3-way'!U112/(3*'OddsRatio_working_3-way'!X112^(1/3))*SIN(('OddsRatio_working_3-way'!Y112)/3)</f>
        <v>-0.12565380326148853</v>
      </c>
      <c r="AJ112" s="11">
        <f>'OddsRatio_working_3-way'!U112/(3*'OddsRatio_working_3-way'!X112^(1/3))*SIN(('OddsRatio_working_3-way'!Y112+2*PI())/3)</f>
        <v>-0.3953726957811583</v>
      </c>
      <c r="AK112" s="11">
        <f>'OddsRatio_working_3-way'!U112/(3*'OddsRatio_working_3-way'!X112^(1/3))*SIN(('OddsRatio_working_3-way'!Y112+4*PI())/3)</f>
        <v>0.52102649904264675</v>
      </c>
      <c r="AL112" s="11">
        <f>'OddsRatio_working_3-way'!Z112+'OddsRatio_working_3-way'!AF112</f>
        <v>1.0581666436333605</v>
      </c>
      <c r="AM112" s="11">
        <f>'OddsRatio_working_3-way'!AA112+'OddsRatio_working_3-way'!AG112</f>
        <v>-0.74672209322984218</v>
      </c>
      <c r="AN112" s="11">
        <f>'OddsRatio_working_3-way'!AB112+'OddsRatio_working_3-way'!AH112</f>
        <v>-0.31144455040351837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1.0581666436333605</v>
      </c>
      <c r="AS112" s="11">
        <f>IF(('OddsRatio_working_3-way'!X112=0),IF(Q112&gt;0,-Q112^(1/3),(-Q112)^(1/3)),'OddsRatio_working_3-way'!AM112-'OddsRatio_working_3-way'!R112/3)</f>
        <v>-0.74672209322984218</v>
      </c>
      <c r="AT112" s="11">
        <f>IF(('OddsRatio_working_3-way'!X112=0),IF(Q112&gt;0,-Q112^(1/3),(-Q112)^(1/3)),'OddsRatio_working_3-way'!AN112-'OddsRatio_working_3-way'!R112/3)</f>
        <v>-0.31144455040351837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9">
        <f t="shared" si="26"/>
        <v>0.20833222628933637</v>
      </c>
      <c r="E113" s="9">
        <f t="shared" si="27"/>
        <v>0.26597194365632632</v>
      </c>
      <c r="F113" s="9">
        <f t="shared" si="28"/>
        <v>0.52569583005433751</v>
      </c>
      <c r="G113" s="9">
        <f t="shared" si="29"/>
        <v>1.0614596386673818</v>
      </c>
      <c r="H113" s="9">
        <f t="shared" si="30"/>
        <v>4.8000255064292263</v>
      </c>
      <c r="I113" s="9">
        <f t="shared" si="31"/>
        <v>3.7597950605351915</v>
      </c>
      <c r="J113" s="9">
        <f t="shared" si="32"/>
        <v>1.9022406928672746</v>
      </c>
      <c r="K113" s="11">
        <f t="shared" si="33"/>
        <v>0.2183406113537118</v>
      </c>
      <c r="L113" s="11">
        <f t="shared" si="34"/>
        <v>0.27777777777777779</v>
      </c>
      <c r="M113" s="11">
        <f t="shared" si="35"/>
        <v>0.54054054054054046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-0.25937946680304758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0.23047064531780687</v>
      </c>
      <c r="Q113" s="11">
        <f>2*'OddsRatio_working_3-way'!K113*'OddsRatio_working_3-way'!L113*'OddsRatio_working_3-way'!M113</f>
        <v>6.5567751157270801E-2</v>
      </c>
      <c r="R113" s="11">
        <f t="shared" si="36"/>
        <v>0</v>
      </c>
      <c r="S113" s="11">
        <f t="shared" si="37"/>
        <v>-0.88854622209863743</v>
      </c>
      <c r="T113" s="11">
        <f t="shared" si="38"/>
        <v>-0.25278697641497511</v>
      </c>
      <c r="U113" s="11">
        <f>'OddsRatio_working_3-way'!S113-'OddsRatio_working_3-way'!R113^2/3</f>
        <v>-0.88854622209863743</v>
      </c>
      <c r="V113" s="11">
        <f>'OddsRatio_working_3-way'!S113*'OddsRatio_working_3-way'!R113/3-2*'OddsRatio_working_3-way'!R113^3/27-'OddsRatio_working_3-way'!T113</f>
        <v>0.25278697641497511</v>
      </c>
      <c r="W113" s="11">
        <f>'OddsRatio_working_3-way'!V113^2+4*'OddsRatio_working_3-way'!U113^3/27</f>
        <v>-4.0027637512882033E-2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0.16119002214615147</v>
      </c>
      <c r="Y113" s="11">
        <f>IF('OddsRatio_working_3-way'!W113&gt;=0,IF('OddsRatio_working_3-way'!V113+SQRT('OddsRatio_working_3-way'!W113)&gt;0,0,PI()),ACOS('OddsRatio_working_3-way'!V113/(2*'OddsRatio_working_3-way'!X113)))</f>
        <v>0.66950775787706551</v>
      </c>
      <c r="Z113" s="11">
        <f>'OddsRatio_working_3-way'!X113^(1/3)*COS('OddsRatio_working_3-way'!Y113/3)</f>
        <v>0.53072981933369101</v>
      </c>
      <c r="AA113" s="11">
        <f>'OddsRatio_working_3-way'!X113^(1/3)*COS(('OddsRatio_working_3-way'!Y113+2*PI())/3)</f>
        <v>-0.36967670035792777</v>
      </c>
      <c r="AB113" s="11">
        <f>'OddsRatio_working_3-way'!X113^(1/3)*COS(('OddsRatio_working_3-way'!Y113+4*PI())/3)</f>
        <v>-0.16105311897576347</v>
      </c>
      <c r="AC113" s="11">
        <f>'OddsRatio_working_3-way'!X113^(1/3)*SIN('OddsRatio_working_3-way'!Y113/3)</f>
        <v>0.12044888087029641</v>
      </c>
      <c r="AD113" s="11">
        <f>'OddsRatio_working_3-way'!X113^(1/3)*SIN(('OddsRatio_working_3-way'!Y113+2*PI())/3)</f>
        <v>0.39940106565375377</v>
      </c>
      <c r="AE113" s="11">
        <f>'OddsRatio_working_3-way'!X113^(1/3)*SIN(('OddsRatio_working_3-way'!Y113+4*PI())/3)</f>
        <v>-0.51984994652405014</v>
      </c>
      <c r="AF113" s="11">
        <f>-'OddsRatio_working_3-way'!U113/(3*'OddsRatio_working_3-way'!X113^(1/3))*COS(('OddsRatio_working_3-way'!Y113)/3)</f>
        <v>0.5307298193336909</v>
      </c>
      <c r="AG113" s="11">
        <f>-'OddsRatio_working_3-way'!U113/(3*'OddsRatio_working_3-way'!X113^(1/3))*COS(('OddsRatio_working_3-way'!Y113+2*PI())/3)</f>
        <v>-0.36967670035792766</v>
      </c>
      <c r="AH113" s="11">
        <f>-'OddsRatio_working_3-way'!U113/(3*'OddsRatio_working_3-way'!X113^(1/3))*COS(('OddsRatio_working_3-way'!Y113+4*PI())/3)</f>
        <v>-0.16105311897576341</v>
      </c>
      <c r="AI113" s="11">
        <f>'OddsRatio_working_3-way'!U113/(3*'OddsRatio_working_3-way'!X113^(1/3))*SIN(('OddsRatio_working_3-way'!Y113)/3)</f>
        <v>-0.12044888087029638</v>
      </c>
      <c r="AJ113" s="11">
        <f>'OddsRatio_working_3-way'!U113/(3*'OddsRatio_working_3-way'!X113^(1/3))*SIN(('OddsRatio_working_3-way'!Y113+2*PI())/3)</f>
        <v>-0.39940106565375366</v>
      </c>
      <c r="AK113" s="11">
        <f>'OddsRatio_working_3-way'!U113/(3*'OddsRatio_working_3-way'!X113^(1/3))*SIN(('OddsRatio_working_3-way'!Y113+4*PI())/3)</f>
        <v>0.51984994652405003</v>
      </c>
      <c r="AL113" s="11">
        <f>'OddsRatio_working_3-way'!Z113+'OddsRatio_working_3-way'!AF113</f>
        <v>1.0614596386673818</v>
      </c>
      <c r="AM113" s="11">
        <f>'OddsRatio_working_3-way'!AA113+'OddsRatio_working_3-way'!AG113</f>
        <v>-0.73935340071585542</v>
      </c>
      <c r="AN113" s="11">
        <f>'OddsRatio_working_3-way'!AB113+'OddsRatio_working_3-way'!AH113</f>
        <v>-0.32210623795152687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1.0614596386673818</v>
      </c>
      <c r="AS113" s="11">
        <f>IF(('OddsRatio_working_3-way'!X113=0),IF(Q113&gt;0,-Q113^(1/3),(-Q113)^(1/3)),'OddsRatio_working_3-way'!AM113-'OddsRatio_working_3-way'!R113/3)</f>
        <v>-0.73935340071585542</v>
      </c>
      <c r="AT113" s="11">
        <f>IF(('OddsRatio_working_3-way'!X113=0),IF(Q113&gt;0,-Q113^(1/3),(-Q113)^(1/3)),'OddsRatio_working_3-way'!AN113-'OddsRatio_working_3-way'!R113/3)</f>
        <v>-0.32210623795152687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9">
        <f t="shared" si="26"/>
        <v>0.4862918041287731</v>
      </c>
      <c r="E114" s="9">
        <f t="shared" si="27"/>
        <v>0.27625693536848583</v>
      </c>
      <c r="F114" s="9">
        <f t="shared" si="28"/>
        <v>0.23745126050274101</v>
      </c>
      <c r="G114" s="9">
        <f t="shared" si="29"/>
        <v>1.0563784779214451</v>
      </c>
      <c r="H114" s="9">
        <f t="shared" si="30"/>
        <v>2.0563784779214451</v>
      </c>
      <c r="I114" s="9">
        <f t="shared" si="31"/>
        <v>3.6198186252451841</v>
      </c>
      <c r="J114" s="9">
        <f t="shared" si="32"/>
        <v>4.2113905728811938</v>
      </c>
      <c r="K114" s="11">
        <f t="shared" si="33"/>
        <v>0.5</v>
      </c>
      <c r="L114" s="11">
        <f t="shared" si="34"/>
        <v>0.28735632183908044</v>
      </c>
      <c r="M114" s="11">
        <f t="shared" si="35"/>
        <v>0.24752475247524752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-0.26812336406054393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0.23187663593945601</v>
      </c>
      <c r="Q114" s="11">
        <f>2*'OddsRatio_working_3-way'!K114*'OddsRatio_working_3-way'!L114*'OddsRatio_working_3-way'!M114</f>
        <v>7.1127802435415957E-2</v>
      </c>
      <c r="R114" s="11">
        <f t="shared" si="36"/>
        <v>0</v>
      </c>
      <c r="S114" s="11">
        <f t="shared" si="37"/>
        <v>-0.86481324278438043</v>
      </c>
      <c r="T114" s="11">
        <f t="shared" si="38"/>
        <v>-0.26528013582342957</v>
      </c>
      <c r="U114" s="11">
        <f>'OddsRatio_working_3-way'!S114-'OddsRatio_working_3-way'!R114^2/3</f>
        <v>-0.86481324278438043</v>
      </c>
      <c r="V114" s="11">
        <f>'OddsRatio_working_3-way'!S114*'OddsRatio_working_3-way'!R114/3-2*'OddsRatio_working_3-way'!R114^3/27-'OddsRatio_working_3-way'!T114</f>
        <v>0.26528013582342957</v>
      </c>
      <c r="W114" s="11">
        <f>'OddsRatio_working_3-way'!V114^2+4*'OddsRatio_working_3-way'!U114^3/27</f>
        <v>-2.5448006018924066E-2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0.15477528588361686</v>
      </c>
      <c r="Y114" s="11">
        <f>IF('OddsRatio_working_3-way'!W114&gt;=0,IF('OddsRatio_working_3-way'!V114+SQRT('OddsRatio_working_3-way'!W114)&gt;0,0,PI()),ACOS('OddsRatio_working_3-way'!V114/(2*'OddsRatio_working_3-way'!X114)))</f>
        <v>0.54140630161110015</v>
      </c>
      <c r="Z114" s="11">
        <f>'OddsRatio_working_3-way'!X114^(1/3)*COS('OddsRatio_working_3-way'!Y114/3)</f>
        <v>0.52818923896072267</v>
      </c>
      <c r="AA114" s="11">
        <f>'OddsRatio_working_3-way'!X114^(1/3)*COS(('OddsRatio_working_3-way'!Y114+2*PI())/3)</f>
        <v>-0.3475536308611859</v>
      </c>
      <c r="AB114" s="11">
        <f>'OddsRatio_working_3-way'!X114^(1/3)*COS(('OddsRatio_working_3-way'!Y114+4*PI())/3)</f>
        <v>-0.18063560809953647</v>
      </c>
      <c r="AC114" s="11">
        <f>'OddsRatio_working_3-way'!X114^(1/3)*SIN('OddsRatio_working_3-way'!Y114/3)</f>
        <v>9.6370165374038363E-2</v>
      </c>
      <c r="AD114" s="11">
        <f>'OddsRatio_working_3-way'!X114^(1/3)*SIN(('OddsRatio_working_3-way'!Y114+2*PI())/3)</f>
        <v>0.40924021625853613</v>
      </c>
      <c r="AE114" s="11">
        <f>'OddsRatio_working_3-way'!X114^(1/3)*SIN(('OddsRatio_working_3-way'!Y114+4*PI())/3)</f>
        <v>-0.50561038163257443</v>
      </c>
      <c r="AF114" s="11">
        <f>-'OddsRatio_working_3-way'!U114/(3*'OddsRatio_working_3-way'!X114^(1/3))*COS(('OddsRatio_working_3-way'!Y114)/3)</f>
        <v>0.52818923896072256</v>
      </c>
      <c r="AG114" s="11">
        <f>-'OddsRatio_working_3-way'!U114/(3*'OddsRatio_working_3-way'!X114^(1/3))*COS(('OddsRatio_working_3-way'!Y114+2*PI())/3)</f>
        <v>-0.34755363086118585</v>
      </c>
      <c r="AH114" s="11">
        <f>-'OddsRatio_working_3-way'!U114/(3*'OddsRatio_working_3-way'!X114^(1/3))*COS(('OddsRatio_working_3-way'!Y114+4*PI())/3)</f>
        <v>-0.18063560809953641</v>
      </c>
      <c r="AI114" s="11">
        <f>'OddsRatio_working_3-way'!U114/(3*'OddsRatio_working_3-way'!X114^(1/3))*SIN(('OddsRatio_working_3-way'!Y114)/3)</f>
        <v>-9.637016537403835E-2</v>
      </c>
      <c r="AJ114" s="11">
        <f>'OddsRatio_working_3-way'!U114/(3*'OddsRatio_working_3-way'!X114^(1/3))*SIN(('OddsRatio_working_3-way'!Y114+2*PI())/3)</f>
        <v>-0.40924021625853602</v>
      </c>
      <c r="AK114" s="11">
        <f>'OddsRatio_working_3-way'!U114/(3*'OddsRatio_working_3-way'!X114^(1/3))*SIN(('OddsRatio_working_3-way'!Y114+4*PI())/3)</f>
        <v>0.50561038163257432</v>
      </c>
      <c r="AL114" s="11">
        <f>'OddsRatio_working_3-way'!Z114+'OddsRatio_working_3-way'!AF114</f>
        <v>1.0563784779214451</v>
      </c>
      <c r="AM114" s="11">
        <f>'OddsRatio_working_3-way'!AA114+'OddsRatio_working_3-way'!AG114</f>
        <v>-0.69510726172237169</v>
      </c>
      <c r="AN114" s="11">
        <f>'OddsRatio_working_3-way'!AB114+'OddsRatio_working_3-way'!AH114</f>
        <v>-0.36127121619907288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1.0563784779214451</v>
      </c>
      <c r="AS114" s="11">
        <f>IF(('OddsRatio_working_3-way'!X114=0),IF(Q114&gt;0,-Q114^(1/3),(-Q114)^(1/3)),'OddsRatio_working_3-way'!AM114-'OddsRatio_working_3-way'!R114/3)</f>
        <v>-0.69510726172237169</v>
      </c>
      <c r="AT114" s="11">
        <f>IF(('OddsRatio_working_3-way'!X114=0),IF(Q114&gt;0,-Q114^(1/3),(-Q114)^(1/3)),'OddsRatio_working_3-way'!AN114-'OddsRatio_working_3-way'!R114/3)</f>
        <v>-0.36127121619907288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9">
        <f t="shared" si="26"/>
        <v>0.48635187074646069</v>
      </c>
      <c r="E115" s="9">
        <f t="shared" si="27"/>
        <v>0.27792706438136972</v>
      </c>
      <c r="F115" s="9">
        <f t="shared" si="28"/>
        <v>0.23572106487216954</v>
      </c>
      <c r="G115" s="9">
        <f t="shared" si="29"/>
        <v>1.0561245060395961</v>
      </c>
      <c r="H115" s="9">
        <f t="shared" si="30"/>
        <v>2.0561245060395961</v>
      </c>
      <c r="I115" s="9">
        <f t="shared" si="31"/>
        <v>3.5980662848574059</v>
      </c>
      <c r="J115" s="9">
        <f t="shared" si="32"/>
        <v>4.2423022335415608</v>
      </c>
      <c r="K115" s="11">
        <f t="shared" si="33"/>
        <v>0.5</v>
      </c>
      <c r="L115" s="11">
        <f t="shared" si="34"/>
        <v>0.28901734104046245</v>
      </c>
      <c r="M115" s="11">
        <f t="shared" si="35"/>
        <v>0.24570024570024568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-0.26814702248228262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0.23185297751771738</v>
      </c>
      <c r="Q115" s="11">
        <f>2*'OddsRatio_working_3-way'!K115*'OddsRatio_working_3-way'!L115*'OddsRatio_working_3-way'!M115</f>
        <v>7.1011631705273318E-2</v>
      </c>
      <c r="R115" s="11">
        <f t="shared" si="36"/>
        <v>0</v>
      </c>
      <c r="S115" s="11">
        <f t="shared" si="37"/>
        <v>-0.86464871163369605</v>
      </c>
      <c r="T115" s="11">
        <f t="shared" si="38"/>
        <v>-0.26482349514048881</v>
      </c>
      <c r="U115" s="11">
        <f>'OddsRatio_working_3-way'!S115-'OddsRatio_working_3-way'!R115^2/3</f>
        <v>-0.86464871163369605</v>
      </c>
      <c r="V115" s="11">
        <f>'OddsRatio_working_3-way'!S115*'OddsRatio_working_3-way'!R115/3-2*'OddsRatio_working_3-way'!R115^3/27-'OddsRatio_working_3-way'!T115</f>
        <v>0.26482349514048881</v>
      </c>
      <c r="W115" s="11">
        <f>'OddsRatio_working_3-way'!V115^2+4*'OddsRatio_working_3-way'!U115^3/27</f>
        <v>-2.5635393010485313E-2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0.15473111887150384</v>
      </c>
      <c r="Y115" s="11">
        <f>IF('OddsRatio_working_3-way'!W115&gt;=0,IF('OddsRatio_working_3-way'!V115+SQRT('OddsRatio_working_3-way'!W115)&gt;0,0,PI()),ACOS('OddsRatio_working_3-way'!V115/(2*'OddsRatio_working_3-way'!X115)))</f>
        <v>0.54379023324633269</v>
      </c>
      <c r="Z115" s="11">
        <f>'OddsRatio_working_3-way'!X115^(1/3)*COS('OddsRatio_working_3-way'!Y115/3)</f>
        <v>0.52806225301979792</v>
      </c>
      <c r="AA115" s="11">
        <f>'OddsRatio_working_3-way'!X115^(1/3)*COS(('OddsRatio_working_3-way'!Y115+2*PI())/3)</f>
        <v>-0.34784562770250366</v>
      </c>
      <c r="AB115" s="11">
        <f>'OddsRatio_working_3-way'!X115^(1/3)*COS(('OddsRatio_working_3-way'!Y115+4*PI())/3)</f>
        <v>-0.1802166253172944</v>
      </c>
      <c r="AC115" s="11">
        <f>'OddsRatio_working_3-way'!X115^(1/3)*SIN('OddsRatio_working_3-way'!Y115/3)</f>
        <v>9.6780649651089151E-2</v>
      </c>
      <c r="AD115" s="11">
        <f>'OddsRatio_working_3-way'!X115^(1/3)*SIN(('OddsRatio_working_3-way'!Y115+2*PI())/3)</f>
        <v>0.40892500106924645</v>
      </c>
      <c r="AE115" s="11">
        <f>'OddsRatio_working_3-way'!X115^(1/3)*SIN(('OddsRatio_working_3-way'!Y115+4*PI())/3)</f>
        <v>-0.50570565072033546</v>
      </c>
      <c r="AF115" s="11">
        <f>-'OddsRatio_working_3-way'!U115/(3*'OddsRatio_working_3-way'!X115^(1/3))*COS(('OddsRatio_working_3-way'!Y115)/3)</f>
        <v>0.52806225301979803</v>
      </c>
      <c r="AG115" s="11">
        <f>-'OddsRatio_working_3-way'!U115/(3*'OddsRatio_working_3-way'!X115^(1/3))*COS(('OddsRatio_working_3-way'!Y115+2*PI())/3)</f>
        <v>-0.34784562770250377</v>
      </c>
      <c r="AH115" s="11">
        <f>-'OddsRatio_working_3-way'!U115/(3*'OddsRatio_working_3-way'!X115^(1/3))*COS(('OddsRatio_working_3-way'!Y115+4*PI())/3)</f>
        <v>-0.18021662531729443</v>
      </c>
      <c r="AI115" s="11">
        <f>'OddsRatio_working_3-way'!U115/(3*'OddsRatio_working_3-way'!X115^(1/3))*SIN(('OddsRatio_working_3-way'!Y115)/3)</f>
        <v>-9.6780649651089179E-2</v>
      </c>
      <c r="AJ115" s="11">
        <f>'OddsRatio_working_3-way'!U115/(3*'OddsRatio_working_3-way'!X115^(1/3))*SIN(('OddsRatio_working_3-way'!Y115+2*PI())/3)</f>
        <v>-0.40892500106924651</v>
      </c>
      <c r="AK115" s="11">
        <f>'OddsRatio_working_3-way'!U115/(3*'OddsRatio_working_3-way'!X115^(1/3))*SIN(('OddsRatio_working_3-way'!Y115+4*PI())/3)</f>
        <v>0.50570565072033558</v>
      </c>
      <c r="AL115" s="11">
        <f>'OddsRatio_working_3-way'!Z115+'OddsRatio_working_3-way'!AF115</f>
        <v>1.0561245060395961</v>
      </c>
      <c r="AM115" s="11">
        <f>'OddsRatio_working_3-way'!AA115+'OddsRatio_working_3-way'!AG115</f>
        <v>-0.69569125540500742</v>
      </c>
      <c r="AN115" s="11">
        <f>'OddsRatio_working_3-way'!AB115+'OddsRatio_working_3-way'!AH115</f>
        <v>-0.36043325063458886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1.0561245060395961</v>
      </c>
      <c r="AS115" s="11">
        <f>IF(('OddsRatio_working_3-way'!X115=0),IF(Q115&gt;0,-Q115^(1/3),(-Q115)^(1/3)),'OddsRatio_working_3-way'!AM115-'OddsRatio_working_3-way'!R115/3)</f>
        <v>-0.69569125540500742</v>
      </c>
      <c r="AT115" s="11">
        <f>IF(('OddsRatio_working_3-way'!X115=0),IF(Q115&gt;0,-Q115^(1/3),(-Q115)^(1/3)),'OddsRatio_working_3-way'!AN115-'OddsRatio_working_3-way'!R115/3)</f>
        <v>-0.36043325063458886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9">
        <f t="shared" si="26"/>
        <v>0.37782312252053363</v>
      </c>
      <c r="E116" s="9">
        <f t="shared" si="27"/>
        <v>0.28687449654040464</v>
      </c>
      <c r="F116" s="9">
        <f t="shared" si="28"/>
        <v>0.33530238093906173</v>
      </c>
      <c r="G116" s="9">
        <f t="shared" si="29"/>
        <v>1.0488797036037785</v>
      </c>
      <c r="H116" s="9">
        <f t="shared" si="30"/>
        <v>2.6467411346579319</v>
      </c>
      <c r="I116" s="9">
        <f t="shared" si="31"/>
        <v>3.4858448975409555</v>
      </c>
      <c r="J116" s="9">
        <f t="shared" si="32"/>
        <v>2.9823826398111417</v>
      </c>
      <c r="K116" s="11">
        <f t="shared" si="33"/>
        <v>0.38910505836575876</v>
      </c>
      <c r="L116" s="11">
        <f t="shared" si="34"/>
        <v>0.29673590504451036</v>
      </c>
      <c r="M116" s="11">
        <f t="shared" si="35"/>
        <v>0.34602076124567471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-0.28096287331350889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0.23292048609986071</v>
      </c>
      <c r="Q116" s="11">
        <f>2*'OddsRatio_working_3-way'!K116*'OddsRatio_working_3-way'!L116*'OddsRatio_working_3-way'!M116</f>
        <v>7.9904111869592009E-2</v>
      </c>
      <c r="R116" s="11">
        <f t="shared" si="36"/>
        <v>0</v>
      </c>
      <c r="S116" s="11">
        <f t="shared" si="37"/>
        <v>-0.82900805844179748</v>
      </c>
      <c r="T116" s="11">
        <f t="shared" si="38"/>
        <v>-0.28439384509152571</v>
      </c>
      <c r="U116" s="11">
        <f>'OddsRatio_working_3-way'!S116-'OddsRatio_working_3-way'!R116^2/3</f>
        <v>-0.82900805844179748</v>
      </c>
      <c r="V116" s="11">
        <f>'OddsRatio_working_3-way'!S116*'OddsRatio_working_3-way'!R116/3-2*'OddsRatio_working_3-way'!R116^3/27-'OddsRatio_working_3-way'!T116</f>
        <v>0.28439384509152571</v>
      </c>
      <c r="W116" s="11">
        <f>'OddsRatio_working_3-way'!V116^2+4*'OddsRatio_working_3-way'!U116^3/27</f>
        <v>-3.5259784201758654E-3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0.14526341379208202</v>
      </c>
      <c r="Y116" s="11">
        <f>IF('OddsRatio_working_3-way'!W116&gt;=0,IF('OddsRatio_working_3-way'!V116+SQRT('OddsRatio_working_3-way'!W116)&gt;0,0,PI()),ACOS('OddsRatio_working_3-way'!V116/(2*'OddsRatio_working_3-way'!X116)))</f>
        <v>0.20583759786899791</v>
      </c>
      <c r="Z116" s="11">
        <f>'OddsRatio_working_3-way'!X116^(1/3)*COS('OddsRatio_working_3-way'!Y116/3)</f>
        <v>0.52443985180188923</v>
      </c>
      <c r="AA116" s="11">
        <f>'OddsRatio_working_3-way'!X116^(1/3)*COS(('OddsRatio_working_3-way'!Y116+2*PI())/3)</f>
        <v>-0.29343123782400699</v>
      </c>
      <c r="AB116" s="11">
        <f>'OddsRatio_working_3-way'!X116^(1/3)*COS(('OddsRatio_working_3-way'!Y116+4*PI())/3)</f>
        <v>-0.23100861397788217</v>
      </c>
      <c r="AC116" s="11">
        <f>'OddsRatio_working_3-way'!X116^(1/3)*SIN('OddsRatio_working_3-way'!Y116/3)</f>
        <v>3.6039718681082945E-2</v>
      </c>
      <c r="AD116" s="11">
        <f>'OddsRatio_working_3-way'!X116^(1/3)*SIN(('OddsRatio_working_3-way'!Y116+2*PI())/3)</f>
        <v>0.43615837507684085</v>
      </c>
      <c r="AE116" s="11">
        <f>'OddsRatio_working_3-way'!X116^(1/3)*SIN(('OddsRatio_working_3-way'!Y116+4*PI())/3)</f>
        <v>-0.47219809375792376</v>
      </c>
      <c r="AF116" s="11">
        <f>-'OddsRatio_working_3-way'!U116/(3*'OddsRatio_working_3-way'!X116^(1/3))*COS(('OddsRatio_working_3-way'!Y116)/3)</f>
        <v>0.52443985180188923</v>
      </c>
      <c r="AG116" s="11">
        <f>-'OddsRatio_working_3-way'!U116/(3*'OddsRatio_working_3-way'!X116^(1/3))*COS(('OddsRatio_working_3-way'!Y116+2*PI())/3)</f>
        <v>-0.29343123782400699</v>
      </c>
      <c r="AH116" s="11">
        <f>-'OddsRatio_working_3-way'!U116/(3*'OddsRatio_working_3-way'!X116^(1/3))*COS(('OddsRatio_working_3-way'!Y116+4*PI())/3)</f>
        <v>-0.23100861397788217</v>
      </c>
      <c r="AI116" s="11">
        <f>'OddsRatio_working_3-way'!U116/(3*'OddsRatio_working_3-way'!X116^(1/3))*SIN(('OddsRatio_working_3-way'!Y116)/3)</f>
        <v>-3.6039718681082945E-2</v>
      </c>
      <c r="AJ116" s="11">
        <f>'OddsRatio_working_3-way'!U116/(3*'OddsRatio_working_3-way'!X116^(1/3))*SIN(('OddsRatio_working_3-way'!Y116+2*PI())/3)</f>
        <v>-0.43615837507684085</v>
      </c>
      <c r="AK116" s="11">
        <f>'OddsRatio_working_3-way'!U116/(3*'OddsRatio_working_3-way'!X116^(1/3))*SIN(('OddsRatio_working_3-way'!Y116+4*PI())/3)</f>
        <v>0.47219809375792376</v>
      </c>
      <c r="AL116" s="11">
        <f>'OddsRatio_working_3-way'!Z116+'OddsRatio_working_3-way'!AF116</f>
        <v>1.0488797036037785</v>
      </c>
      <c r="AM116" s="11">
        <f>'OddsRatio_working_3-way'!AA116+'OddsRatio_working_3-way'!AG116</f>
        <v>-0.58686247564801397</v>
      </c>
      <c r="AN116" s="11">
        <f>'OddsRatio_working_3-way'!AB116+'OddsRatio_working_3-way'!AH116</f>
        <v>-0.46201722795576433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1.0488797036037785</v>
      </c>
      <c r="AS116" s="11">
        <f>IF(('OddsRatio_working_3-way'!X116=0),IF(Q116&gt;0,-Q116^(1/3),(-Q116)^(1/3)),'OddsRatio_working_3-way'!AM116-'OddsRatio_working_3-way'!R116/3)</f>
        <v>-0.58686247564801397</v>
      </c>
      <c r="AT116" s="11">
        <f>IF(('OddsRatio_working_3-way'!X116=0),IF(Q116&gt;0,-Q116^(1/3),(-Q116)^(1/3)),'OddsRatio_working_3-way'!AN116-'OddsRatio_working_3-way'!R116/3)</f>
        <v>-0.46201722795576433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9">
        <f t="shared" si="26"/>
        <v>0.49922532944292525</v>
      </c>
      <c r="E117" s="9">
        <f t="shared" si="27"/>
        <v>0.28552129803762455</v>
      </c>
      <c r="F117" s="9">
        <f t="shared" si="28"/>
        <v>0.21525337251945045</v>
      </c>
      <c r="G117" s="9">
        <f t="shared" si="29"/>
        <v>1.0786059038643807</v>
      </c>
      <c r="H117" s="9">
        <f t="shared" si="30"/>
        <v>2.0031034905938734</v>
      </c>
      <c r="I117" s="9">
        <f t="shared" si="31"/>
        <v>3.5023656969653629</v>
      </c>
      <c r="J117" s="9">
        <f t="shared" si="32"/>
        <v>4.6456879550616064</v>
      </c>
      <c r="K117" s="11">
        <f t="shared" si="33"/>
        <v>0.5181347150259068</v>
      </c>
      <c r="L117" s="11">
        <f t="shared" si="34"/>
        <v>0.30120481927710846</v>
      </c>
      <c r="M117" s="11">
        <f t="shared" si="35"/>
        <v>0.22831050228310504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-0.25984725330450908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0.23623488203648579</v>
      </c>
      <c r="Q117" s="11">
        <f>2*'OddsRatio_working_3-way'!K117*'OddsRatio_working_3-way'!L117*'OddsRatio_working_3-way'!M117</f>
        <v>7.1262407854143547E-2</v>
      </c>
      <c r="R117" s="11">
        <f t="shared" si="36"/>
        <v>0</v>
      </c>
      <c r="S117" s="11">
        <f t="shared" si="37"/>
        <v>-0.90912980234448548</v>
      </c>
      <c r="T117" s="11">
        <f t="shared" si="38"/>
        <v>-0.27424730085806509</v>
      </c>
      <c r="U117" s="11">
        <f>'OddsRatio_working_3-way'!S117-'OddsRatio_working_3-way'!R117^2/3</f>
        <v>-0.90912980234448548</v>
      </c>
      <c r="V117" s="11">
        <f>'OddsRatio_working_3-way'!S117*'OddsRatio_working_3-way'!R117/3-2*'OddsRatio_working_3-way'!R117^3/27-'OddsRatio_working_3-way'!T117</f>
        <v>0.27424730085806509</v>
      </c>
      <c r="W117" s="11">
        <f>'OddsRatio_working_3-way'!V117^2+4*'OddsRatio_working_3-way'!U117^3/27</f>
        <v>-3.6108600873023436E-2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0.16682339681603231</v>
      </c>
      <c r="Y117" s="11">
        <f>IF('OddsRatio_working_3-way'!W117&gt;=0,IF('OddsRatio_working_3-way'!V117+SQRT('OddsRatio_working_3-way'!W117)&gt;0,0,PI()),ACOS('OddsRatio_working_3-way'!V117/(2*'OddsRatio_working_3-way'!X117)))</f>
        <v>0.60593676804177732</v>
      </c>
      <c r="Z117" s="11">
        <f>'OddsRatio_working_3-way'!X117^(1/3)*COS('OddsRatio_working_3-way'!Y117/3)</f>
        <v>0.53930295193219047</v>
      </c>
      <c r="AA117" s="11">
        <f>'OddsRatio_working_3-way'!X117^(1/3)*COS(('OddsRatio_working_3-way'!Y117+2*PI())/3)</f>
        <v>-0.36528983183883323</v>
      </c>
      <c r="AB117" s="11">
        <f>'OddsRatio_working_3-way'!X117^(1/3)*COS(('OddsRatio_working_3-way'!Y117+4*PI())/3)</f>
        <v>-0.1740131200933574</v>
      </c>
      <c r="AC117" s="11">
        <f>'OddsRatio_working_3-way'!X117^(1/3)*SIN('OddsRatio_working_3-way'!Y117/3)</f>
        <v>0.11043366101595693</v>
      </c>
      <c r="AD117" s="11">
        <f>'OddsRatio_working_3-way'!X117^(1/3)*SIN(('OddsRatio_working_3-way'!Y117+2*PI())/3)</f>
        <v>0.41183322620123647</v>
      </c>
      <c r="AE117" s="11">
        <f>'OddsRatio_working_3-way'!X117^(1/3)*SIN(('OddsRatio_working_3-way'!Y117+4*PI())/3)</f>
        <v>-0.52226688721719339</v>
      </c>
      <c r="AF117" s="11">
        <f>-'OddsRatio_working_3-way'!U117/(3*'OddsRatio_working_3-way'!X117^(1/3))*COS(('OddsRatio_working_3-way'!Y117)/3)</f>
        <v>0.53930295193219036</v>
      </c>
      <c r="AG117" s="11">
        <f>-'OddsRatio_working_3-way'!U117/(3*'OddsRatio_working_3-way'!X117^(1/3))*COS(('OddsRatio_working_3-way'!Y117+2*PI())/3)</f>
        <v>-0.36528983183883312</v>
      </c>
      <c r="AH117" s="11">
        <f>-'OddsRatio_working_3-way'!U117/(3*'OddsRatio_working_3-way'!X117^(1/3))*COS(('OddsRatio_working_3-way'!Y117+4*PI())/3)</f>
        <v>-0.17401312009335734</v>
      </c>
      <c r="AI117" s="11">
        <f>'OddsRatio_working_3-way'!U117/(3*'OddsRatio_working_3-way'!X117^(1/3))*SIN(('OddsRatio_working_3-way'!Y117)/3)</f>
        <v>-0.1104336610159569</v>
      </c>
      <c r="AJ117" s="11">
        <f>'OddsRatio_working_3-way'!U117/(3*'OddsRatio_working_3-way'!X117^(1/3))*SIN(('OddsRatio_working_3-way'!Y117+2*PI())/3)</f>
        <v>-0.41183322620123641</v>
      </c>
      <c r="AK117" s="11">
        <f>'OddsRatio_working_3-way'!U117/(3*'OddsRatio_working_3-way'!X117^(1/3))*SIN(('OddsRatio_working_3-way'!Y117+4*PI())/3)</f>
        <v>0.52226688721719328</v>
      </c>
      <c r="AL117" s="11">
        <f>'OddsRatio_working_3-way'!Z117+'OddsRatio_working_3-way'!AF117</f>
        <v>1.0786059038643807</v>
      </c>
      <c r="AM117" s="11">
        <f>'OddsRatio_working_3-way'!AA117+'OddsRatio_working_3-way'!AG117</f>
        <v>-0.73057966367766636</v>
      </c>
      <c r="AN117" s="11">
        <f>'OddsRatio_working_3-way'!AB117+'OddsRatio_working_3-way'!AH117</f>
        <v>-0.34802624018671474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1.0786059038643807</v>
      </c>
      <c r="AS117" s="11">
        <f>IF(('OddsRatio_working_3-way'!X117=0),IF(Q117&gt;0,-Q117^(1/3),(-Q117)^(1/3)),'OddsRatio_working_3-way'!AM117-'OddsRatio_working_3-way'!R117/3)</f>
        <v>-0.73057966367766636</v>
      </c>
      <c r="AT117" s="11">
        <f>IF(('OddsRatio_working_3-way'!X117=0),IF(Q117&gt;0,-Q117^(1/3),(-Q117)^(1/3)),'OddsRatio_working_3-way'!AN117-'OddsRatio_working_3-way'!R117/3)</f>
        <v>-0.34802624018671474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9">
        <f t="shared" si="26"/>
        <v>0.47678676852560192</v>
      </c>
      <c r="E118" s="9">
        <f t="shared" si="27"/>
        <v>0.30587343646243703</v>
      </c>
      <c r="F118" s="9">
        <f t="shared" si="28"/>
        <v>0.21733979501196113</v>
      </c>
      <c r="G118" s="9">
        <f t="shared" si="29"/>
        <v>1.0654113005506272</v>
      </c>
      <c r="H118" s="9">
        <f t="shared" si="30"/>
        <v>2.0973736395671456</v>
      </c>
      <c r="I118" s="9">
        <f t="shared" si="31"/>
        <v>3.2693260701728364</v>
      </c>
      <c r="J118" s="9">
        <f t="shared" si="32"/>
        <v>4.6010901958611203</v>
      </c>
      <c r="K118" s="11">
        <f t="shared" si="33"/>
        <v>0.49261083743842371</v>
      </c>
      <c r="L118" s="11">
        <f t="shared" si="34"/>
        <v>0.31948881789137379</v>
      </c>
      <c r="M118" s="11">
        <f t="shared" si="35"/>
        <v>0.22831050228310504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-0.26645203560665043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0.23499751096673019</v>
      </c>
      <c r="Q118" s="11">
        <f>2*'OddsRatio_working_3-way'!K118*'OddsRatio_working_3-way'!L118*'OddsRatio_working_3-way'!M118</f>
        <v>7.1864682252822693E-2</v>
      </c>
      <c r="R118" s="11">
        <f t="shared" si="36"/>
        <v>0</v>
      </c>
      <c r="S118" s="11">
        <f t="shared" si="37"/>
        <v>-0.88195051853026574</v>
      </c>
      <c r="T118" s="11">
        <f t="shared" si="38"/>
        <v>-0.26970963869427089</v>
      </c>
      <c r="U118" s="11">
        <f>'OddsRatio_working_3-way'!S118-'OddsRatio_working_3-way'!R118^2/3</f>
        <v>-0.88195051853026574</v>
      </c>
      <c r="V118" s="11">
        <f>'OddsRatio_working_3-way'!S118*'OddsRatio_working_3-way'!R118/3-2*'OddsRatio_working_3-way'!R118^3/27-'OddsRatio_working_3-way'!T118</f>
        <v>0.26970963869427089</v>
      </c>
      <c r="W118" s="11">
        <f>'OddsRatio_working_3-way'!V118^2+4*'OddsRatio_working_3-way'!U118^3/27</f>
        <v>-2.8888339833895119E-2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0.15939857985447148</v>
      </c>
      <c r="Y118" s="11">
        <f>IF('OddsRatio_working_3-way'!W118&gt;=0,IF('OddsRatio_working_3-way'!V118+SQRT('OddsRatio_working_3-way'!W118)&gt;0,0,PI()),ACOS('OddsRatio_working_3-way'!V118/(2*'OddsRatio_working_3-way'!X118)))</f>
        <v>0.56231580733167852</v>
      </c>
      <c r="Z118" s="11">
        <f>'OddsRatio_working_3-way'!X118^(1/3)*COS('OddsRatio_working_3-way'!Y118/3)</f>
        <v>0.53270565027531358</v>
      </c>
      <c r="AA118" s="11">
        <f>'OddsRatio_working_3-way'!X118^(1/3)*COS(('OddsRatio_working_3-way'!Y118+2*PI())/3)</f>
        <v>-0.35385223802787491</v>
      </c>
      <c r="AB118" s="11">
        <f>'OddsRatio_working_3-way'!X118^(1/3)*COS(('OddsRatio_working_3-way'!Y118+4*PI())/3)</f>
        <v>-0.17885341224743884</v>
      </c>
      <c r="AC118" s="11">
        <f>'OddsRatio_working_3-way'!X118^(1/3)*SIN('OddsRatio_working_3-way'!Y118/3)</f>
        <v>0.10103561917220318</v>
      </c>
      <c r="AD118" s="11">
        <f>'OddsRatio_working_3-way'!X118^(1/3)*SIN(('OddsRatio_working_3-way'!Y118+2*PI())/3)</f>
        <v>0.41081881629182887</v>
      </c>
      <c r="AE118" s="11">
        <f>'OddsRatio_working_3-way'!X118^(1/3)*SIN(('OddsRatio_working_3-way'!Y118+4*PI())/3)</f>
        <v>-0.51185443546403209</v>
      </c>
      <c r="AF118" s="11">
        <f>-'OddsRatio_working_3-way'!U118/(3*'OddsRatio_working_3-way'!X118^(1/3))*COS(('OddsRatio_working_3-way'!Y118)/3)</f>
        <v>0.53270565027531358</v>
      </c>
      <c r="AG118" s="11">
        <f>-'OddsRatio_working_3-way'!U118/(3*'OddsRatio_working_3-way'!X118^(1/3))*COS(('OddsRatio_working_3-way'!Y118+2*PI())/3)</f>
        <v>-0.35385223802787491</v>
      </c>
      <c r="AH118" s="11">
        <f>-'OddsRatio_working_3-way'!U118/(3*'OddsRatio_working_3-way'!X118^(1/3))*COS(('OddsRatio_working_3-way'!Y118+4*PI())/3)</f>
        <v>-0.17885341224743884</v>
      </c>
      <c r="AI118" s="11">
        <f>'OddsRatio_working_3-way'!U118/(3*'OddsRatio_working_3-way'!X118^(1/3))*SIN(('OddsRatio_working_3-way'!Y118)/3)</f>
        <v>-0.10103561917220318</v>
      </c>
      <c r="AJ118" s="11">
        <f>'OddsRatio_working_3-way'!U118/(3*'OddsRatio_working_3-way'!X118^(1/3))*SIN(('OddsRatio_working_3-way'!Y118+2*PI())/3)</f>
        <v>-0.41081881629182887</v>
      </c>
      <c r="AK118" s="11">
        <f>'OddsRatio_working_3-way'!U118/(3*'OddsRatio_working_3-way'!X118^(1/3))*SIN(('OddsRatio_working_3-way'!Y118+4*PI())/3)</f>
        <v>0.51185443546403209</v>
      </c>
      <c r="AL118" s="11">
        <f>'OddsRatio_working_3-way'!Z118+'OddsRatio_working_3-way'!AF118</f>
        <v>1.0654113005506272</v>
      </c>
      <c r="AM118" s="11">
        <f>'OddsRatio_working_3-way'!AA118+'OddsRatio_working_3-way'!AG118</f>
        <v>-0.70770447605574982</v>
      </c>
      <c r="AN118" s="11">
        <f>'OddsRatio_working_3-way'!AB118+'OddsRatio_working_3-way'!AH118</f>
        <v>-0.35770682449487767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1.0654113005506272</v>
      </c>
      <c r="AS118" s="11">
        <f>IF(('OddsRatio_working_3-way'!X118=0),IF(Q118&gt;0,-Q118^(1/3),(-Q118)^(1/3)),'OddsRatio_working_3-way'!AM118-'OddsRatio_working_3-way'!R118/3)</f>
        <v>-0.70770447605574982</v>
      </c>
      <c r="AT118" s="11">
        <f>IF(('OddsRatio_working_3-way'!X118=0),IF(Q118&gt;0,-Q118^(1/3),(-Q118)^(1/3)),'OddsRatio_working_3-way'!AN118-'OddsRatio_working_3-way'!R118/3)</f>
        <v>-0.35770682449487767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9">
        <f t="shared" si="26"/>
        <v>0.29702221737116735</v>
      </c>
      <c r="E119" s="9">
        <f t="shared" si="27"/>
        <v>0.28276038638045836</v>
      </c>
      <c r="F119" s="9">
        <f t="shared" si="28"/>
        <v>0.4202173962483744</v>
      </c>
      <c r="G119" s="9">
        <f t="shared" si="29"/>
        <v>1.0613235488396477</v>
      </c>
      <c r="H119" s="9">
        <f t="shared" si="30"/>
        <v>3.3667515139124147</v>
      </c>
      <c r="I119" s="9">
        <f t="shared" si="31"/>
        <v>3.5365632817267585</v>
      </c>
      <c r="J119" s="9">
        <f t="shared" si="32"/>
        <v>2.3797206134915423</v>
      </c>
      <c r="K119" s="11">
        <f t="shared" si="33"/>
        <v>0.30959752321981426</v>
      </c>
      <c r="L119" s="11">
        <f t="shared" si="34"/>
        <v>0.29498525073746312</v>
      </c>
      <c r="M119" s="11">
        <f t="shared" si="35"/>
        <v>0.43478260869565222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-0.27511613381506195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0.23506699210738749</v>
      </c>
      <c r="Q119" s="11">
        <f>2*'OddsRatio_working_3-way'!K119*'OddsRatio_working_3-way'!L119*'OddsRatio_working_3-way'!M119</f>
        <v>7.9414524360603894E-2</v>
      </c>
      <c r="R119" s="11">
        <f t="shared" si="36"/>
        <v>0</v>
      </c>
      <c r="S119" s="11">
        <f t="shared" si="37"/>
        <v>-0.8544282330799392</v>
      </c>
      <c r="T119" s="11">
        <f t="shared" si="38"/>
        <v>-0.28865818685133088</v>
      </c>
      <c r="U119" s="11">
        <f>'OddsRatio_working_3-way'!S119-'OddsRatio_working_3-way'!R119^2/3</f>
        <v>-0.8544282330799392</v>
      </c>
      <c r="V119" s="11">
        <f>'OddsRatio_working_3-way'!S119*'OddsRatio_working_3-way'!R119/3-2*'OddsRatio_working_3-way'!R119^3/27-'OddsRatio_working_3-way'!T119</f>
        <v>0.28865818685133088</v>
      </c>
      <c r="W119" s="11">
        <f>'OddsRatio_working_3-way'!V119^2+4*'OddsRatio_working_3-way'!U119^3/27</f>
        <v>-9.0873082922986043E-3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0.15199577060612282</v>
      </c>
      <c r="Y119" s="11">
        <f>IF('OddsRatio_working_3-way'!W119&gt;=0,IF('OddsRatio_working_3-way'!V119+SQRT('OddsRatio_working_3-way'!W119)&gt;0,0,PI()),ACOS('OddsRatio_working_3-way'!V119/(2*'OddsRatio_working_3-way'!X119)))</f>
        <v>0.31896677032204002</v>
      </c>
      <c r="Z119" s="11">
        <f>'OddsRatio_working_3-way'!X119^(1/3)*COS('OddsRatio_working_3-way'!Y119/3)</f>
        <v>0.53066177441982398</v>
      </c>
      <c r="AA119" s="11">
        <f>'OddsRatio_working_3-way'!X119^(1/3)*COS(('OddsRatio_working_3-way'!Y119+2*PI())/3)</f>
        <v>-0.31437799871698985</v>
      </c>
      <c r="AB119" s="11">
        <f>'OddsRatio_working_3-way'!X119^(1/3)*COS(('OddsRatio_working_3-way'!Y119+4*PI())/3)</f>
        <v>-0.21628377570283405</v>
      </c>
      <c r="AC119" s="11">
        <f>'OddsRatio_working_3-way'!X119^(1/3)*SIN('OddsRatio_working_3-way'!Y119/3)</f>
        <v>5.6634726063169959E-2</v>
      </c>
      <c r="AD119" s="11">
        <f>'OddsRatio_working_3-way'!X119^(1/3)*SIN(('OddsRatio_working_3-way'!Y119+2*PI())/3)</f>
        <v>0.43124921443330977</v>
      </c>
      <c r="AE119" s="11">
        <f>'OddsRatio_working_3-way'!X119^(1/3)*SIN(('OddsRatio_working_3-way'!Y119+4*PI())/3)</f>
        <v>-0.48788394049647987</v>
      </c>
      <c r="AF119" s="11">
        <f>-'OddsRatio_working_3-way'!U119/(3*'OddsRatio_working_3-way'!X119^(1/3))*COS(('OddsRatio_working_3-way'!Y119)/3)</f>
        <v>0.53066177441982387</v>
      </c>
      <c r="AG119" s="11">
        <f>-'OddsRatio_working_3-way'!U119/(3*'OddsRatio_working_3-way'!X119^(1/3))*COS(('OddsRatio_working_3-way'!Y119+2*PI())/3)</f>
        <v>-0.31437799871698979</v>
      </c>
      <c r="AH119" s="11">
        <f>-'OddsRatio_working_3-way'!U119/(3*'OddsRatio_working_3-way'!X119^(1/3))*COS(('OddsRatio_working_3-way'!Y119+4*PI())/3)</f>
        <v>-0.216283775702834</v>
      </c>
      <c r="AI119" s="11">
        <f>'OddsRatio_working_3-way'!U119/(3*'OddsRatio_working_3-way'!X119^(1/3))*SIN(('OddsRatio_working_3-way'!Y119)/3)</f>
        <v>-5.6634726063169945E-2</v>
      </c>
      <c r="AJ119" s="11">
        <f>'OddsRatio_working_3-way'!U119/(3*'OddsRatio_working_3-way'!X119^(1/3))*SIN(('OddsRatio_working_3-way'!Y119+2*PI())/3)</f>
        <v>-0.43124921443330971</v>
      </c>
      <c r="AK119" s="11">
        <f>'OddsRatio_working_3-way'!U119/(3*'OddsRatio_working_3-way'!X119^(1/3))*SIN(('OddsRatio_working_3-way'!Y119+4*PI())/3)</f>
        <v>0.48788394049647976</v>
      </c>
      <c r="AL119" s="11">
        <f>'OddsRatio_working_3-way'!Z119+'OddsRatio_working_3-way'!AF119</f>
        <v>1.0613235488396477</v>
      </c>
      <c r="AM119" s="11">
        <f>'OddsRatio_working_3-way'!AA119+'OddsRatio_working_3-way'!AG119</f>
        <v>-0.62875599743397959</v>
      </c>
      <c r="AN119" s="11">
        <f>'OddsRatio_working_3-way'!AB119+'OddsRatio_working_3-way'!AH119</f>
        <v>-0.43256755140566805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1.0613235488396477</v>
      </c>
      <c r="AS119" s="11">
        <f>IF(('OddsRatio_working_3-way'!X119=0),IF(Q119&gt;0,-Q119^(1/3),(-Q119)^(1/3)),'OddsRatio_working_3-way'!AM119-'OddsRatio_working_3-way'!R119/3)</f>
        <v>-0.62875599743397959</v>
      </c>
      <c r="AT119" s="11">
        <f>IF(('OddsRatio_working_3-way'!X119=0),IF(Q119&gt;0,-Q119^(1/3),(-Q119)^(1/3)),'OddsRatio_working_3-way'!AN119-'OddsRatio_working_3-way'!R119/3)</f>
        <v>-0.43256755140566805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9">
        <f t="shared" si="26"/>
        <v>0.5498923911100746</v>
      </c>
      <c r="E120" s="9">
        <f t="shared" si="27"/>
        <v>0.24353147964457217</v>
      </c>
      <c r="F120" s="9">
        <f t="shared" si="28"/>
        <v>0.20657612924535307</v>
      </c>
      <c r="G120" s="9">
        <f t="shared" si="29"/>
        <v>1.0494072046958967</v>
      </c>
      <c r="H120" s="9">
        <f t="shared" si="30"/>
        <v>1.8185376196627991</v>
      </c>
      <c r="I120" s="9">
        <f t="shared" si="31"/>
        <v>4.1062453258998541</v>
      </c>
      <c r="J120" s="9">
        <f t="shared" si="32"/>
        <v>4.840830369186981</v>
      </c>
      <c r="K120" s="11">
        <f t="shared" si="33"/>
        <v>0.5617977528089888</v>
      </c>
      <c r="L120" s="11">
        <f t="shared" si="34"/>
        <v>0.25252525252525254</v>
      </c>
      <c r="M120" s="11">
        <f t="shared" si="35"/>
        <v>0.21459227467811159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-0.2572564629757087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0.22528413809698472</v>
      </c>
      <c r="Q120" s="11">
        <f>2*'OddsRatio_working_3-way'!K120*'OddsRatio_working_3-way'!L120*'OddsRatio_working_3-way'!M120</f>
        <v>6.0887604891076953E-2</v>
      </c>
      <c r="R120" s="11">
        <f t="shared" si="36"/>
        <v>0</v>
      </c>
      <c r="S120" s="11">
        <f t="shared" si="37"/>
        <v>-0.8757180888328433</v>
      </c>
      <c r="T120" s="11">
        <f t="shared" si="38"/>
        <v>-0.23668056454941711</v>
      </c>
      <c r="U120" s="11">
        <f>'OddsRatio_working_3-way'!S120-'OddsRatio_working_3-way'!R120^2/3</f>
        <v>-0.8757180888328433</v>
      </c>
      <c r="V120" s="11">
        <f>'OddsRatio_working_3-way'!S120*'OddsRatio_working_3-way'!R120/3-2*'OddsRatio_working_3-way'!R120^3/27-'OddsRatio_working_3-way'!T120</f>
        <v>0.23668056454941711</v>
      </c>
      <c r="W120" s="11">
        <f>'OddsRatio_working_3-way'!V120^2+4*'OddsRatio_working_3-way'!U120^3/27</f>
        <v>-4.3474545808065028E-2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0.15771194901108146</v>
      </c>
      <c r="Y120" s="11">
        <f>IF('OddsRatio_working_3-way'!W120&gt;=0,IF('OddsRatio_working_3-way'!V120+SQRT('OddsRatio_working_3-way'!W120)&gt;0,0,PI()),ACOS('OddsRatio_working_3-way'!V120/(2*'OddsRatio_working_3-way'!X120)))</f>
        <v>0.72219418283197445</v>
      </c>
      <c r="Z120" s="11">
        <f>'OddsRatio_working_3-way'!X120^(1/3)*COS('OddsRatio_working_3-way'!Y120/3)</f>
        <v>0.52470360234794833</v>
      </c>
      <c r="AA120" s="11">
        <f>'OddsRatio_working_3-way'!X120^(1/3)*COS(('OddsRatio_working_3-way'!Y120+2*PI())/3)</f>
        <v>-0.37390501480103872</v>
      </c>
      <c r="AB120" s="11">
        <f>'OddsRatio_working_3-way'!X120^(1/3)*COS(('OddsRatio_working_3-way'!Y120+4*PI())/3)</f>
        <v>-0.1507985875469097</v>
      </c>
      <c r="AC120" s="11">
        <f>'OddsRatio_working_3-way'!X120^(1/3)*SIN('OddsRatio_working_3-way'!Y120/3)</f>
        <v>0.12881055583310722</v>
      </c>
      <c r="AD120" s="11">
        <f>'OddsRatio_working_3-way'!X120^(1/3)*SIN(('OddsRatio_working_3-way'!Y120+2*PI())/3)</f>
        <v>0.39000137117397787</v>
      </c>
      <c r="AE120" s="11">
        <f>'OddsRatio_working_3-way'!X120^(1/3)*SIN(('OddsRatio_working_3-way'!Y120+4*PI())/3)</f>
        <v>-0.51881192700708501</v>
      </c>
      <c r="AF120" s="11">
        <f>-'OddsRatio_working_3-way'!U120/(3*'OddsRatio_working_3-way'!X120^(1/3))*COS(('OddsRatio_working_3-way'!Y120)/3)</f>
        <v>0.52470360234794822</v>
      </c>
      <c r="AG120" s="11">
        <f>-'OddsRatio_working_3-way'!U120/(3*'OddsRatio_working_3-way'!X120^(1/3))*COS(('OddsRatio_working_3-way'!Y120+2*PI())/3)</f>
        <v>-0.37390501480103866</v>
      </c>
      <c r="AH120" s="11">
        <f>-'OddsRatio_working_3-way'!U120/(3*'OddsRatio_working_3-way'!X120^(1/3))*COS(('OddsRatio_working_3-way'!Y120+4*PI())/3)</f>
        <v>-0.15079858754690967</v>
      </c>
      <c r="AI120" s="11">
        <f>'OddsRatio_working_3-way'!U120/(3*'OddsRatio_working_3-way'!X120^(1/3))*SIN(('OddsRatio_working_3-way'!Y120)/3)</f>
        <v>-0.12881055583310719</v>
      </c>
      <c r="AJ120" s="11">
        <f>'OddsRatio_working_3-way'!U120/(3*'OddsRatio_working_3-way'!X120^(1/3))*SIN(('OddsRatio_working_3-way'!Y120+2*PI())/3)</f>
        <v>-0.39000137117397782</v>
      </c>
      <c r="AK120" s="11">
        <f>'OddsRatio_working_3-way'!U120/(3*'OddsRatio_working_3-way'!X120^(1/3))*SIN(('OddsRatio_working_3-way'!Y120+4*PI())/3)</f>
        <v>0.51881192700708489</v>
      </c>
      <c r="AL120" s="11">
        <f>'OddsRatio_working_3-way'!Z120+'OddsRatio_working_3-way'!AF120</f>
        <v>1.0494072046958967</v>
      </c>
      <c r="AM120" s="11">
        <f>'OddsRatio_working_3-way'!AA120+'OddsRatio_working_3-way'!AG120</f>
        <v>-0.74781002960207732</v>
      </c>
      <c r="AN120" s="11">
        <f>'OddsRatio_working_3-way'!AB120+'OddsRatio_working_3-way'!AH120</f>
        <v>-0.30159717509381934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1.0494072046958967</v>
      </c>
      <c r="AS120" s="11">
        <f>IF(('OddsRatio_working_3-way'!X120=0),IF(Q120&gt;0,-Q120^(1/3),(-Q120)^(1/3)),'OddsRatio_working_3-way'!AM120-'OddsRatio_working_3-way'!R120/3)</f>
        <v>-0.74781002960207732</v>
      </c>
      <c r="AT120" s="11">
        <f>IF(('OddsRatio_working_3-way'!X120=0),IF(Q120&gt;0,-Q120^(1/3),(-Q120)^(1/3)),'OddsRatio_working_3-way'!AN120-'OddsRatio_working_3-way'!R120/3)</f>
        <v>-0.30159717509381934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9">
        <f t="shared" si="26"/>
        <v>0.27966467337675693</v>
      </c>
      <c r="E121" s="9">
        <f t="shared" si="27"/>
        <v>0.30897359091117066</v>
      </c>
      <c r="F121" s="9">
        <f t="shared" si="28"/>
        <v>0.41136173571207252</v>
      </c>
      <c r="G121" s="9">
        <f t="shared" si="29"/>
        <v>1.0599633025230524</v>
      </c>
      <c r="H121" s="9">
        <f t="shared" si="30"/>
        <v>3.5757108251310172</v>
      </c>
      <c r="I121" s="9">
        <f t="shared" si="31"/>
        <v>3.2365225683236409</v>
      </c>
      <c r="J121" s="9">
        <f t="shared" si="32"/>
        <v>2.4309504584061203</v>
      </c>
      <c r="K121" s="11">
        <f t="shared" si="33"/>
        <v>0.29154518950437314</v>
      </c>
      <c r="L121" s="11">
        <f t="shared" si="34"/>
        <v>0.32154340836012862</v>
      </c>
      <c r="M121" s="11">
        <f t="shared" si="35"/>
        <v>0.42553191489361702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-0.27612143773644293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0.23495945353776532</v>
      </c>
      <c r="Q121" s="11">
        <f>2*'OddsRatio_working_3-way'!K121*'OddsRatio_working_3-way'!L121*'OddsRatio_working_3-way'!M121</f>
        <v>7.9782496956796373E-2</v>
      </c>
      <c r="R121" s="11">
        <f t="shared" si="36"/>
        <v>0</v>
      </c>
      <c r="S121" s="11">
        <f t="shared" si="37"/>
        <v>-0.85092796656387615</v>
      </c>
      <c r="T121" s="11">
        <f t="shared" si="38"/>
        <v>-0.28893988677890531</v>
      </c>
      <c r="U121" s="11">
        <f>'OddsRatio_working_3-way'!S121-'OddsRatio_working_3-way'!R121^2/3</f>
        <v>-0.85092796656387615</v>
      </c>
      <c r="V121" s="11">
        <f>'OddsRatio_working_3-way'!S121*'OddsRatio_working_3-way'!R121/3-2*'OddsRatio_working_3-way'!R121^3/27-'OddsRatio_working_3-way'!T121</f>
        <v>0.28893988677890531</v>
      </c>
      <c r="W121" s="11">
        <f>'OddsRatio_working_3-way'!V121^2+4*'OddsRatio_working_3-way'!U121^3/27</f>
        <v>-7.7935291151934316E-3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0.15106272479255103</v>
      </c>
      <c r="Y121" s="11">
        <f>IF('OddsRatio_working_3-way'!W121&gt;=0,IF('OddsRatio_working_3-way'!V121+SQRT('OddsRatio_working_3-way'!W121)&gt;0,0,PI()),ACOS('OddsRatio_working_3-way'!V121/(2*'OddsRatio_working_3-way'!X121)))</f>
        <v>0.29652611787640071</v>
      </c>
      <c r="Z121" s="11">
        <f>'OddsRatio_working_3-way'!X121^(1/3)*COS('OddsRatio_working_3-way'!Y121/3)</f>
        <v>0.52998165126152619</v>
      </c>
      <c r="AA121" s="11">
        <f>'OddsRatio_working_3-way'!X121^(1/3)*COS(('OddsRatio_working_3-way'!Y121+2*PI())/3)</f>
        <v>-0.31050542367961481</v>
      </c>
      <c r="AB121" s="11">
        <f>'OddsRatio_working_3-way'!X121^(1/3)*COS(('OddsRatio_working_3-way'!Y121+4*PI())/3)</f>
        <v>-0.21947622758191154</v>
      </c>
      <c r="AC121" s="11">
        <f>'OddsRatio_working_3-way'!X121^(1/3)*SIN('OddsRatio_working_3-way'!Y121/3)</f>
        <v>5.2555730871124473E-2</v>
      </c>
      <c r="AD121" s="11">
        <f>'OddsRatio_working_3-way'!X121^(1/3)*SIN(('OddsRatio_working_3-way'!Y121+2*PI())/3)</f>
        <v>0.43269970809654468</v>
      </c>
      <c r="AE121" s="11">
        <f>'OddsRatio_working_3-way'!X121^(1/3)*SIN(('OddsRatio_working_3-way'!Y121+4*PI())/3)</f>
        <v>-0.48525543896766887</v>
      </c>
      <c r="AF121" s="11">
        <f>-'OddsRatio_working_3-way'!U121/(3*'OddsRatio_working_3-way'!X121^(1/3))*COS(('OddsRatio_working_3-way'!Y121)/3)</f>
        <v>0.52998165126152619</v>
      </c>
      <c r="AG121" s="11">
        <f>-'OddsRatio_working_3-way'!U121/(3*'OddsRatio_working_3-way'!X121^(1/3))*COS(('OddsRatio_working_3-way'!Y121+2*PI())/3)</f>
        <v>-0.31050542367961481</v>
      </c>
      <c r="AH121" s="11">
        <f>-'OddsRatio_working_3-way'!U121/(3*'OddsRatio_working_3-way'!X121^(1/3))*COS(('OddsRatio_working_3-way'!Y121+4*PI())/3)</f>
        <v>-0.21947622758191154</v>
      </c>
      <c r="AI121" s="11">
        <f>'OddsRatio_working_3-way'!U121/(3*'OddsRatio_working_3-way'!X121^(1/3))*SIN(('OddsRatio_working_3-way'!Y121)/3)</f>
        <v>-5.2555730871124473E-2</v>
      </c>
      <c r="AJ121" s="11">
        <f>'OddsRatio_working_3-way'!U121/(3*'OddsRatio_working_3-way'!X121^(1/3))*SIN(('OddsRatio_working_3-way'!Y121+2*PI())/3)</f>
        <v>-0.43269970809654468</v>
      </c>
      <c r="AK121" s="11">
        <f>'OddsRatio_working_3-way'!U121/(3*'OddsRatio_working_3-way'!X121^(1/3))*SIN(('OddsRatio_working_3-way'!Y121+4*PI())/3)</f>
        <v>0.48525543896766887</v>
      </c>
      <c r="AL121" s="11">
        <f>'OddsRatio_working_3-way'!Z121+'OddsRatio_working_3-way'!AF121</f>
        <v>1.0599633025230524</v>
      </c>
      <c r="AM121" s="11">
        <f>'OddsRatio_working_3-way'!AA121+'OddsRatio_working_3-way'!AG121</f>
        <v>-0.62101084735922962</v>
      </c>
      <c r="AN121" s="11">
        <f>'OddsRatio_working_3-way'!AB121+'OddsRatio_working_3-way'!AH121</f>
        <v>-0.43895245516382309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1.0599633025230524</v>
      </c>
      <c r="AS121" s="11">
        <f>IF(('OddsRatio_working_3-way'!X121=0),IF(Q121&gt;0,-Q121^(1/3),(-Q121)^(1/3)),'OddsRatio_working_3-way'!AM121-'OddsRatio_working_3-way'!R121/3)</f>
        <v>-0.62101084735922962</v>
      </c>
      <c r="AT121" s="11">
        <f>IF(('OddsRatio_working_3-way'!X121=0),IF(Q121&gt;0,-Q121^(1/3),(-Q121)^(1/3)),'OddsRatio_working_3-way'!AN121-'OddsRatio_working_3-way'!R121/3)</f>
        <v>-0.43895245516382309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9">
        <f t="shared" si="26"/>
        <v>0.54559373025638114</v>
      </c>
      <c r="E122" s="9">
        <f t="shared" si="27"/>
        <v>0.25997641216278466</v>
      </c>
      <c r="F122" s="9">
        <f t="shared" si="28"/>
        <v>0.19442985758083411</v>
      </c>
      <c r="G122" s="9">
        <f t="shared" si="29"/>
        <v>1.0542603001170057</v>
      </c>
      <c r="H122" s="9">
        <f t="shared" si="30"/>
        <v>1.8328656370924348</v>
      </c>
      <c r="I122" s="9">
        <f t="shared" si="31"/>
        <v>3.8465028103159158</v>
      </c>
      <c r="J122" s="9">
        <f t="shared" si="32"/>
        <v>5.1432429794598313</v>
      </c>
      <c r="K122" s="11">
        <f t="shared" si="33"/>
        <v>0.55865921787709494</v>
      </c>
      <c r="L122" s="11">
        <f t="shared" si="34"/>
        <v>0.27027027027027023</v>
      </c>
      <c r="M122" s="11">
        <f t="shared" si="35"/>
        <v>0.20283975659229211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-0.25673302116693963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0.22724913089458057</v>
      </c>
      <c r="Q122" s="11">
        <f>2*'OddsRatio_working_3-way'!K122*'OddsRatio_working_3-way'!L122*'OddsRatio_working_3-way'!M122</f>
        <v>6.1253135012016326E-2</v>
      </c>
      <c r="R122" s="11">
        <f t="shared" si="36"/>
        <v>0</v>
      </c>
      <c r="S122" s="11">
        <f t="shared" si="37"/>
        <v>-0.88515738981162351</v>
      </c>
      <c r="T122" s="11">
        <f t="shared" si="38"/>
        <v>-0.23858689752334863</v>
      </c>
      <c r="U122" s="11">
        <f>'OddsRatio_working_3-way'!S122-'OddsRatio_working_3-way'!R122^2/3</f>
        <v>-0.88515738981162351</v>
      </c>
      <c r="V122" s="11">
        <f>'OddsRatio_working_3-way'!S122*'OddsRatio_working_3-way'!R122/3-2*'OddsRatio_working_3-way'!R122^3/27-'OddsRatio_working_3-way'!T122</f>
        <v>0.23858689752334863</v>
      </c>
      <c r="W122" s="11">
        <f>'OddsRatio_working_3-way'!V122^2+4*'OddsRatio_working_3-way'!U122^3/27</f>
        <v>-4.5820589467664312E-2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0.16026875641986585</v>
      </c>
      <c r="Y122" s="11">
        <f>IF('OddsRatio_working_3-way'!W122&gt;=0,IF('OddsRatio_working_3-way'!V122+SQRT('OddsRatio_working_3-way'!W122)&gt;0,0,PI()),ACOS('OddsRatio_working_3-way'!V122/(2*'OddsRatio_working_3-way'!X122)))</f>
        <v>0.73125966839817458</v>
      </c>
      <c r="Z122" s="11">
        <f>'OddsRatio_working_3-way'!X122^(1/3)*COS('OddsRatio_working_3-way'!Y122/3)</f>
        <v>0.52713015005850283</v>
      </c>
      <c r="AA122" s="11">
        <f>'OddsRatio_working_3-way'!X122^(1/3)*COS(('OddsRatio_working_3-way'!Y122+2*PI())/3)</f>
        <v>-0.37709789463389753</v>
      </c>
      <c r="AB122" s="11">
        <f>'OddsRatio_working_3-way'!X122^(1/3)*COS(('OddsRatio_working_3-way'!Y122+4*PI())/3)</f>
        <v>-0.15003225542460558</v>
      </c>
      <c r="AC122" s="11">
        <f>'OddsRatio_working_3-way'!X122^(1/3)*SIN('OddsRatio_working_3-way'!Y122/3)</f>
        <v>0.13109640792119939</v>
      </c>
      <c r="AD122" s="11">
        <f>'OddsRatio_working_3-way'!X122^(1/3)*SIN(('OddsRatio_working_3-way'!Y122+2*PI())/3)</f>
        <v>0.39095989709076689</v>
      </c>
      <c r="AE122" s="11">
        <f>'OddsRatio_working_3-way'!X122^(1/3)*SIN(('OddsRatio_working_3-way'!Y122+4*PI())/3)</f>
        <v>-0.5220563050119662</v>
      </c>
      <c r="AF122" s="11">
        <f>-'OddsRatio_working_3-way'!U122/(3*'OddsRatio_working_3-way'!X122^(1/3))*COS(('OddsRatio_working_3-way'!Y122)/3)</f>
        <v>0.52713015005850283</v>
      </c>
      <c r="AG122" s="11">
        <f>-'OddsRatio_working_3-way'!U122/(3*'OddsRatio_working_3-way'!X122^(1/3))*COS(('OddsRatio_working_3-way'!Y122+2*PI())/3)</f>
        <v>-0.37709789463389753</v>
      </c>
      <c r="AH122" s="11">
        <f>-'OddsRatio_working_3-way'!U122/(3*'OddsRatio_working_3-way'!X122^(1/3))*COS(('OddsRatio_working_3-way'!Y122+4*PI())/3)</f>
        <v>-0.15003225542460558</v>
      </c>
      <c r="AI122" s="11">
        <f>'OddsRatio_working_3-way'!U122/(3*'OddsRatio_working_3-way'!X122^(1/3))*SIN(('OddsRatio_working_3-way'!Y122)/3)</f>
        <v>-0.13109640792119939</v>
      </c>
      <c r="AJ122" s="11">
        <f>'OddsRatio_working_3-way'!U122/(3*'OddsRatio_working_3-way'!X122^(1/3))*SIN(('OddsRatio_working_3-way'!Y122+2*PI())/3)</f>
        <v>-0.39095989709076689</v>
      </c>
      <c r="AK122" s="11">
        <f>'OddsRatio_working_3-way'!U122/(3*'OddsRatio_working_3-way'!X122^(1/3))*SIN(('OddsRatio_working_3-way'!Y122+4*PI())/3)</f>
        <v>0.5220563050119662</v>
      </c>
      <c r="AL122" s="11">
        <f>'OddsRatio_working_3-way'!Z122+'OddsRatio_working_3-way'!AF122</f>
        <v>1.0542603001170057</v>
      </c>
      <c r="AM122" s="11">
        <f>'OddsRatio_working_3-way'!AA122+'OddsRatio_working_3-way'!AG122</f>
        <v>-0.75419578926779507</v>
      </c>
      <c r="AN122" s="11">
        <f>'OddsRatio_working_3-way'!AB122+'OddsRatio_working_3-way'!AH122</f>
        <v>-0.30006451084921115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1.0542603001170057</v>
      </c>
      <c r="AS122" s="11">
        <f>IF(('OddsRatio_working_3-way'!X122=0),IF(Q122&gt;0,-Q122^(1/3),(-Q122)^(1/3)),'OddsRatio_working_3-way'!AM122-'OddsRatio_working_3-way'!R122/3)</f>
        <v>-0.75419578926779507</v>
      </c>
      <c r="AT122" s="11">
        <f>IF(('OddsRatio_working_3-way'!X122=0),IF(Q122&gt;0,-Q122^(1/3),(-Q122)^(1/3)),'OddsRatio_working_3-way'!AN122-'OddsRatio_working_3-way'!R122/3)</f>
        <v>-0.30006451084921115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9">
        <f t="shared" si="26"/>
        <v>0.53757442786080023</v>
      </c>
      <c r="E123" s="9">
        <f t="shared" si="27"/>
        <v>0.25534218349721188</v>
      </c>
      <c r="F123" s="9">
        <f t="shared" si="28"/>
        <v>0.20708338864198786</v>
      </c>
      <c r="G123" s="9">
        <f t="shared" si="29"/>
        <v>1.0490335762511842</v>
      </c>
      <c r="H123" s="9">
        <f t="shared" si="30"/>
        <v>1.8602075325259715</v>
      </c>
      <c r="I123" s="9">
        <f t="shared" si="31"/>
        <v>3.9163133419782916</v>
      </c>
      <c r="J123" s="9">
        <f t="shared" si="32"/>
        <v>4.8289725533168228</v>
      </c>
      <c r="K123" s="11">
        <f t="shared" si="33"/>
        <v>0.54945054945054939</v>
      </c>
      <c r="L123" s="11">
        <f t="shared" si="34"/>
        <v>0.26455026455026459</v>
      </c>
      <c r="M123" s="11">
        <f t="shared" si="35"/>
        <v>0.21505376344086019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-0.26009701739348445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0.22663233108701619</v>
      </c>
      <c r="Q123" s="11">
        <f>2*'OddsRatio_working_3-way'!K123*'OddsRatio_working_3-way'!L123*'OddsRatio_working_3-way'!M123</f>
        <v>6.2519263748142401E-2</v>
      </c>
      <c r="R123" s="11">
        <f t="shared" si="36"/>
        <v>0</v>
      </c>
      <c r="S123" s="11">
        <f t="shared" si="37"/>
        <v>-0.87133767760265535</v>
      </c>
      <c r="T123" s="11">
        <f t="shared" si="38"/>
        <v>-0.24036901451107734</v>
      </c>
      <c r="U123" s="11">
        <f>'OddsRatio_working_3-way'!S123-'OddsRatio_working_3-way'!R123^2/3</f>
        <v>-0.87133767760265535</v>
      </c>
      <c r="V123" s="11">
        <f>'OddsRatio_working_3-way'!S123*'OddsRatio_working_3-way'!R123/3-2*'OddsRatio_working_3-way'!R123^3/27-'OddsRatio_working_3-way'!T123</f>
        <v>0.24036901451107734</v>
      </c>
      <c r="W123" s="11">
        <f>'OddsRatio_working_3-way'!V123^2+4*'OddsRatio_working_3-way'!U123^3/27</f>
        <v>-4.0229423857245636E-2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0.15653009853880512</v>
      </c>
      <c r="Y123" s="11">
        <f>IF('OddsRatio_working_3-way'!W123&gt;=0,IF('OddsRatio_working_3-way'!V123+SQRT('OddsRatio_working_3-way'!W123)&gt;0,0,PI()),ACOS('OddsRatio_working_3-way'!V123/(2*'OddsRatio_working_3-way'!X123)))</f>
        <v>0.69538912036585787</v>
      </c>
      <c r="Z123" s="11">
        <f>'OddsRatio_working_3-way'!X123^(1/3)*COS('OddsRatio_working_3-way'!Y123/3)</f>
        <v>0.5245167881255921</v>
      </c>
      <c r="AA123" s="11">
        <f>'OddsRatio_working_3-way'!X123^(1/3)*COS(('OddsRatio_working_3-way'!Y123+2*PI())/3)</f>
        <v>-0.36947790549366127</v>
      </c>
      <c r="AB123" s="11">
        <f>'OddsRatio_working_3-way'!X123^(1/3)*COS(('OddsRatio_working_3-way'!Y123+4*PI())/3)</f>
        <v>-0.15503888263193097</v>
      </c>
      <c r="AC123" s="11">
        <f>'OddsRatio_working_3-way'!X123^(1/3)*SIN('OddsRatio_working_3-way'!Y123/3)</f>
        <v>0.12380642757398025</v>
      </c>
      <c r="AD123" s="11">
        <f>'OddsRatio_working_3-way'!X123^(1/3)*SIN(('OddsRatio_working_3-way'!Y123+2*PI())/3)</f>
        <v>0.3923416494411926</v>
      </c>
      <c r="AE123" s="11">
        <f>'OddsRatio_working_3-way'!X123^(1/3)*SIN(('OddsRatio_working_3-way'!Y123+4*PI())/3)</f>
        <v>-0.51614807701517296</v>
      </c>
      <c r="AF123" s="11">
        <f>-'OddsRatio_working_3-way'!U123/(3*'OddsRatio_working_3-way'!X123^(1/3))*COS(('OddsRatio_working_3-way'!Y123)/3)</f>
        <v>0.52451678812559199</v>
      </c>
      <c r="AG123" s="11">
        <f>-'OddsRatio_working_3-way'!U123/(3*'OddsRatio_working_3-way'!X123^(1/3))*COS(('OddsRatio_working_3-way'!Y123+2*PI())/3)</f>
        <v>-0.36947790549366116</v>
      </c>
      <c r="AH123" s="11">
        <f>-'OddsRatio_working_3-way'!U123/(3*'OddsRatio_working_3-way'!X123^(1/3))*COS(('OddsRatio_working_3-way'!Y123+4*PI())/3)</f>
        <v>-0.15503888263193094</v>
      </c>
      <c r="AI123" s="11">
        <f>'OddsRatio_working_3-way'!U123/(3*'OddsRatio_working_3-way'!X123^(1/3))*SIN(('OddsRatio_working_3-way'!Y123)/3)</f>
        <v>-0.12380642757398022</v>
      </c>
      <c r="AJ123" s="11">
        <f>'OddsRatio_working_3-way'!U123/(3*'OddsRatio_working_3-way'!X123^(1/3))*SIN(('OddsRatio_working_3-way'!Y123+2*PI())/3)</f>
        <v>-0.39234164944119249</v>
      </c>
      <c r="AK123" s="11">
        <f>'OddsRatio_working_3-way'!U123/(3*'OddsRatio_working_3-way'!X123^(1/3))*SIN(('OddsRatio_working_3-way'!Y123+4*PI())/3)</f>
        <v>0.51614807701517285</v>
      </c>
      <c r="AL123" s="11">
        <f>'OddsRatio_working_3-way'!Z123+'OddsRatio_working_3-way'!AF123</f>
        <v>1.0490335762511842</v>
      </c>
      <c r="AM123" s="11">
        <f>'OddsRatio_working_3-way'!AA123+'OddsRatio_working_3-way'!AG123</f>
        <v>-0.73895581098732244</v>
      </c>
      <c r="AN123" s="11">
        <f>'OddsRatio_working_3-way'!AB123+'OddsRatio_working_3-way'!AH123</f>
        <v>-0.31007776526386188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1.0490335762511842</v>
      </c>
      <c r="AS123" s="11">
        <f>IF(('OddsRatio_working_3-way'!X123=0),IF(Q123&gt;0,-Q123^(1/3),(-Q123)^(1/3)),'OddsRatio_working_3-way'!AM123-'OddsRatio_working_3-way'!R123/3)</f>
        <v>-0.73895581098732244</v>
      </c>
      <c r="AT123" s="11">
        <f>IF(('OddsRatio_working_3-way'!X123=0),IF(Q123&gt;0,-Q123^(1/3),(-Q123)^(1/3)),'OddsRatio_working_3-way'!AN123-'OddsRatio_working_3-way'!R123/3)</f>
        <v>-0.31007776526386188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9">
        <f t="shared" si="26"/>
        <v>0.42429181931287085</v>
      </c>
      <c r="E124" s="9">
        <f t="shared" si="27"/>
        <v>0.30337606852342952</v>
      </c>
      <c r="F124" s="9">
        <f t="shared" si="28"/>
        <v>0.27233211216369951</v>
      </c>
      <c r="G124" s="9">
        <f t="shared" si="29"/>
        <v>1.0437449569487214</v>
      </c>
      <c r="H124" s="9">
        <f t="shared" si="30"/>
        <v>2.3568684440333376</v>
      </c>
      <c r="I124" s="9">
        <f t="shared" si="31"/>
        <v>3.2962389052871872</v>
      </c>
      <c r="J124" s="9">
        <f t="shared" si="32"/>
        <v>3.6719870897887263</v>
      </c>
      <c r="K124" s="11">
        <f t="shared" si="33"/>
        <v>0.43478260869565222</v>
      </c>
      <c r="L124" s="11">
        <f t="shared" si="34"/>
        <v>0.3125</v>
      </c>
      <c r="M124" s="11">
        <f t="shared" si="35"/>
        <v>0.2808988764044944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-0.27943331704934038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0.23128358573522231</v>
      </c>
      <c r="Q124" s="11">
        <f>2*'OddsRatio_working_3-way'!K124*'OddsRatio_working_3-way'!L124*'OddsRatio_working_3-way'!M124</f>
        <v>7.6331216414264796E-2</v>
      </c>
      <c r="R124" s="11">
        <f t="shared" si="36"/>
        <v>0</v>
      </c>
      <c r="S124" s="11">
        <f t="shared" si="37"/>
        <v>-0.82768793706293753</v>
      </c>
      <c r="T124" s="11">
        <f t="shared" si="38"/>
        <v>-0.27316433566433584</v>
      </c>
      <c r="U124" s="11">
        <f>'OddsRatio_working_3-way'!S124-'OddsRatio_working_3-way'!R124^2/3</f>
        <v>-0.82768793706293753</v>
      </c>
      <c r="V124" s="11">
        <f>'OddsRatio_working_3-way'!S124*'OddsRatio_working_3-way'!R124/3-2*'OddsRatio_working_3-way'!R124^3/27-'OddsRatio_working_3-way'!T124</f>
        <v>0.27316433566433584</v>
      </c>
      <c r="W124" s="11">
        <f>'OddsRatio_working_3-way'!V124^2+4*'OddsRatio_working_3-way'!U124^3/27</f>
        <v>-9.384498728431015E-3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0.14491657342016556</v>
      </c>
      <c r="Y124" s="11">
        <f>IF('OddsRatio_working_3-way'!W124&gt;=0,IF('OddsRatio_working_3-way'!V124+SQRT('OddsRatio_working_3-way'!W124)&gt;0,0,PI()),ACOS('OddsRatio_working_3-way'!V124/(2*'OddsRatio_working_3-way'!X124)))</f>
        <v>0.34079797493882436</v>
      </c>
      <c r="Z124" s="11">
        <f>'OddsRatio_working_3-way'!X124^(1/3)*COS('OddsRatio_working_3-way'!Y124/3)</f>
        <v>0.5218724784743608</v>
      </c>
      <c r="AA124" s="11">
        <f>'OddsRatio_working_3-way'!X124^(1/3)*COS(('OddsRatio_working_3-way'!Y124+2*PI())/3)</f>
        <v>-0.31250000000000017</v>
      </c>
      <c r="AB124" s="11">
        <f>'OddsRatio_working_3-way'!X124^(1/3)*COS(('OddsRatio_working_3-way'!Y124+4*PI())/3)</f>
        <v>-0.20937247847436072</v>
      </c>
      <c r="AC124" s="11">
        <f>'OddsRatio_working_3-way'!X124^(1/3)*SIN('OddsRatio_working_3-way'!Y124/3)</f>
        <v>5.9540702313686932E-2</v>
      </c>
      <c r="AD124" s="11">
        <f>'OddsRatio_working_3-way'!X124^(1/3)*SIN(('OddsRatio_working_3-way'!Y124+2*PI())/3)</f>
        <v>0.42218447273790061</v>
      </c>
      <c r="AE124" s="11">
        <f>'OddsRatio_working_3-way'!X124^(1/3)*SIN(('OddsRatio_working_3-way'!Y124+4*PI())/3)</f>
        <v>-0.48172517505158746</v>
      </c>
      <c r="AF124" s="11">
        <f>-'OddsRatio_working_3-way'!U124/(3*'OddsRatio_working_3-way'!X124^(1/3))*COS(('OddsRatio_working_3-way'!Y124)/3)</f>
        <v>0.52187247847436058</v>
      </c>
      <c r="AG124" s="11">
        <f>-'OddsRatio_working_3-way'!U124/(3*'OddsRatio_working_3-way'!X124^(1/3))*COS(('OddsRatio_working_3-way'!Y124+2*PI())/3)</f>
        <v>-0.31250000000000006</v>
      </c>
      <c r="AH124" s="11">
        <f>-'OddsRatio_working_3-way'!U124/(3*'OddsRatio_working_3-way'!X124^(1/3))*COS(('OddsRatio_working_3-way'!Y124+4*PI())/3)</f>
        <v>-0.20937247847436061</v>
      </c>
      <c r="AI124" s="11">
        <f>'OddsRatio_working_3-way'!U124/(3*'OddsRatio_working_3-way'!X124^(1/3))*SIN(('OddsRatio_working_3-way'!Y124)/3)</f>
        <v>-5.9540702313686911E-2</v>
      </c>
      <c r="AJ124" s="11">
        <f>'OddsRatio_working_3-way'!U124/(3*'OddsRatio_working_3-way'!X124^(1/3))*SIN(('OddsRatio_working_3-way'!Y124+2*PI())/3)</f>
        <v>-0.42218447273790038</v>
      </c>
      <c r="AK124" s="11">
        <f>'OddsRatio_working_3-way'!U124/(3*'OddsRatio_working_3-way'!X124^(1/3))*SIN(('OddsRatio_working_3-way'!Y124+4*PI())/3)</f>
        <v>0.4817251750515873</v>
      </c>
      <c r="AL124" s="11">
        <f>'OddsRatio_working_3-way'!Z124+'OddsRatio_working_3-way'!AF124</f>
        <v>1.0437449569487214</v>
      </c>
      <c r="AM124" s="11">
        <f>'OddsRatio_working_3-way'!AA124+'OddsRatio_working_3-way'!AG124</f>
        <v>-0.62500000000000022</v>
      </c>
      <c r="AN124" s="11">
        <f>'OddsRatio_working_3-way'!AB124+'OddsRatio_working_3-way'!AH124</f>
        <v>-0.41874495694872133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1.0437449569487214</v>
      </c>
      <c r="AS124" s="11">
        <f>IF(('OddsRatio_working_3-way'!X124=0),IF(Q124&gt;0,-Q124^(1/3),(-Q124)^(1/3)),'OddsRatio_working_3-way'!AM124-'OddsRatio_working_3-way'!R124/3)</f>
        <v>-0.62500000000000022</v>
      </c>
      <c r="AT124" s="11">
        <f>IF(('OddsRatio_working_3-way'!X124=0),IF(Q124&gt;0,-Q124^(1/3),(-Q124)^(1/3)),'OddsRatio_working_3-way'!AN124-'OddsRatio_working_3-way'!R124/3)</f>
        <v>-0.41874495694872133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9">
        <f t="shared" si="26"/>
        <v>0.46511245933494838</v>
      </c>
      <c r="E125" s="9">
        <f t="shared" si="27"/>
        <v>0.26669599109887449</v>
      </c>
      <c r="F125" s="9">
        <f t="shared" si="28"/>
        <v>0.26819154956617708</v>
      </c>
      <c r="G125" s="9">
        <f t="shared" si="29"/>
        <v>1.0454705971538241</v>
      </c>
      <c r="H125" s="9">
        <f t="shared" si="30"/>
        <v>2.1500176568692071</v>
      </c>
      <c r="I125" s="9">
        <f t="shared" si="31"/>
        <v>3.7495876705145577</v>
      </c>
      <c r="J125" s="9">
        <f t="shared" si="32"/>
        <v>3.7286782585714802</v>
      </c>
      <c r="K125" s="11">
        <f t="shared" si="33"/>
        <v>0.47619047619047616</v>
      </c>
      <c r="L125" s="11">
        <f t="shared" si="34"/>
        <v>0.27548209366391185</v>
      </c>
      <c r="M125" s="11">
        <f t="shared" si="35"/>
        <v>0.2770083102493075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-0.27438212756772318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0.23038602741448372</v>
      </c>
      <c r="Q125" s="11">
        <f>2*'OddsRatio_working_3-way'!K125*'OddsRatio_working_3-way'!L125*'OddsRatio_working_3-way'!M125</f>
        <v>7.2676980256934934E-2</v>
      </c>
      <c r="R125" s="11">
        <f t="shared" si="36"/>
        <v>0</v>
      </c>
      <c r="S125" s="11">
        <f t="shared" si="37"/>
        <v>-0.83965391425729685</v>
      </c>
      <c r="T125" s="11">
        <f t="shared" si="38"/>
        <v>-0.26487505181618198</v>
      </c>
      <c r="U125" s="11">
        <f>'OddsRatio_working_3-way'!S125-'OddsRatio_working_3-way'!R125^2/3</f>
        <v>-0.83965391425729685</v>
      </c>
      <c r="V125" s="11">
        <f>'OddsRatio_working_3-way'!S125*'OddsRatio_working_3-way'!R125/3-2*'OddsRatio_working_3-way'!R125^3/27-'OddsRatio_working_3-way'!T125</f>
        <v>0.26487505181618198</v>
      </c>
      <c r="W125" s="11">
        <f>'OddsRatio_working_3-way'!V125^2+4*'OddsRatio_working_3-way'!U125^3/27</f>
        <v>-1.7540719146449488E-2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0.14807051717093664</v>
      </c>
      <c r="Y125" s="11">
        <f>IF('OddsRatio_working_3-way'!W125&gt;=0,IF('OddsRatio_working_3-way'!V125+SQRT('OddsRatio_working_3-way'!W125)&gt;0,0,PI()),ACOS('OddsRatio_working_3-way'!V125/(2*'OddsRatio_working_3-way'!X125)))</f>
        <v>0.46365924953169224</v>
      </c>
      <c r="Z125" s="11">
        <f>'OddsRatio_working_3-way'!X125^(1/3)*COS('OddsRatio_working_3-way'!Y125/3)</f>
        <v>0.52273529857691214</v>
      </c>
      <c r="AA125" s="11">
        <f>'OddsRatio_working_3-way'!X125^(1/3)*COS(('OddsRatio_working_3-way'!Y125+2*PI())/3)</f>
        <v>-0.33189660986922859</v>
      </c>
      <c r="AB125" s="11">
        <f>'OddsRatio_working_3-way'!X125^(1/3)*COS(('OddsRatio_working_3-way'!Y125+4*PI())/3)</f>
        <v>-0.19083868870768336</v>
      </c>
      <c r="AC125" s="11">
        <f>'OddsRatio_working_3-way'!X125^(1/3)*SIN('OddsRatio_working_3-way'!Y125/3)</f>
        <v>8.1439828753947188E-2</v>
      </c>
      <c r="AD125" s="11">
        <f>'OddsRatio_working_3-way'!X125^(1/3)*SIN(('OddsRatio_working_3-way'!Y125+2*PI())/3)</f>
        <v>0.41198213364547587</v>
      </c>
      <c r="AE125" s="11">
        <f>'OddsRatio_working_3-way'!X125^(1/3)*SIN(('OddsRatio_working_3-way'!Y125+4*PI())/3)</f>
        <v>-0.49342196239942304</v>
      </c>
      <c r="AF125" s="11">
        <f>-'OddsRatio_working_3-way'!U125/(3*'OddsRatio_working_3-way'!X125^(1/3))*COS(('OddsRatio_working_3-way'!Y125)/3)</f>
        <v>0.52273529857691203</v>
      </c>
      <c r="AG125" s="11">
        <f>-'OddsRatio_working_3-way'!U125/(3*'OddsRatio_working_3-way'!X125^(1/3))*COS(('OddsRatio_working_3-way'!Y125+2*PI())/3)</f>
        <v>-0.33189660986922853</v>
      </c>
      <c r="AH125" s="11">
        <f>-'OddsRatio_working_3-way'!U125/(3*'OddsRatio_working_3-way'!X125^(1/3))*COS(('OddsRatio_working_3-way'!Y125+4*PI())/3)</f>
        <v>-0.19083868870768333</v>
      </c>
      <c r="AI125" s="11">
        <f>'OddsRatio_working_3-way'!U125/(3*'OddsRatio_working_3-way'!X125^(1/3))*SIN(('OddsRatio_working_3-way'!Y125)/3)</f>
        <v>-8.1439828753947174E-2</v>
      </c>
      <c r="AJ125" s="11">
        <f>'OddsRatio_working_3-way'!U125/(3*'OddsRatio_working_3-way'!X125^(1/3))*SIN(('OddsRatio_working_3-way'!Y125+2*PI())/3)</f>
        <v>-0.41198213364547576</v>
      </c>
      <c r="AK125" s="11">
        <f>'OddsRatio_working_3-way'!U125/(3*'OddsRatio_working_3-way'!X125^(1/3))*SIN(('OddsRatio_working_3-way'!Y125+4*PI())/3)</f>
        <v>0.49342196239942293</v>
      </c>
      <c r="AL125" s="11">
        <f>'OddsRatio_working_3-way'!Z125+'OddsRatio_working_3-way'!AF125</f>
        <v>1.0454705971538241</v>
      </c>
      <c r="AM125" s="11">
        <f>'OddsRatio_working_3-way'!AA125+'OddsRatio_working_3-way'!AG125</f>
        <v>-0.66379321973845706</v>
      </c>
      <c r="AN125" s="11">
        <f>'OddsRatio_working_3-way'!AB125+'OddsRatio_working_3-way'!AH125</f>
        <v>-0.38167737741536667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1.0454705971538241</v>
      </c>
      <c r="AS125" s="11">
        <f>IF(('OddsRatio_working_3-way'!X125=0),IF(Q125&gt;0,-Q125^(1/3),(-Q125)^(1/3)),'OddsRatio_working_3-way'!AM125-'OddsRatio_working_3-way'!R125/3)</f>
        <v>-0.66379321973845706</v>
      </c>
      <c r="AT125" s="11">
        <f>IF(('OddsRatio_working_3-way'!X125=0),IF(Q125&gt;0,-Q125^(1/3),(-Q125)^(1/3)),'OddsRatio_working_3-way'!AN125-'OddsRatio_working_3-way'!R125/3)</f>
        <v>-0.38167737741536667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9">
        <f t="shared" si="26"/>
        <v>0.43172685319343157</v>
      </c>
      <c r="E126" s="9">
        <f t="shared" si="27"/>
        <v>0.25820898385538116</v>
      </c>
      <c r="F126" s="9">
        <f t="shared" si="28"/>
        <v>0.31006416295118738</v>
      </c>
      <c r="G126" s="9">
        <f t="shared" si="29"/>
        <v>1.0446661601829885</v>
      </c>
      <c r="H126" s="9">
        <f t="shared" si="30"/>
        <v>2.3162793618305657</v>
      </c>
      <c r="I126" s="9">
        <f t="shared" si="31"/>
        <v>3.8728319405032186</v>
      </c>
      <c r="J126" s="9">
        <f t="shared" si="32"/>
        <v>3.2251389211897652</v>
      </c>
      <c r="K126" s="11">
        <f t="shared" si="33"/>
        <v>0.44247787610619471</v>
      </c>
      <c r="L126" s="11">
        <f t="shared" si="34"/>
        <v>0.26666666666666666</v>
      </c>
      <c r="M126" s="11">
        <f t="shared" si="35"/>
        <v>0.31948881789137379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-0.27822669569396929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0.23146446511540236</v>
      </c>
      <c r="Q126" s="11">
        <f>2*'OddsRatio_working_3-way'!K126*'OddsRatio_working_3-way'!L126*'OddsRatio_working_3-way'!M126</f>
        <v>7.5395591242802068E-2</v>
      </c>
      <c r="R126" s="11">
        <f t="shared" si="36"/>
        <v>0</v>
      </c>
      <c r="S126" s="11">
        <f t="shared" si="37"/>
        <v>-0.8319275924909727</v>
      </c>
      <c r="T126" s="11">
        <f t="shared" si="38"/>
        <v>-0.27098618647914419</v>
      </c>
      <c r="U126" s="11">
        <f>'OddsRatio_working_3-way'!S126-'OddsRatio_working_3-way'!R126^2/3</f>
        <v>-0.8319275924909727</v>
      </c>
      <c r="V126" s="11">
        <f>'OddsRatio_working_3-way'!S126*'OddsRatio_working_3-way'!R126/3-2*'OddsRatio_working_3-way'!R126^3/27-'OddsRatio_working_3-way'!T126</f>
        <v>0.27098618647914419</v>
      </c>
      <c r="W126" s="11">
        <f>'OddsRatio_working_3-way'!V126^2+4*'OddsRatio_working_3-way'!U126^3/27</f>
        <v>-1.1867229617369121E-2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0.1460314545567826</v>
      </c>
      <c r="Y126" s="11">
        <f>IF('OddsRatio_working_3-way'!W126&gt;=0,IF('OddsRatio_working_3-way'!V126+SQRT('OddsRatio_working_3-way'!W126)&gt;0,0,PI()),ACOS('OddsRatio_working_3-way'!V126/(2*'OddsRatio_working_3-way'!X126)))</f>
        <v>0.38223049362894024</v>
      </c>
      <c r="Z126" s="11">
        <f>'OddsRatio_working_3-way'!X126^(1/3)*COS('OddsRatio_working_3-way'!Y126/3)</f>
        <v>0.52233308009149437</v>
      </c>
      <c r="AA126" s="11">
        <f>'OddsRatio_working_3-way'!X126^(1/3)*COS(('OddsRatio_working_3-way'!Y126+2*PI())/3)</f>
        <v>-0.31911490675562626</v>
      </c>
      <c r="AB126" s="11">
        <f>'OddsRatio_working_3-way'!X126^(1/3)*COS(('OddsRatio_working_3-way'!Y126+4*PI())/3)</f>
        <v>-0.20321817333586817</v>
      </c>
      <c r="AC126" s="11">
        <f>'OddsRatio_working_3-way'!X126^(1/3)*SIN('OddsRatio_working_3-way'!Y126/3)</f>
        <v>6.6913010238095677E-2</v>
      </c>
      <c r="AD126" s="11">
        <f>'OddsRatio_working_3-way'!X126^(1/3)*SIN(('OddsRatio_working_3-way'!Y126+2*PI())/3)</f>
        <v>0.41889721147715808</v>
      </c>
      <c r="AE126" s="11">
        <f>'OddsRatio_working_3-way'!X126^(1/3)*SIN(('OddsRatio_working_3-way'!Y126+4*PI())/3)</f>
        <v>-0.48581022171525373</v>
      </c>
      <c r="AF126" s="11">
        <f>-'OddsRatio_working_3-way'!U126/(3*'OddsRatio_working_3-way'!X126^(1/3))*COS(('OddsRatio_working_3-way'!Y126)/3)</f>
        <v>0.52233308009149426</v>
      </c>
      <c r="AG126" s="11">
        <f>-'OddsRatio_working_3-way'!U126/(3*'OddsRatio_working_3-way'!X126^(1/3))*COS(('OddsRatio_working_3-way'!Y126+2*PI())/3)</f>
        <v>-0.3191149067556262</v>
      </c>
      <c r="AH126" s="11">
        <f>-'OddsRatio_working_3-way'!U126/(3*'OddsRatio_working_3-way'!X126^(1/3))*COS(('OddsRatio_working_3-way'!Y126+4*PI())/3)</f>
        <v>-0.20321817333586814</v>
      </c>
      <c r="AI126" s="11">
        <f>'OddsRatio_working_3-way'!U126/(3*'OddsRatio_working_3-way'!X126^(1/3))*SIN(('OddsRatio_working_3-way'!Y126)/3)</f>
        <v>-6.6913010238095663E-2</v>
      </c>
      <c r="AJ126" s="11">
        <f>'OddsRatio_working_3-way'!U126/(3*'OddsRatio_working_3-way'!X126^(1/3))*SIN(('OddsRatio_working_3-way'!Y126+2*PI())/3)</f>
        <v>-0.41889721147715803</v>
      </c>
      <c r="AK126" s="11">
        <f>'OddsRatio_working_3-way'!U126/(3*'OddsRatio_working_3-way'!X126^(1/3))*SIN(('OddsRatio_working_3-way'!Y126+4*PI())/3)</f>
        <v>0.48581022171525362</v>
      </c>
      <c r="AL126" s="11">
        <f>'OddsRatio_working_3-way'!Z126+'OddsRatio_working_3-way'!AF126</f>
        <v>1.0446661601829885</v>
      </c>
      <c r="AM126" s="11">
        <f>'OddsRatio_working_3-way'!AA126+'OddsRatio_working_3-way'!AG126</f>
        <v>-0.63822981351125252</v>
      </c>
      <c r="AN126" s="11">
        <f>'OddsRatio_working_3-way'!AB126+'OddsRatio_working_3-way'!AH126</f>
        <v>-0.40643634667173634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1.0446661601829885</v>
      </c>
      <c r="AS126" s="11">
        <f>IF(('OddsRatio_working_3-way'!X126=0),IF(Q126&gt;0,-Q126^(1/3),(-Q126)^(1/3)),'OddsRatio_working_3-way'!AM126-'OddsRatio_working_3-way'!R126/3)</f>
        <v>-0.63822981351125252</v>
      </c>
      <c r="AT126" s="11">
        <f>IF(('OddsRatio_working_3-way'!X126=0),IF(Q126&gt;0,-Q126^(1/3),(-Q126)^(1/3)),'OddsRatio_working_3-way'!AN126-'OddsRatio_working_3-way'!R126/3)</f>
        <v>-0.40643634667173634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9">
        <f t="shared" si="26"/>
        <v>0.40316290717353692</v>
      </c>
      <c r="E127" s="9">
        <f t="shared" si="27"/>
        <v>0.29374473475954366</v>
      </c>
      <c r="F127" s="9">
        <f t="shared" si="28"/>
        <v>0.30309235806691959</v>
      </c>
      <c r="G127" s="9">
        <f t="shared" si="29"/>
        <v>1.0499197986347504</v>
      </c>
      <c r="H127" s="9">
        <f t="shared" si="30"/>
        <v>2.4803869160749983</v>
      </c>
      <c r="I127" s="9">
        <f t="shared" si="31"/>
        <v>3.4043163388735782</v>
      </c>
      <c r="J127" s="9">
        <f t="shared" si="32"/>
        <v>3.2993243590101029</v>
      </c>
      <c r="K127" s="11">
        <f t="shared" si="33"/>
        <v>0.41493775933609955</v>
      </c>
      <c r="L127" s="11">
        <f t="shared" si="34"/>
        <v>0.303951367781155</v>
      </c>
      <c r="M127" s="11">
        <f t="shared" si="35"/>
        <v>0.31347962382445144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-0.27957290956289382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0.23286899624487872</v>
      </c>
      <c r="Q127" s="11">
        <f>2*'OddsRatio_working_3-way'!K127*'OddsRatio_working_3-way'!L127*'OddsRatio_working_3-way'!M127</f>
        <v>7.907266425972112E-2</v>
      </c>
      <c r="R127" s="11">
        <f t="shared" si="36"/>
        <v>0</v>
      </c>
      <c r="S127" s="11">
        <f t="shared" si="37"/>
        <v>-0.83294549750533531</v>
      </c>
      <c r="T127" s="11">
        <f t="shared" si="38"/>
        <v>-0.28283378523101366</v>
      </c>
      <c r="U127" s="11">
        <f>'OddsRatio_working_3-way'!S127-'OddsRatio_working_3-way'!R127^2/3</f>
        <v>-0.83294549750533531</v>
      </c>
      <c r="V127" s="11">
        <f>'OddsRatio_working_3-way'!S127*'OddsRatio_working_3-way'!R127/3-2*'OddsRatio_working_3-way'!R127^3/27-'OddsRatio_working_3-way'!T127</f>
        <v>0.28283378523101366</v>
      </c>
      <c r="W127" s="11">
        <f>'OddsRatio_working_3-way'!V127^2+4*'OddsRatio_working_3-way'!U127^3/27</f>
        <v>-5.6192852472466415E-3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0.14629955170415748</v>
      </c>
      <c r="Y127" s="11">
        <f>IF('OddsRatio_working_3-way'!W127&gt;=0,IF('OddsRatio_working_3-way'!V127+SQRT('OddsRatio_working_3-way'!W127)&gt;0,0,PI()),ACOS('OddsRatio_working_3-way'!V127/(2*'OddsRatio_working_3-way'!X127)))</f>
        <v>0.25908186834202906</v>
      </c>
      <c r="Z127" s="11">
        <f>'OddsRatio_working_3-way'!X127^(1/3)*COS('OddsRatio_working_3-way'!Y127/3)</f>
        <v>0.52495989931737519</v>
      </c>
      <c r="AA127" s="11">
        <f>'OddsRatio_working_3-way'!X127^(1/3)*COS(('OddsRatio_working_3-way'!Y127+2*PI())/3)</f>
        <v>-0.30183985893007992</v>
      </c>
      <c r="AB127" s="11">
        <f>'OddsRatio_working_3-way'!X127^(1/3)*COS(('OddsRatio_working_3-way'!Y127+4*PI())/3)</f>
        <v>-0.22312004038729541</v>
      </c>
      <c r="AC127" s="11">
        <f>'OddsRatio_working_3-way'!X127^(1/3)*SIN('OddsRatio_working_3-way'!Y127/3)</f>
        <v>4.5448908426235064E-2</v>
      </c>
      <c r="AD127" s="11">
        <f>'OddsRatio_working_3-way'!X127^(1/3)*SIN(('OddsRatio_working_3-way'!Y127+2*PI())/3)</f>
        <v>0.43190415456385056</v>
      </c>
      <c r="AE127" s="11">
        <f>'OddsRatio_working_3-way'!X127^(1/3)*SIN(('OddsRatio_working_3-way'!Y127+4*PI())/3)</f>
        <v>-0.47735306299008567</v>
      </c>
      <c r="AF127" s="11">
        <f>-'OddsRatio_working_3-way'!U127/(3*'OddsRatio_working_3-way'!X127^(1/3))*COS(('OddsRatio_working_3-way'!Y127)/3)</f>
        <v>0.5249598993173753</v>
      </c>
      <c r="AG127" s="11">
        <f>-'OddsRatio_working_3-way'!U127/(3*'OddsRatio_working_3-way'!X127^(1/3))*COS(('OddsRatio_working_3-way'!Y127+2*PI())/3)</f>
        <v>-0.30183985893007997</v>
      </c>
      <c r="AH127" s="11">
        <f>-'OddsRatio_working_3-way'!U127/(3*'OddsRatio_working_3-way'!X127^(1/3))*COS(('OddsRatio_working_3-way'!Y127+4*PI())/3)</f>
        <v>-0.22312004038729547</v>
      </c>
      <c r="AI127" s="11">
        <f>'OddsRatio_working_3-way'!U127/(3*'OddsRatio_working_3-way'!X127^(1/3))*SIN(('OddsRatio_working_3-way'!Y127)/3)</f>
        <v>-4.5448908426235071E-2</v>
      </c>
      <c r="AJ127" s="11">
        <f>'OddsRatio_working_3-way'!U127/(3*'OddsRatio_working_3-way'!X127^(1/3))*SIN(('OddsRatio_working_3-way'!Y127+2*PI())/3)</f>
        <v>-0.43190415456385067</v>
      </c>
      <c r="AK127" s="11">
        <f>'OddsRatio_working_3-way'!U127/(3*'OddsRatio_working_3-way'!X127^(1/3))*SIN(('OddsRatio_working_3-way'!Y127+4*PI())/3)</f>
        <v>0.47735306299008579</v>
      </c>
      <c r="AL127" s="11">
        <f>'OddsRatio_working_3-way'!Z127+'OddsRatio_working_3-way'!AF127</f>
        <v>1.0499197986347504</v>
      </c>
      <c r="AM127" s="11">
        <f>'OddsRatio_working_3-way'!AA127+'OddsRatio_working_3-way'!AG127</f>
        <v>-0.60367971786015984</v>
      </c>
      <c r="AN127" s="11">
        <f>'OddsRatio_working_3-way'!AB127+'OddsRatio_working_3-way'!AH127</f>
        <v>-0.44624008077459087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1.0499197986347504</v>
      </c>
      <c r="AS127" s="11">
        <f>IF(('OddsRatio_working_3-way'!X127=0),IF(Q127&gt;0,-Q127^(1/3),(-Q127)^(1/3)),'OddsRatio_working_3-way'!AM127-'OddsRatio_working_3-way'!R127/3)</f>
        <v>-0.60367971786015984</v>
      </c>
      <c r="AT127" s="11">
        <f>IF(('OddsRatio_working_3-way'!X127=0),IF(Q127&gt;0,-Q127^(1/3),(-Q127)^(1/3)),'OddsRatio_working_3-way'!AN127-'OddsRatio_working_3-way'!R127/3)</f>
        <v>-0.44624008077459087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9">
        <f t="shared" si="26"/>
        <v>0.43567270775412764</v>
      </c>
      <c r="E128" s="9">
        <f t="shared" si="27"/>
        <v>0.3034222948020609</v>
      </c>
      <c r="F128" s="9">
        <f t="shared" si="28"/>
        <v>0.26090499744381174</v>
      </c>
      <c r="G128" s="9">
        <f t="shared" si="29"/>
        <v>1.0530902405793716</v>
      </c>
      <c r="H128" s="9">
        <f t="shared" si="30"/>
        <v>2.2953009959126267</v>
      </c>
      <c r="I128" s="9">
        <f t="shared" si="31"/>
        <v>3.2957367244630298</v>
      </c>
      <c r="J128" s="9">
        <f t="shared" si="32"/>
        <v>3.8328127471585098</v>
      </c>
      <c r="K128" s="11">
        <f t="shared" si="33"/>
        <v>0.44843049327354262</v>
      </c>
      <c r="L128" s="11">
        <f t="shared" si="34"/>
        <v>0.31446540880503143</v>
      </c>
      <c r="M128" s="11">
        <f t="shared" si="35"/>
        <v>0.2710027100271003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-0.27564843801412053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0.23311567971984537</v>
      </c>
      <c r="Q128" s="11">
        <f>2*'OddsRatio_working_3-way'!K128*'OddsRatio_working_3-way'!L128*'OddsRatio_working_3-way'!M128</f>
        <v>7.6431370399949308E-2</v>
      </c>
      <c r="R128" s="11">
        <f t="shared" si="36"/>
        <v>0</v>
      </c>
      <c r="S128" s="11">
        <f t="shared" si="37"/>
        <v>-0.84569925880698682</v>
      </c>
      <c r="T128" s="11">
        <f t="shared" si="38"/>
        <v>-0.27727844551048747</v>
      </c>
      <c r="U128" s="11">
        <f>'OddsRatio_working_3-way'!S128-'OddsRatio_working_3-way'!R128^2/3</f>
        <v>-0.84569925880698682</v>
      </c>
      <c r="V128" s="11">
        <f>'OddsRatio_working_3-way'!S128*'OddsRatio_working_3-way'!R128/3-2*'OddsRatio_working_3-way'!R128^3/27-'OddsRatio_working_3-way'!T128</f>
        <v>0.27727844551048747</v>
      </c>
      <c r="W128" s="11">
        <f>'OddsRatio_working_3-way'!V128^2+4*'OddsRatio_working_3-way'!U128^3/27</f>
        <v>-1.2724105088144907E-2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0.14967251036250551</v>
      </c>
      <c r="Y128" s="11">
        <f>IF('OddsRatio_working_3-way'!W128&gt;=0,IF('OddsRatio_working_3-way'!V128+SQRT('OddsRatio_working_3-way'!W128)&gt;0,0,PI()),ACOS('OddsRatio_working_3-way'!V128/(2*'OddsRatio_working_3-way'!X128)))</f>
        <v>0.38636798238234737</v>
      </c>
      <c r="Z128" s="11">
        <f>'OddsRatio_working_3-way'!X128^(1/3)*COS('OddsRatio_working_3-way'!Y128/3)</f>
        <v>0.52654512028968592</v>
      </c>
      <c r="AA128" s="11">
        <f>'OddsRatio_working_3-way'!X128^(1/3)*COS(('OddsRatio_working_3-way'!Y128+2*PI())/3)</f>
        <v>-0.32232755084069276</v>
      </c>
      <c r="AB128" s="11">
        <f>'OddsRatio_working_3-way'!X128^(1/3)*COS(('OddsRatio_working_3-way'!Y128+4*PI())/3)</f>
        <v>-0.204217569448993</v>
      </c>
      <c r="AC128" s="11">
        <f>'OddsRatio_working_3-way'!X128^(1/3)*SIN('OddsRatio_working_3-way'!Y128/3)</f>
        <v>6.8190829550479476E-2</v>
      </c>
      <c r="AD128" s="11">
        <f>'OddsRatio_working_3-way'!X128^(1/3)*SIN(('OddsRatio_working_3-way'!Y128+2*PI())/3)</f>
        <v>0.4219060356343613</v>
      </c>
      <c r="AE128" s="11">
        <f>'OddsRatio_working_3-way'!X128^(1/3)*SIN(('OddsRatio_working_3-way'!Y128+4*PI())/3)</f>
        <v>-0.49009686518484086</v>
      </c>
      <c r="AF128" s="11">
        <f>-'OddsRatio_working_3-way'!U128/(3*'OddsRatio_working_3-way'!X128^(1/3))*COS(('OddsRatio_working_3-way'!Y128)/3)</f>
        <v>0.52654512028968581</v>
      </c>
      <c r="AG128" s="11">
        <f>-'OddsRatio_working_3-way'!U128/(3*'OddsRatio_working_3-way'!X128^(1/3))*COS(('OddsRatio_working_3-way'!Y128+2*PI())/3)</f>
        <v>-0.3223275508406927</v>
      </c>
      <c r="AH128" s="11">
        <f>-'OddsRatio_working_3-way'!U128/(3*'OddsRatio_working_3-way'!X128^(1/3))*COS(('OddsRatio_working_3-way'!Y128+4*PI())/3)</f>
        <v>-0.20421756944899294</v>
      </c>
      <c r="AI128" s="11">
        <f>'OddsRatio_working_3-way'!U128/(3*'OddsRatio_working_3-way'!X128^(1/3))*SIN(('OddsRatio_working_3-way'!Y128)/3)</f>
        <v>-6.8190829550479448E-2</v>
      </c>
      <c r="AJ128" s="11">
        <f>'OddsRatio_working_3-way'!U128/(3*'OddsRatio_working_3-way'!X128^(1/3))*SIN(('OddsRatio_working_3-way'!Y128+2*PI())/3)</f>
        <v>-0.42190603563436124</v>
      </c>
      <c r="AK128" s="11">
        <f>'OddsRatio_working_3-way'!U128/(3*'OddsRatio_working_3-way'!X128^(1/3))*SIN(('OddsRatio_working_3-way'!Y128+4*PI())/3)</f>
        <v>0.49009686518484075</v>
      </c>
      <c r="AL128" s="11">
        <f>'OddsRatio_working_3-way'!Z128+'OddsRatio_working_3-way'!AF128</f>
        <v>1.0530902405793716</v>
      </c>
      <c r="AM128" s="11">
        <f>'OddsRatio_working_3-way'!AA128+'OddsRatio_working_3-way'!AG128</f>
        <v>-0.64465510168138551</v>
      </c>
      <c r="AN128" s="11">
        <f>'OddsRatio_working_3-way'!AB128+'OddsRatio_working_3-way'!AH128</f>
        <v>-0.40843513889798594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1.0530902405793716</v>
      </c>
      <c r="AS128" s="11">
        <f>IF(('OddsRatio_working_3-way'!X128=0),IF(Q128&gt;0,-Q128^(1/3),(-Q128)^(1/3)),'OddsRatio_working_3-way'!AM128-'OddsRatio_working_3-way'!R128/3)</f>
        <v>-0.64465510168138551</v>
      </c>
      <c r="AT128" s="11">
        <f>IF(('OddsRatio_working_3-way'!X128=0),IF(Q128&gt;0,-Q128^(1/3),(-Q128)^(1/3)),'OddsRatio_working_3-way'!AN128-'OddsRatio_working_3-way'!R128/3)</f>
        <v>-0.40843513889798594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9">
        <f t="shared" si="26"/>
        <v>0.36546987883375875</v>
      </c>
      <c r="E129" s="9">
        <f t="shared" si="27"/>
        <v>0.29148697309198374</v>
      </c>
      <c r="F129" s="9">
        <f t="shared" si="28"/>
        <v>0.34304314807425734</v>
      </c>
      <c r="G129" s="9">
        <f t="shared" si="29"/>
        <v>1.0522446091177011</v>
      </c>
      <c r="H129" s="9">
        <f t="shared" si="30"/>
        <v>2.7362036050442065</v>
      </c>
      <c r="I129" s="9">
        <f t="shared" si="31"/>
        <v>3.4306850470618895</v>
      </c>
      <c r="J129" s="9">
        <f t="shared" si="32"/>
        <v>2.9150851885942157</v>
      </c>
      <c r="K129" s="11">
        <f t="shared" si="33"/>
        <v>0.37735849056603776</v>
      </c>
      <c r="L129" s="11">
        <f t="shared" si="34"/>
        <v>0.30211480362537763</v>
      </c>
      <c r="M129" s="11">
        <f t="shared" si="35"/>
        <v>0.3546099290780142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-0.28044282680489618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0.23367102434827813</v>
      </c>
      <c r="Q129" s="11">
        <f>2*'OddsRatio_working_3-way'!K129*'OddsRatio_working_3-way'!L129*'OddsRatio_working_3-way'!M129</f>
        <v>8.0855025726047816E-2</v>
      </c>
      <c r="R129" s="11">
        <f t="shared" si="36"/>
        <v>0</v>
      </c>
      <c r="S129" s="11">
        <f t="shared" si="37"/>
        <v>-0.83322161244239223</v>
      </c>
      <c r="T129" s="11">
        <f t="shared" si="38"/>
        <v>-0.2883119766236652</v>
      </c>
      <c r="U129" s="11">
        <f>'OddsRatio_working_3-way'!S129-'OddsRatio_working_3-way'!R129^2/3</f>
        <v>-0.83322161244239223</v>
      </c>
      <c r="V129" s="11">
        <f>'OddsRatio_working_3-way'!S129*'OddsRatio_working_3-way'!R129/3-2*'OddsRatio_working_3-way'!R129^3/27-'OddsRatio_working_3-way'!T129</f>
        <v>0.2883119766236652</v>
      </c>
      <c r="W129" s="11">
        <f>'OddsRatio_working_3-way'!V129^2+4*'OddsRatio_working_3-way'!U129^3/27</f>
        <v>-2.5756090316626234E-3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0.14637230347328989</v>
      </c>
      <c r="Y129" s="11">
        <f>IF('OddsRatio_working_3-way'!W129&gt;=0,IF('OddsRatio_working_3-way'!V129+SQRT('OddsRatio_working_3-way'!W129)&gt;0,0,PI()),ACOS('OddsRatio_working_3-way'!V129/(2*'OddsRatio_working_3-way'!X129)))</f>
        <v>0.17424118830381485</v>
      </c>
      <c r="Z129" s="11">
        <f>'OddsRatio_working_3-way'!X129^(1/3)*COS('OddsRatio_working_3-way'!Y129/3)</f>
        <v>0.52612230455885056</v>
      </c>
      <c r="AA129" s="11">
        <f>'OddsRatio_working_3-way'!X129^(1/3)*COS(('OddsRatio_working_3-way'!Y129+2*PI())/3)</f>
        <v>-0.2895544268007284</v>
      </c>
      <c r="AB129" s="11">
        <f>'OddsRatio_working_3-way'!X129^(1/3)*COS(('OddsRatio_working_3-way'!Y129+4*PI())/3)</f>
        <v>-0.23656787775812207</v>
      </c>
      <c r="AC129" s="11">
        <f>'OddsRatio_working_3-way'!X129^(1/3)*SIN('OddsRatio_working_3-way'!Y129/3)</f>
        <v>3.0591798353178098E-2</v>
      </c>
      <c r="AD129" s="11">
        <f>'OddsRatio_working_3-way'!X129^(1/3)*SIN(('OddsRatio_working_3-way'!Y129+2*PI())/3)</f>
        <v>0.44033938206898898</v>
      </c>
      <c r="AE129" s="11">
        <f>'OddsRatio_working_3-way'!X129^(1/3)*SIN(('OddsRatio_working_3-way'!Y129+4*PI())/3)</f>
        <v>-0.47093118042216708</v>
      </c>
      <c r="AF129" s="11">
        <f>-'OddsRatio_working_3-way'!U129/(3*'OddsRatio_working_3-way'!X129^(1/3))*COS(('OddsRatio_working_3-way'!Y129)/3)</f>
        <v>0.52612230455885045</v>
      </c>
      <c r="AG129" s="11">
        <f>-'OddsRatio_working_3-way'!U129/(3*'OddsRatio_working_3-way'!X129^(1/3))*COS(('OddsRatio_working_3-way'!Y129+2*PI())/3)</f>
        <v>-0.28955442680072835</v>
      </c>
      <c r="AH129" s="11">
        <f>-'OddsRatio_working_3-way'!U129/(3*'OddsRatio_working_3-way'!X129^(1/3))*COS(('OddsRatio_working_3-way'!Y129+4*PI())/3)</f>
        <v>-0.23656787775812205</v>
      </c>
      <c r="AI129" s="11">
        <f>'OddsRatio_working_3-way'!U129/(3*'OddsRatio_working_3-way'!X129^(1/3))*SIN(('OddsRatio_working_3-way'!Y129)/3)</f>
        <v>-3.0591798353178094E-2</v>
      </c>
      <c r="AJ129" s="11">
        <f>'OddsRatio_working_3-way'!U129/(3*'OddsRatio_working_3-way'!X129^(1/3))*SIN(('OddsRatio_working_3-way'!Y129+2*PI())/3)</f>
        <v>-0.44033938206898893</v>
      </c>
      <c r="AK129" s="11">
        <f>'OddsRatio_working_3-way'!U129/(3*'OddsRatio_working_3-way'!X129^(1/3))*SIN(('OddsRatio_working_3-way'!Y129+4*PI())/3)</f>
        <v>0.47093118042216697</v>
      </c>
      <c r="AL129" s="11">
        <f>'OddsRatio_working_3-way'!Z129+'OddsRatio_working_3-way'!AF129</f>
        <v>1.0522446091177011</v>
      </c>
      <c r="AM129" s="11">
        <f>'OddsRatio_working_3-way'!AA129+'OddsRatio_working_3-way'!AG129</f>
        <v>-0.57910885360145681</v>
      </c>
      <c r="AN129" s="11">
        <f>'OddsRatio_working_3-way'!AB129+'OddsRatio_working_3-way'!AH129</f>
        <v>-0.47313575551624409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1.0522446091177011</v>
      </c>
      <c r="AS129" s="11">
        <f>IF(('OddsRatio_working_3-way'!X129=0),IF(Q129&gt;0,-Q129^(1/3),(-Q129)^(1/3)),'OddsRatio_working_3-way'!AM129-'OddsRatio_working_3-way'!R129/3)</f>
        <v>-0.57910885360145681</v>
      </c>
      <c r="AT129" s="11">
        <f>IF(('OddsRatio_working_3-way'!X129=0),IF(Q129&gt;0,-Q129^(1/3),(-Q129)^(1/3)),'OddsRatio_working_3-way'!AN129-'OddsRatio_working_3-way'!R129/3)</f>
        <v>-0.47313575551624409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9">
        <f t="shared" si="26"/>
        <v>0.21491026595413693</v>
      </c>
      <c r="E130" s="9">
        <f t="shared" si="27"/>
        <v>0.27026143394513957</v>
      </c>
      <c r="F130" s="9">
        <f t="shared" si="28"/>
        <v>0.51482830010072345</v>
      </c>
      <c r="G130" s="9">
        <f t="shared" si="29"/>
        <v>1.0588709699004659</v>
      </c>
      <c r="H130" s="9">
        <f t="shared" si="30"/>
        <v>4.6531048461566078</v>
      </c>
      <c r="I130" s="9">
        <f t="shared" si="31"/>
        <v>3.7001209732461873</v>
      </c>
      <c r="J130" s="9">
        <f t="shared" si="32"/>
        <v>1.9423951632114149</v>
      </c>
      <c r="K130" s="11">
        <f t="shared" si="33"/>
        <v>0.2247191011235955</v>
      </c>
      <c r="L130" s="11">
        <f t="shared" si="34"/>
        <v>0.28169014084507044</v>
      </c>
      <c r="M130" s="11">
        <f t="shared" si="35"/>
        <v>0.52910052910052918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-0.26224010731052994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0.23076452891297017</v>
      </c>
      <c r="Q130" s="11">
        <f>2*'OddsRatio_working_3-way'!K130*'OddsRatio_working_3-way'!L130*'OddsRatio_working_3-way'!M130</f>
        <v>6.6985349466754773E-2</v>
      </c>
      <c r="R130" s="11">
        <f t="shared" si="36"/>
        <v>0</v>
      </c>
      <c r="S130" s="11">
        <f t="shared" si="37"/>
        <v>-0.87997420104664559</v>
      </c>
      <c r="T130" s="11">
        <f t="shared" si="38"/>
        <v>-0.25543518172616708</v>
      </c>
      <c r="U130" s="11">
        <f>'OddsRatio_working_3-way'!S130-'OddsRatio_working_3-way'!R130^2/3</f>
        <v>-0.87997420104664559</v>
      </c>
      <c r="V130" s="11">
        <f>'OddsRatio_working_3-way'!S130*'OddsRatio_working_3-way'!R130/3-2*'OddsRatio_working_3-way'!R130^3/27-'OddsRatio_working_3-way'!T130</f>
        <v>0.25543518172616708</v>
      </c>
      <c r="W130" s="11">
        <f>'OddsRatio_working_3-way'!V130^2+4*'OddsRatio_working_3-way'!U130^3/27</f>
        <v>-3.5702803585215825E-2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0.15886309801893564</v>
      </c>
      <c r="Y130" s="11">
        <f>IF('OddsRatio_working_3-way'!W130&gt;=0,IF('OddsRatio_working_3-way'!V130+SQRT('OddsRatio_working_3-way'!W130)&gt;0,0,PI()),ACOS('OddsRatio_working_3-way'!V130/(2*'OddsRatio_working_3-way'!X130)))</f>
        <v>0.63689277690198198</v>
      </c>
      <c r="Z130" s="11">
        <f>'OddsRatio_working_3-way'!X130^(1/3)*COS('OddsRatio_working_3-way'!Y130/3)</f>
        <v>0.52943548495023296</v>
      </c>
      <c r="AA130" s="11">
        <f>'OddsRatio_working_3-way'!X130^(1/3)*COS(('OddsRatio_working_3-way'!Y130+2*PI())/3)</f>
        <v>-0.36354638568291919</v>
      </c>
      <c r="AB130" s="11">
        <f>'OddsRatio_working_3-way'!X130^(1/3)*COS(('OddsRatio_working_3-way'!Y130+4*PI())/3)</f>
        <v>-0.16588909926731366</v>
      </c>
      <c r="AC130" s="11">
        <f>'OddsRatio_working_3-way'!X130^(1/3)*SIN('OddsRatio_working_3-way'!Y130/3)</f>
        <v>0.11411748751934073</v>
      </c>
      <c r="AD130" s="11">
        <f>'OddsRatio_working_3-way'!X130^(1/3)*SIN(('OddsRatio_working_3-way'!Y130+2*PI())/3)</f>
        <v>0.4014458358721652</v>
      </c>
      <c r="AE130" s="11">
        <f>'OddsRatio_working_3-way'!X130^(1/3)*SIN(('OddsRatio_working_3-way'!Y130+4*PI())/3)</f>
        <v>-0.51556332339150601</v>
      </c>
      <c r="AF130" s="11">
        <f>-'OddsRatio_working_3-way'!U130/(3*'OddsRatio_working_3-way'!X130^(1/3))*COS(('OddsRatio_working_3-way'!Y130)/3)</f>
        <v>0.52943548495023285</v>
      </c>
      <c r="AG130" s="11">
        <f>-'OddsRatio_working_3-way'!U130/(3*'OddsRatio_working_3-way'!X130^(1/3))*COS(('OddsRatio_working_3-way'!Y130+2*PI())/3)</f>
        <v>-0.36354638568291914</v>
      </c>
      <c r="AH130" s="11">
        <f>-'OddsRatio_working_3-way'!U130/(3*'OddsRatio_working_3-way'!X130^(1/3))*COS(('OddsRatio_working_3-way'!Y130+4*PI())/3)</f>
        <v>-0.16588909926731363</v>
      </c>
      <c r="AI130" s="11">
        <f>'OddsRatio_working_3-way'!U130/(3*'OddsRatio_working_3-way'!X130^(1/3))*SIN(('OddsRatio_working_3-way'!Y130)/3)</f>
        <v>-0.1141174875193407</v>
      </c>
      <c r="AJ130" s="11">
        <f>'OddsRatio_working_3-way'!U130/(3*'OddsRatio_working_3-way'!X130^(1/3))*SIN(('OddsRatio_working_3-way'!Y130+2*PI())/3)</f>
        <v>-0.40144583587216515</v>
      </c>
      <c r="AK130" s="11">
        <f>'OddsRatio_working_3-way'!U130/(3*'OddsRatio_working_3-way'!X130^(1/3))*SIN(('OddsRatio_working_3-way'!Y130+4*PI())/3)</f>
        <v>0.5155633233915059</v>
      </c>
      <c r="AL130" s="11">
        <f>'OddsRatio_working_3-way'!Z130+'OddsRatio_working_3-way'!AF130</f>
        <v>1.0588709699004659</v>
      </c>
      <c r="AM130" s="11">
        <f>'OddsRatio_working_3-way'!AA130+'OddsRatio_working_3-way'!AG130</f>
        <v>-0.72709277136583839</v>
      </c>
      <c r="AN130" s="11">
        <f>'OddsRatio_working_3-way'!AB130+'OddsRatio_working_3-way'!AH130</f>
        <v>-0.33177819853462731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1.0588709699004659</v>
      </c>
      <c r="AS130" s="11">
        <f>IF(('OddsRatio_working_3-way'!X130=0),IF(Q130&gt;0,-Q130^(1/3),(-Q130)^(1/3)),'OddsRatio_working_3-way'!AM130-'OddsRatio_working_3-way'!R130/3)</f>
        <v>-0.72709277136583839</v>
      </c>
      <c r="AT130" s="11">
        <f>IF(('OddsRatio_working_3-way'!X130=0),IF(Q130&gt;0,-Q130^(1/3),(-Q130)^(1/3)),'OddsRatio_working_3-way'!AN130-'OddsRatio_working_3-way'!R130/3)</f>
        <v>-0.33177819853462731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9">
        <f t="shared" si="26"/>
        <v>0.52655724240143664</v>
      </c>
      <c r="E131" s="9">
        <f t="shared" si="27"/>
        <v>0.24648525790153122</v>
      </c>
      <c r="F131" s="9">
        <f t="shared" si="28"/>
        <v>0.22695749969703208</v>
      </c>
      <c r="G131" s="9">
        <f t="shared" si="29"/>
        <v>1.0577985348515675</v>
      </c>
      <c r="H131" s="9">
        <f t="shared" si="30"/>
        <v>1.8991287546238327</v>
      </c>
      <c r="I131" s="9">
        <f t="shared" si="31"/>
        <v>4.0570377657210299</v>
      </c>
      <c r="J131" s="9">
        <f t="shared" si="32"/>
        <v>4.4061112822220476</v>
      </c>
      <c r="K131" s="11">
        <f t="shared" si="33"/>
        <v>0.54054054054054046</v>
      </c>
      <c r="L131" s="11">
        <f t="shared" si="34"/>
        <v>0.25706940874035988</v>
      </c>
      <c r="M131" s="11">
        <f t="shared" si="35"/>
        <v>0.23696682464454977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-0.26045869454049386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0.22917933711193864</v>
      </c>
      <c r="Q131" s="11">
        <f>2*'OddsRatio_working_3-way'!K131*'OddsRatio_working_3-way'!L131*'OddsRatio_working_3-way'!M131</f>
        <v>6.5856131354005337E-2</v>
      </c>
      <c r="R131" s="11">
        <f t="shared" si="36"/>
        <v>0</v>
      </c>
      <c r="S131" s="11">
        <f t="shared" si="37"/>
        <v>-0.87990664898425119</v>
      </c>
      <c r="T131" s="11">
        <f t="shared" si="38"/>
        <v>-0.25284673821386522</v>
      </c>
      <c r="U131" s="11">
        <f>'OddsRatio_working_3-way'!S131-'OddsRatio_working_3-way'!R131^2/3</f>
        <v>-0.87990664898425119</v>
      </c>
      <c r="V131" s="11">
        <f>'OddsRatio_working_3-way'!S131*'OddsRatio_working_3-way'!R131/3-2*'OddsRatio_working_3-way'!R131^3/27-'OddsRatio_working_3-way'!T131</f>
        <v>0.25284673821386522</v>
      </c>
      <c r="W131" s="11">
        <f>'OddsRatio_working_3-way'!V131^2+4*'OddsRatio_working_3-way'!U131^3/27</f>
        <v>-3.6995215852453092E-2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0.15884480545318752</v>
      </c>
      <c r="Y131" s="11">
        <f>IF('OddsRatio_working_3-way'!W131&gt;=0,IF('OddsRatio_working_3-way'!V131+SQRT('OddsRatio_working_3-way'!W131)&gt;0,0,PI()),ACOS('OddsRatio_working_3-way'!V131/(2*'OddsRatio_working_3-way'!X131)))</f>
        <v>0.65031624309292368</v>
      </c>
      <c r="Z131" s="11">
        <f>'OddsRatio_working_3-way'!X131^(1/3)*COS('OddsRatio_working_3-way'!Y131/3)</f>
        <v>0.52889926742578375</v>
      </c>
      <c r="AA131" s="11">
        <f>'OddsRatio_working_3-way'!X131^(1/3)*COS(('OddsRatio_working_3-way'!Y131+2*PI())/3)</f>
        <v>-0.36532498220505211</v>
      </c>
      <c r="AB131" s="11">
        <f>'OddsRatio_working_3-way'!X131^(1/3)*COS(('OddsRatio_working_3-way'!Y131+4*PI())/3)</f>
        <v>-0.16357428522073175</v>
      </c>
      <c r="AC131" s="11">
        <f>'OddsRatio_working_3-way'!X131^(1/3)*SIN('OddsRatio_working_3-way'!Y131/3)</f>
        <v>0.11648081921309214</v>
      </c>
      <c r="AD131" s="11">
        <f>'OddsRatio_working_3-way'!X131^(1/3)*SIN(('OddsRatio_working_3-way'!Y131+2*PI())/3)</f>
        <v>0.39979979202716209</v>
      </c>
      <c r="AE131" s="11">
        <f>'OddsRatio_working_3-way'!X131^(1/3)*SIN(('OddsRatio_working_3-way'!Y131+4*PI())/3)</f>
        <v>-0.51628061124025415</v>
      </c>
      <c r="AF131" s="11">
        <f>-'OddsRatio_working_3-way'!U131/(3*'OddsRatio_working_3-way'!X131^(1/3))*COS(('OddsRatio_working_3-way'!Y131)/3)</f>
        <v>0.52889926742578386</v>
      </c>
      <c r="AG131" s="11">
        <f>-'OddsRatio_working_3-way'!U131/(3*'OddsRatio_working_3-way'!X131^(1/3))*COS(('OddsRatio_working_3-way'!Y131+2*PI())/3)</f>
        <v>-0.36532498220505216</v>
      </c>
      <c r="AH131" s="11">
        <f>-'OddsRatio_working_3-way'!U131/(3*'OddsRatio_working_3-way'!X131^(1/3))*COS(('OddsRatio_working_3-way'!Y131+4*PI())/3)</f>
        <v>-0.16357428522073178</v>
      </c>
      <c r="AI131" s="11">
        <f>'OddsRatio_working_3-way'!U131/(3*'OddsRatio_working_3-way'!X131^(1/3))*SIN(('OddsRatio_working_3-way'!Y131)/3)</f>
        <v>-0.11648081921309217</v>
      </c>
      <c r="AJ131" s="11">
        <f>'OddsRatio_working_3-way'!U131/(3*'OddsRatio_working_3-way'!X131^(1/3))*SIN(('OddsRatio_working_3-way'!Y131+2*PI())/3)</f>
        <v>-0.3997997920271622</v>
      </c>
      <c r="AK131" s="11">
        <f>'OddsRatio_working_3-way'!U131/(3*'OddsRatio_working_3-way'!X131^(1/3))*SIN(('OddsRatio_working_3-way'!Y131+4*PI())/3)</f>
        <v>0.51628061124025426</v>
      </c>
      <c r="AL131" s="11">
        <f>'OddsRatio_working_3-way'!Z131+'OddsRatio_working_3-way'!AF131</f>
        <v>1.0577985348515675</v>
      </c>
      <c r="AM131" s="11">
        <f>'OddsRatio_working_3-way'!AA131+'OddsRatio_working_3-way'!AG131</f>
        <v>-0.73064996441010432</v>
      </c>
      <c r="AN131" s="11">
        <f>'OddsRatio_working_3-way'!AB131+'OddsRatio_working_3-way'!AH131</f>
        <v>-0.3271485704414635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1.0577985348515675</v>
      </c>
      <c r="AS131" s="11">
        <f>IF(('OddsRatio_working_3-way'!X131=0),IF(Q131&gt;0,-Q131^(1/3),(-Q131)^(1/3)),'OddsRatio_working_3-way'!AM131-'OddsRatio_working_3-way'!R131/3)</f>
        <v>-0.73064996441010432</v>
      </c>
      <c r="AT131" s="11">
        <f>IF(('OddsRatio_working_3-way'!X131=0),IF(Q131&gt;0,-Q131^(1/3),(-Q131)^(1/3)),'OddsRatio_working_3-way'!AN131-'OddsRatio_working_3-way'!R131/3)</f>
        <v>-0.3271485704414635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9">
        <f t="shared" ref="D132:D195" si="39">(K132/(AR132+K132-(AR132*K132)))</f>
        <v>0.58696991339158888</v>
      </c>
      <c r="E132" s="9">
        <f t="shared" ref="E132:E195" si="40">(L132/(AR132+L132-(AR132*L132)))</f>
        <v>0.24696149198285378</v>
      </c>
      <c r="F132" s="9">
        <f t="shared" ref="F132:F195" si="41">(M132/(AR132+M132-(AR132*M132)))</f>
        <v>0.16606859462555734</v>
      </c>
      <c r="G132" s="9">
        <f t="shared" ref="G132:G195" si="42">AR132</f>
        <v>1.0661588392357682</v>
      </c>
      <c r="H132" s="9">
        <f t="shared" ref="H132:H195" si="43">IF(A132="","",1/D132)</f>
        <v>1.7036648338956069</v>
      </c>
      <c r="I132" s="9">
        <f t="shared" ref="I132:I195" si="44">IF(B132="","",1/E132)</f>
        <v>4.0492142802142963</v>
      </c>
      <c r="J132" s="9">
        <f t="shared" ref="J132:J195" si="45">IF(C132="","",1/F132)</f>
        <v>6.0216081328004671</v>
      </c>
      <c r="K132" s="11">
        <f t="shared" ref="K132:K195" si="46">1/A132</f>
        <v>0.60240963855421692</v>
      </c>
      <c r="L132" s="11">
        <f t="shared" ref="L132:L195" si="47">1/B132</f>
        <v>0.2590673575129534</v>
      </c>
      <c r="M132" s="11">
        <f t="shared" ref="M132:M195" si="48">1/C132</f>
        <v>0.17513134851138354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-0.24299613998219494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0.22494085121553886</v>
      </c>
      <c r="Q132" s="11">
        <f>2*'OddsRatio_working_3-way'!K132*'OddsRatio_working_3-way'!L132*'OddsRatio_working_3-way'!M132</f>
        <v>5.4663633345209933E-2</v>
      </c>
      <c r="R132" s="11">
        <f t="shared" ref="R132:R195" si="49">O132/N132</f>
        <v>0</v>
      </c>
      <c r="S132" s="11">
        <f t="shared" ref="S132:S195" si="50">P132/N132</f>
        <v>-0.92569721984892828</v>
      </c>
      <c r="T132" s="11">
        <f t="shared" ref="T132:T195" si="51">Q132/N132</f>
        <v>-0.22495679704712718</v>
      </c>
      <c r="U132" s="11">
        <f>'OddsRatio_working_3-way'!S132-'OddsRatio_working_3-way'!R132^2/3</f>
        <v>-0.92569721984892828</v>
      </c>
      <c r="V132" s="11">
        <f>'OddsRatio_working_3-way'!S132*'OddsRatio_working_3-way'!R132/3-2*'OddsRatio_working_3-way'!R132^3/27-'OddsRatio_working_3-way'!T132</f>
        <v>0.22495679704712718</v>
      </c>
      <c r="W132" s="11">
        <f>'OddsRatio_working_3-way'!V132^2+4*'OddsRatio_working_3-way'!U132^3/27</f>
        <v>-6.6912091389587841E-2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0.17140423851767073</v>
      </c>
      <c r="Y132" s="11">
        <f>IF('OddsRatio_working_3-way'!W132&gt;=0,IF('OddsRatio_working_3-way'!V132+SQRT('OddsRatio_working_3-way'!W132)&gt;0,0,PI()),ACOS('OddsRatio_working_3-way'!V132/(2*'OddsRatio_working_3-way'!X132)))</f>
        <v>0.85500182035968708</v>
      </c>
      <c r="Z132" s="11">
        <f>'OddsRatio_working_3-way'!X132^(1/3)*COS('OddsRatio_working_3-way'!Y132/3)</f>
        <v>0.53307941961788408</v>
      </c>
      <c r="AA132" s="11">
        <f>'OddsRatio_working_3-way'!X132^(1/3)*COS(('OddsRatio_working_3-way'!Y132+2*PI())/3)</f>
        <v>-0.40179522447332455</v>
      </c>
      <c r="AB132" s="11">
        <f>'OddsRatio_working_3-way'!X132^(1/3)*COS(('OddsRatio_working_3-way'!Y132+4*PI())/3)</f>
        <v>-0.13128419514455969</v>
      </c>
      <c r="AC132" s="11">
        <f>'OddsRatio_working_3-way'!X132^(1/3)*SIN('OddsRatio_working_3-way'!Y132/3)</f>
        <v>0.15617961560172527</v>
      </c>
      <c r="AD132" s="11">
        <f>'OddsRatio_working_3-way'!X132^(1/3)*SIN(('OddsRatio_working_3-way'!Y132+2*PI())/3)</f>
        <v>0.38357051182288976</v>
      </c>
      <c r="AE132" s="11">
        <f>'OddsRatio_working_3-way'!X132^(1/3)*SIN(('OddsRatio_working_3-way'!Y132+4*PI())/3)</f>
        <v>-0.53975012742461492</v>
      </c>
      <c r="AF132" s="11">
        <f>-'OddsRatio_working_3-way'!U132/(3*'OddsRatio_working_3-way'!X132^(1/3))*COS(('OddsRatio_working_3-way'!Y132)/3)</f>
        <v>0.53307941961788397</v>
      </c>
      <c r="AG132" s="11">
        <f>-'OddsRatio_working_3-way'!U132/(3*'OddsRatio_working_3-way'!X132^(1/3))*COS(('OddsRatio_working_3-way'!Y132+2*PI())/3)</f>
        <v>-0.4017952244733245</v>
      </c>
      <c r="AH132" s="11">
        <f>-'OddsRatio_working_3-way'!U132/(3*'OddsRatio_working_3-way'!X132^(1/3))*COS(('OddsRatio_working_3-way'!Y132+4*PI())/3)</f>
        <v>-0.13128419514455966</v>
      </c>
      <c r="AI132" s="11">
        <f>'OddsRatio_working_3-way'!U132/(3*'OddsRatio_working_3-way'!X132^(1/3))*SIN(('OddsRatio_working_3-way'!Y132)/3)</f>
        <v>-0.15617961560172525</v>
      </c>
      <c r="AJ132" s="11">
        <f>'OddsRatio_working_3-way'!U132/(3*'OddsRatio_working_3-way'!X132^(1/3))*SIN(('OddsRatio_working_3-way'!Y132+2*PI())/3)</f>
        <v>-0.38357051182288965</v>
      </c>
      <c r="AK132" s="11">
        <f>'OddsRatio_working_3-way'!U132/(3*'OddsRatio_working_3-way'!X132^(1/3))*SIN(('OddsRatio_working_3-way'!Y132+4*PI())/3)</f>
        <v>0.53975012742461481</v>
      </c>
      <c r="AL132" s="11">
        <f>'OddsRatio_working_3-way'!Z132+'OddsRatio_working_3-way'!AF132</f>
        <v>1.0661588392357682</v>
      </c>
      <c r="AM132" s="11">
        <f>'OddsRatio_working_3-way'!AA132+'OddsRatio_working_3-way'!AG132</f>
        <v>-0.80359044894664899</v>
      </c>
      <c r="AN132" s="11">
        <f>'OddsRatio_working_3-way'!AB132+'OddsRatio_working_3-way'!AH132</f>
        <v>-0.26256839028911938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1.0661588392357682</v>
      </c>
      <c r="AS132" s="11">
        <f>IF(('OddsRatio_working_3-way'!X132=0),IF(Q132&gt;0,-Q132^(1/3),(-Q132)^(1/3)),'OddsRatio_working_3-way'!AM132-'OddsRatio_working_3-way'!R132/3)</f>
        <v>-0.80359044894664899</v>
      </c>
      <c r="AT132" s="11">
        <f>IF(('OddsRatio_working_3-way'!X132=0),IF(Q132&gt;0,-Q132^(1/3),(-Q132)^(1/3)),'OddsRatio_working_3-way'!AN132-'OddsRatio_working_3-way'!R132/3)</f>
        <v>-0.26256839028911938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9">
        <f t="shared" si="39"/>
        <v>0.46071976064975895</v>
      </c>
      <c r="E133" s="9">
        <f t="shared" si="40"/>
        <v>0.26427536581191036</v>
      </c>
      <c r="F133" s="9">
        <f t="shared" si="41"/>
        <v>0.27500487353833092</v>
      </c>
      <c r="G133" s="9">
        <f t="shared" si="42"/>
        <v>1.0545196776094476</v>
      </c>
      <c r="H133" s="9">
        <f t="shared" si="43"/>
        <v>2.1705168421464869</v>
      </c>
      <c r="I133" s="9">
        <f t="shared" si="44"/>
        <v>3.783931948888942</v>
      </c>
      <c r="J133" s="9">
        <f t="shared" si="45"/>
        <v>3.6362991940236191</v>
      </c>
      <c r="K133" s="11">
        <f t="shared" si="46"/>
        <v>0.47393364928909953</v>
      </c>
      <c r="L133" s="11">
        <f t="shared" si="47"/>
        <v>0.27472527472527469</v>
      </c>
      <c r="M133" s="11">
        <f t="shared" si="48"/>
        <v>0.2857142857142857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-0.27253044856294706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0.23250277143303544</v>
      </c>
      <c r="Q133" s="11">
        <f>2*'OddsRatio_working_3-way'!K133*'OddsRatio_working_3-way'!L133*'OddsRatio_working_3-way'!M133</f>
        <v>7.4400886858571338E-2</v>
      </c>
      <c r="R133" s="11">
        <f t="shared" si="49"/>
        <v>0</v>
      </c>
      <c r="S133" s="11">
        <f t="shared" si="50"/>
        <v>-0.85312585312585243</v>
      </c>
      <c r="T133" s="11">
        <f t="shared" si="51"/>
        <v>-0.27300027300027274</v>
      </c>
      <c r="U133" s="11">
        <f>'OddsRatio_working_3-way'!S133-'OddsRatio_working_3-way'!R133^2/3</f>
        <v>-0.85312585312585243</v>
      </c>
      <c r="V133" s="11">
        <f>'OddsRatio_working_3-way'!S133*'OddsRatio_working_3-way'!R133/3-2*'OddsRatio_working_3-way'!R133^3/27-'OddsRatio_working_3-way'!T133</f>
        <v>0.27300027300027274</v>
      </c>
      <c r="W133" s="11">
        <f>'OddsRatio_working_3-way'!V133^2+4*'OddsRatio_working_3-way'!U133^3/27</f>
        <v>-1.7459774369208148E-2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0.15164837901163961</v>
      </c>
      <c r="Y133" s="11">
        <f>IF('OddsRatio_working_3-way'!W133&gt;=0,IF('OddsRatio_working_3-way'!V133+SQRT('OddsRatio_working_3-way'!W133)&gt;0,0,PI()),ACOS('OddsRatio_working_3-way'!V133/(2*'OddsRatio_working_3-way'!X133)))</f>
        <v>0.45077568937397761</v>
      </c>
      <c r="Z133" s="11">
        <f>'OddsRatio_working_3-way'!X133^(1/3)*COS('OddsRatio_working_3-way'!Y133/3)</f>
        <v>0.52725983880472382</v>
      </c>
      <c r="AA133" s="11">
        <f>'OddsRatio_working_3-way'!X133^(1/3)*COS(('OddsRatio_working_3-way'!Y133+2*PI())/3)</f>
        <v>-0.33276211211440893</v>
      </c>
      <c r="AB133" s="11">
        <f>'OddsRatio_working_3-way'!X133^(1/3)*COS(('OddsRatio_working_3-way'!Y133+4*PI())/3)</f>
        <v>-0.19449772669031518</v>
      </c>
      <c r="AC133" s="11">
        <f>'OddsRatio_working_3-way'!X133^(1/3)*SIN('OddsRatio_working_3-way'!Y133/3)</f>
        <v>7.9826980143938964E-2</v>
      </c>
      <c r="AD133" s="11">
        <f>'OddsRatio_working_3-way'!X133^(1/3)*SIN(('OddsRatio_working_3-way'!Y133+2*PI())/3)</f>
        <v>0.41670692472820947</v>
      </c>
      <c r="AE133" s="11">
        <f>'OddsRatio_working_3-way'!X133^(1/3)*SIN(('OddsRatio_working_3-way'!Y133+4*PI())/3)</f>
        <v>-0.49653390487214827</v>
      </c>
      <c r="AF133" s="11">
        <f>-'OddsRatio_working_3-way'!U133/(3*'OddsRatio_working_3-way'!X133^(1/3))*COS(('OddsRatio_working_3-way'!Y133)/3)</f>
        <v>0.52725983880472382</v>
      </c>
      <c r="AG133" s="11">
        <f>-'OddsRatio_working_3-way'!U133/(3*'OddsRatio_working_3-way'!X133^(1/3))*COS(('OddsRatio_working_3-way'!Y133+2*PI())/3)</f>
        <v>-0.33276211211440893</v>
      </c>
      <c r="AH133" s="11">
        <f>-'OddsRatio_working_3-way'!U133/(3*'OddsRatio_working_3-way'!X133^(1/3))*COS(('OddsRatio_working_3-way'!Y133+4*PI())/3)</f>
        <v>-0.19449772669031518</v>
      </c>
      <c r="AI133" s="11">
        <f>'OddsRatio_working_3-way'!U133/(3*'OddsRatio_working_3-way'!X133^(1/3))*SIN(('OddsRatio_working_3-way'!Y133)/3)</f>
        <v>-7.9826980143938964E-2</v>
      </c>
      <c r="AJ133" s="11">
        <f>'OddsRatio_working_3-way'!U133/(3*'OddsRatio_working_3-way'!X133^(1/3))*SIN(('OddsRatio_working_3-way'!Y133+2*PI())/3)</f>
        <v>-0.41670692472820947</v>
      </c>
      <c r="AK133" s="11">
        <f>'OddsRatio_working_3-way'!U133/(3*'OddsRatio_working_3-way'!X133^(1/3))*SIN(('OddsRatio_working_3-way'!Y133+4*PI())/3)</f>
        <v>0.49653390487214827</v>
      </c>
      <c r="AL133" s="11">
        <f>'OddsRatio_working_3-way'!Z133+'OddsRatio_working_3-way'!AF133</f>
        <v>1.0545196776094476</v>
      </c>
      <c r="AM133" s="11">
        <f>'OddsRatio_working_3-way'!AA133+'OddsRatio_working_3-way'!AG133</f>
        <v>-0.66552422422881785</v>
      </c>
      <c r="AN133" s="11">
        <f>'OddsRatio_working_3-way'!AB133+'OddsRatio_working_3-way'!AH133</f>
        <v>-0.38899545338063035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1.0545196776094476</v>
      </c>
      <c r="AS133" s="11">
        <f>IF(('OddsRatio_working_3-way'!X133=0),IF(Q133&gt;0,-Q133^(1/3),(-Q133)^(1/3)),'OddsRatio_working_3-way'!AM133-'OddsRatio_working_3-way'!R133/3)</f>
        <v>-0.66552422422881785</v>
      </c>
      <c r="AT133" s="11">
        <f>IF(('OddsRatio_working_3-way'!X133=0),IF(Q133&gt;0,-Q133^(1/3),(-Q133)^(1/3)),'OddsRatio_working_3-way'!AN133-'OddsRatio_working_3-way'!R133/3)</f>
        <v>-0.38899545338063035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9">
        <f t="shared" si="39"/>
        <v>0.49128731601944908</v>
      </c>
      <c r="E134" s="9">
        <f t="shared" si="40"/>
        <v>0.25743204988095603</v>
      </c>
      <c r="F134" s="9">
        <f t="shared" si="41"/>
        <v>0.251280634099595</v>
      </c>
      <c r="G134" s="9">
        <f t="shared" si="42"/>
        <v>1.0566008088631542</v>
      </c>
      <c r="H134" s="9">
        <f t="shared" si="43"/>
        <v>2.0354687926858914</v>
      </c>
      <c r="I134" s="9">
        <f t="shared" si="44"/>
        <v>3.8845202081964105</v>
      </c>
      <c r="J134" s="9">
        <f t="shared" si="45"/>
        <v>3.9796142809940949</v>
      </c>
      <c r="K134" s="11">
        <f t="shared" si="46"/>
        <v>0.50505050505050508</v>
      </c>
      <c r="L134" s="11">
        <f t="shared" si="47"/>
        <v>0.26809651474530832</v>
      </c>
      <c r="M134" s="11">
        <f t="shared" si="48"/>
        <v>0.26178010471204188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-0.26742404038419088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0.23145991872743971</v>
      </c>
      <c r="Q134" s="11">
        <f>2*'OddsRatio_working_3-way'!K134*'OddsRatio_working_3-way'!L134*'OddsRatio_working_3-way'!M134</f>
        <v>7.0891246164606361E-2</v>
      </c>
      <c r="R134" s="11">
        <f t="shared" si="49"/>
        <v>0</v>
      </c>
      <c r="S134" s="11">
        <f t="shared" si="50"/>
        <v>-0.86551649730112579</v>
      </c>
      <c r="T134" s="11">
        <f t="shared" si="51"/>
        <v>-0.26508927941841531</v>
      </c>
      <c r="U134" s="11">
        <f>'OddsRatio_working_3-way'!S134-'OddsRatio_working_3-way'!R134^2/3</f>
        <v>-0.86551649730112579</v>
      </c>
      <c r="V134" s="11">
        <f>'OddsRatio_working_3-way'!S134*'OddsRatio_working_3-way'!R134/3-2*'OddsRatio_working_3-way'!R134^3/27-'OddsRatio_working_3-way'!T134</f>
        <v>0.26508927941841531</v>
      </c>
      <c r="W134" s="11">
        <f>'OddsRatio_working_3-way'!V134^2+4*'OddsRatio_working_3-way'!U134^3/27</f>
        <v>-2.5783182972083749E-2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0.15496411603550225</v>
      </c>
      <c r="Y134" s="11">
        <f>IF('OddsRatio_working_3-way'!W134&gt;=0,IF('OddsRatio_working_3-way'!V134+SQRT('OddsRatio_working_3-way'!W134)&gt;0,0,PI()),ACOS('OddsRatio_working_3-way'!V134/(2*'OddsRatio_working_3-way'!X134)))</f>
        <v>0.54461904332509947</v>
      </c>
      <c r="Z134" s="11">
        <f>'OddsRatio_working_3-way'!X134^(1/3)*COS('OddsRatio_working_3-way'!Y134/3)</f>
        <v>0.52830040443157722</v>
      </c>
      <c r="AA134" s="11">
        <f>'OddsRatio_working_3-way'!X134^(1/3)*COS(('OddsRatio_working_3-way'!Y134+2*PI())/3)</f>
        <v>-0.34813315485116242</v>
      </c>
      <c r="AB134" s="11">
        <f>'OddsRatio_working_3-way'!X134^(1/3)*COS(('OddsRatio_working_3-way'!Y134+4*PI())/3)</f>
        <v>-0.18016724958041469</v>
      </c>
      <c r="AC134" s="11">
        <f>'OddsRatio_working_3-way'!X134^(1/3)*SIN('OddsRatio_working_3-way'!Y134/3)</f>
        <v>9.6975160622745443E-2</v>
      </c>
      <c r="AD134" s="11">
        <f>'OddsRatio_working_3-way'!X134^(1/3)*SIN(('OddsRatio_working_3-way'!Y134+2*PI())/3)</f>
        <v>0.40903399075596625</v>
      </c>
      <c r="AE134" s="11">
        <f>'OddsRatio_working_3-way'!X134^(1/3)*SIN(('OddsRatio_working_3-way'!Y134+4*PI())/3)</f>
        <v>-0.50600915137871161</v>
      </c>
      <c r="AF134" s="11">
        <f>-'OddsRatio_working_3-way'!U134/(3*'OddsRatio_working_3-way'!X134^(1/3))*COS(('OddsRatio_working_3-way'!Y134)/3)</f>
        <v>0.52830040443157711</v>
      </c>
      <c r="AG134" s="11">
        <f>-'OddsRatio_working_3-way'!U134/(3*'OddsRatio_working_3-way'!X134^(1/3))*COS(('OddsRatio_working_3-way'!Y134+2*PI())/3)</f>
        <v>-0.34813315485116236</v>
      </c>
      <c r="AH134" s="11">
        <f>-'OddsRatio_working_3-way'!U134/(3*'OddsRatio_working_3-way'!X134^(1/3))*COS(('OddsRatio_working_3-way'!Y134+4*PI())/3)</f>
        <v>-0.18016724958041466</v>
      </c>
      <c r="AI134" s="11">
        <f>'OddsRatio_working_3-way'!U134/(3*'OddsRatio_working_3-way'!X134^(1/3))*SIN(('OddsRatio_working_3-way'!Y134)/3)</f>
        <v>-9.6975160622745415E-2</v>
      </c>
      <c r="AJ134" s="11">
        <f>'OddsRatio_working_3-way'!U134/(3*'OddsRatio_working_3-way'!X134^(1/3))*SIN(('OddsRatio_working_3-way'!Y134+2*PI())/3)</f>
        <v>-0.40903399075596614</v>
      </c>
      <c r="AK134" s="11">
        <f>'OddsRatio_working_3-way'!U134/(3*'OddsRatio_working_3-way'!X134^(1/3))*SIN(('OddsRatio_working_3-way'!Y134+4*PI())/3)</f>
        <v>0.5060091513787115</v>
      </c>
      <c r="AL134" s="11">
        <f>'OddsRatio_working_3-way'!Z134+'OddsRatio_working_3-way'!AF134</f>
        <v>1.0566008088631542</v>
      </c>
      <c r="AM134" s="11">
        <f>'OddsRatio_working_3-way'!AA134+'OddsRatio_working_3-way'!AG134</f>
        <v>-0.69626630970232473</v>
      </c>
      <c r="AN134" s="11">
        <f>'OddsRatio_working_3-way'!AB134+'OddsRatio_working_3-way'!AH134</f>
        <v>-0.36033449916082938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1.0566008088631542</v>
      </c>
      <c r="AS134" s="11">
        <f>IF(('OddsRatio_working_3-way'!X134=0),IF(Q134&gt;0,-Q134^(1/3),(-Q134)^(1/3)),'OddsRatio_working_3-way'!AM134-'OddsRatio_working_3-way'!R134/3)</f>
        <v>-0.69626630970232473</v>
      </c>
      <c r="AT134" s="11">
        <f>IF(('OddsRatio_working_3-way'!X134=0),IF(Q134&gt;0,-Q134^(1/3),(-Q134)^(1/3)),'OddsRatio_working_3-way'!AN134-'OddsRatio_working_3-way'!R134/3)</f>
        <v>-0.36033449916082938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9">
        <f t="shared" si="39"/>
        <v>0.37561454327180721</v>
      </c>
      <c r="E135" s="9">
        <f t="shared" si="40"/>
        <v>0.26846245787886941</v>
      </c>
      <c r="F135" s="9">
        <f t="shared" si="41"/>
        <v>0.35592299884932338</v>
      </c>
      <c r="G135" s="9">
        <f t="shared" si="42"/>
        <v>1.0520909690372291</v>
      </c>
      <c r="H135" s="9">
        <f t="shared" si="43"/>
        <v>2.662303731078822</v>
      </c>
      <c r="I135" s="9">
        <f t="shared" si="44"/>
        <v>3.7249156098064229</v>
      </c>
      <c r="J135" s="9">
        <f t="shared" si="45"/>
        <v>2.8095964667440345</v>
      </c>
      <c r="K135" s="11">
        <f t="shared" si="46"/>
        <v>0.38759689922480617</v>
      </c>
      <c r="L135" s="11">
        <f t="shared" si="47"/>
        <v>0.2785515320334262</v>
      </c>
      <c r="M135" s="11">
        <f t="shared" si="48"/>
        <v>0.36764705882352938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-0.27938445573215354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0.23379339427680118</v>
      </c>
      <c r="Q135" s="11">
        <f>2*'OddsRatio_working_3-way'!K135*'OddsRatio_working_3-way'!L135*'OddsRatio_working_3-way'!M135</f>
        <v>7.9386551537114158E-2</v>
      </c>
      <c r="R135" s="11">
        <f t="shared" si="49"/>
        <v>0</v>
      </c>
      <c r="S135" s="11">
        <f t="shared" si="50"/>
        <v>-0.83681604140832877</v>
      </c>
      <c r="T135" s="11">
        <f t="shared" si="51"/>
        <v>-0.28414806159875339</v>
      </c>
      <c r="U135" s="11">
        <f>'OddsRatio_working_3-way'!S135-'OddsRatio_working_3-way'!R135^2/3</f>
        <v>-0.83681604140832877</v>
      </c>
      <c r="V135" s="11">
        <f>'OddsRatio_working_3-way'!S135*'OddsRatio_working_3-way'!R135/3-2*'OddsRatio_working_3-way'!R135^3/27-'OddsRatio_working_3-way'!T135</f>
        <v>0.28414806159875339</v>
      </c>
      <c r="W135" s="11">
        <f>'OddsRatio_working_3-way'!V135^2+4*'OddsRatio_working_3-way'!U135^3/27</f>
        <v>-6.0731695945756697E-3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0.14732047592315928</v>
      </c>
      <c r="Y135" s="11">
        <f>IF('OddsRatio_working_3-way'!W135&gt;=0,IF('OddsRatio_working_3-way'!V135+SQRT('OddsRatio_working_3-way'!W135)&gt;0,0,PI()),ACOS('OddsRatio_working_3-way'!V135/(2*'OddsRatio_working_3-way'!X135)))</f>
        <v>0.26767842302258815</v>
      </c>
      <c r="Z135" s="11">
        <f>'OddsRatio_working_3-way'!X135^(1/3)*COS('OddsRatio_working_3-way'!Y135/3)</f>
        <v>0.52604548451861455</v>
      </c>
      <c r="AA135" s="11">
        <f>'OddsRatio_working_3-way'!X135^(1/3)*COS(('OddsRatio_working_3-way'!Y135+2*PI())/3)</f>
        <v>-0.3037796007651366</v>
      </c>
      <c r="AB135" s="11">
        <f>'OddsRatio_working_3-way'!X135^(1/3)*COS(('OddsRatio_working_3-way'!Y135+4*PI())/3)</f>
        <v>-0.22226588375347811</v>
      </c>
      <c r="AC135" s="11">
        <f>'OddsRatio_working_3-way'!X135^(1/3)*SIN('OddsRatio_working_3-way'!Y135/3)</f>
        <v>4.706196645932826E-2</v>
      </c>
      <c r="AD135" s="11">
        <f>'OddsRatio_working_3-way'!X135^(1/3)*SIN(('OddsRatio_working_3-way'!Y135+2*PI())/3)</f>
        <v>0.43203776990954984</v>
      </c>
      <c r="AE135" s="11">
        <f>'OddsRatio_working_3-way'!X135^(1/3)*SIN(('OddsRatio_working_3-way'!Y135+4*PI())/3)</f>
        <v>-0.47909973636887787</v>
      </c>
      <c r="AF135" s="11">
        <f>-'OddsRatio_working_3-way'!U135/(3*'OddsRatio_working_3-way'!X135^(1/3))*COS(('OddsRatio_working_3-way'!Y135)/3)</f>
        <v>0.52604548451861455</v>
      </c>
      <c r="AG135" s="11">
        <f>-'OddsRatio_working_3-way'!U135/(3*'OddsRatio_working_3-way'!X135^(1/3))*COS(('OddsRatio_working_3-way'!Y135+2*PI())/3)</f>
        <v>-0.3037796007651366</v>
      </c>
      <c r="AH135" s="11">
        <f>-'OddsRatio_working_3-way'!U135/(3*'OddsRatio_working_3-way'!X135^(1/3))*COS(('OddsRatio_working_3-way'!Y135+4*PI())/3)</f>
        <v>-0.22226588375347811</v>
      </c>
      <c r="AI135" s="11">
        <f>'OddsRatio_working_3-way'!U135/(3*'OddsRatio_working_3-way'!X135^(1/3))*SIN(('OddsRatio_working_3-way'!Y135)/3)</f>
        <v>-4.706196645932826E-2</v>
      </c>
      <c r="AJ135" s="11">
        <f>'OddsRatio_working_3-way'!U135/(3*'OddsRatio_working_3-way'!X135^(1/3))*SIN(('OddsRatio_working_3-way'!Y135+2*PI())/3)</f>
        <v>-0.43203776990954984</v>
      </c>
      <c r="AK135" s="11">
        <f>'OddsRatio_working_3-way'!U135/(3*'OddsRatio_working_3-way'!X135^(1/3))*SIN(('OddsRatio_working_3-way'!Y135+4*PI())/3)</f>
        <v>0.47909973636887787</v>
      </c>
      <c r="AL135" s="11">
        <f>'OddsRatio_working_3-way'!Z135+'OddsRatio_working_3-way'!AF135</f>
        <v>1.0520909690372291</v>
      </c>
      <c r="AM135" s="11">
        <f>'OddsRatio_working_3-way'!AA135+'OddsRatio_working_3-way'!AG135</f>
        <v>-0.60755920153027321</v>
      </c>
      <c r="AN135" s="11">
        <f>'OddsRatio_working_3-way'!AB135+'OddsRatio_working_3-way'!AH135</f>
        <v>-0.44453176750695622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1.0520909690372291</v>
      </c>
      <c r="AS135" s="11">
        <f>IF(('OddsRatio_working_3-way'!X135=0),IF(Q135&gt;0,-Q135^(1/3),(-Q135)^(1/3)),'OddsRatio_working_3-way'!AM135-'OddsRatio_working_3-way'!R135/3)</f>
        <v>-0.60755920153027321</v>
      </c>
      <c r="AT135" s="11">
        <f>IF(('OddsRatio_working_3-way'!X135=0),IF(Q135&gt;0,-Q135^(1/3),(-Q135)^(1/3)),'OddsRatio_working_3-way'!AN135-'OddsRatio_working_3-way'!R135/3)</f>
        <v>-0.44453176750695622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9">
        <f t="shared" si="39"/>
        <v>0.52900363078351187</v>
      </c>
      <c r="E136" s="9">
        <f t="shared" si="40"/>
        <v>0.24107947150537296</v>
      </c>
      <c r="F136" s="9">
        <f t="shared" si="41"/>
        <v>0.22991689771111518</v>
      </c>
      <c r="G136" s="9">
        <f t="shared" si="42"/>
        <v>1.0599359450945349</v>
      </c>
      <c r="H136" s="9">
        <f t="shared" si="43"/>
        <v>1.8903461938794093</v>
      </c>
      <c r="I136" s="9">
        <f t="shared" si="44"/>
        <v>4.1480097569307679</v>
      </c>
      <c r="J136" s="9">
        <f t="shared" si="45"/>
        <v>4.3493975864987311</v>
      </c>
      <c r="K136" s="11">
        <f t="shared" si="46"/>
        <v>0.54347826086956519</v>
      </c>
      <c r="L136" s="11">
        <f t="shared" si="47"/>
        <v>0.25188916876574308</v>
      </c>
      <c r="M136" s="11">
        <f t="shared" si="48"/>
        <v>0.24038461538461536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-0.25943057462743158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0.22936709687202511</v>
      </c>
      <c r="Q136" s="11">
        <f>2*'OddsRatio_working_3-way'!K136*'OddsRatio_working_3-way'!L136*'OddsRatio_working_3-way'!M136</f>
        <v>6.581552277533001E-2</v>
      </c>
      <c r="R136" s="11">
        <f t="shared" si="49"/>
        <v>0</v>
      </c>
      <c r="S136" s="11">
        <f t="shared" si="50"/>
        <v>-0.88411744529887948</v>
      </c>
      <c r="T136" s="11">
        <f t="shared" si="51"/>
        <v>-0.25369223681459951</v>
      </c>
      <c r="U136" s="11">
        <f>'OddsRatio_working_3-way'!S136-'OddsRatio_working_3-way'!R136^2/3</f>
        <v>-0.88411744529887948</v>
      </c>
      <c r="V136" s="11">
        <f>'OddsRatio_working_3-way'!S136*'OddsRatio_working_3-way'!R136/3-2*'OddsRatio_working_3-way'!R136^3/27-'OddsRatio_working_3-way'!T136</f>
        <v>0.25369223681459951</v>
      </c>
      <c r="W136" s="11">
        <f>'OddsRatio_working_3-way'!V136^2+4*'OddsRatio_working_3-way'!U136^3/27</f>
        <v>-3.8022837955139319E-2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0.15998639705857351</v>
      </c>
      <c r="Y136" s="11">
        <f>IF('OddsRatio_working_3-way'!W136&gt;=0,IF('OddsRatio_working_3-way'!V136+SQRT('OddsRatio_working_3-way'!W136)&gt;0,0,PI()),ACOS('OddsRatio_working_3-way'!V136/(2*'OddsRatio_working_3-way'!X136)))</f>
        <v>0.65531558457703321</v>
      </c>
      <c r="Z136" s="11">
        <f>'OddsRatio_working_3-way'!X136^(1/3)*COS('OddsRatio_working_3-way'!Y136/3)</f>
        <v>0.52996797254726735</v>
      </c>
      <c r="AA136" s="11">
        <f>'OddsRatio_working_3-way'!X136^(1/3)*COS(('OddsRatio_working_3-way'!Y136+2*PI())/3)</f>
        <v>-0.36686539959482795</v>
      </c>
      <c r="AB136" s="11">
        <f>'OddsRatio_working_3-way'!X136^(1/3)*COS(('OddsRatio_working_3-way'!Y136+4*PI())/3)</f>
        <v>-0.16310257295243924</v>
      </c>
      <c r="AC136" s="11">
        <f>'OddsRatio_working_3-way'!X136^(1/3)*SIN('OddsRatio_working_3-way'!Y136/3)</f>
        <v>0.11764252281282223</v>
      </c>
      <c r="AD136" s="11">
        <f>'OddsRatio_working_3-way'!X136^(1/3)*SIN(('OddsRatio_working_3-way'!Y136+2*PI())/3)</f>
        <v>0.40014446601165643</v>
      </c>
      <c r="AE136" s="11">
        <f>'OddsRatio_working_3-way'!X136^(1/3)*SIN(('OddsRatio_working_3-way'!Y136+4*PI())/3)</f>
        <v>-0.5177869888244786</v>
      </c>
      <c r="AF136" s="11">
        <f>-'OddsRatio_working_3-way'!U136/(3*'OddsRatio_working_3-way'!X136^(1/3))*COS(('OddsRatio_working_3-way'!Y136)/3)</f>
        <v>0.52996797254726746</v>
      </c>
      <c r="AG136" s="11">
        <f>-'OddsRatio_working_3-way'!U136/(3*'OddsRatio_working_3-way'!X136^(1/3))*COS(('OddsRatio_working_3-way'!Y136+2*PI())/3)</f>
        <v>-0.36686539959482806</v>
      </c>
      <c r="AH136" s="11">
        <f>-'OddsRatio_working_3-way'!U136/(3*'OddsRatio_working_3-way'!X136^(1/3))*COS(('OddsRatio_working_3-way'!Y136+4*PI())/3)</f>
        <v>-0.16310257295243927</v>
      </c>
      <c r="AI136" s="11">
        <f>'OddsRatio_working_3-way'!U136/(3*'OddsRatio_working_3-way'!X136^(1/3))*SIN(('OddsRatio_working_3-way'!Y136)/3)</f>
        <v>-0.11764252281282224</v>
      </c>
      <c r="AJ136" s="11">
        <f>'OddsRatio_working_3-way'!U136/(3*'OddsRatio_working_3-way'!X136^(1/3))*SIN(('OddsRatio_working_3-way'!Y136+2*PI())/3)</f>
        <v>-0.40014446601165654</v>
      </c>
      <c r="AK136" s="11">
        <f>'OddsRatio_working_3-way'!U136/(3*'OddsRatio_working_3-way'!X136^(1/3))*SIN(('OddsRatio_working_3-way'!Y136+4*PI())/3)</f>
        <v>0.51778698882447871</v>
      </c>
      <c r="AL136" s="11">
        <f>'OddsRatio_working_3-way'!Z136+'OddsRatio_working_3-way'!AF136</f>
        <v>1.0599359450945349</v>
      </c>
      <c r="AM136" s="11">
        <f>'OddsRatio_working_3-way'!AA136+'OddsRatio_working_3-way'!AG136</f>
        <v>-0.733730799189656</v>
      </c>
      <c r="AN136" s="11">
        <f>'OddsRatio_working_3-way'!AB136+'OddsRatio_working_3-way'!AH136</f>
        <v>-0.32620514590487848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1.0599359450945349</v>
      </c>
      <c r="AS136" s="11">
        <f>IF(('OddsRatio_working_3-way'!X136=0),IF(Q136&gt;0,-Q136^(1/3),(-Q136)^(1/3)),'OddsRatio_working_3-way'!AM136-'OddsRatio_working_3-way'!R136/3)</f>
        <v>-0.733730799189656</v>
      </c>
      <c r="AT136" s="11">
        <f>IF(('OddsRatio_working_3-way'!X136=0),IF(Q136&gt;0,-Q136^(1/3),(-Q136)^(1/3)),'OddsRatio_working_3-way'!AN136-'OddsRatio_working_3-way'!R136/3)</f>
        <v>-0.32620514590487848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9">
        <f t="shared" si="39"/>
        <v>0.42430411314742483</v>
      </c>
      <c r="E137" s="9">
        <f t="shared" si="40"/>
        <v>0.25348590095051238</v>
      </c>
      <c r="F137" s="9">
        <f t="shared" si="41"/>
        <v>0.32220998590206279</v>
      </c>
      <c r="G137" s="9">
        <f t="shared" si="42"/>
        <v>1.0517830665619945</v>
      </c>
      <c r="H137" s="9">
        <f t="shared" si="43"/>
        <v>2.3568001558649732</v>
      </c>
      <c r="I137" s="9">
        <f t="shared" si="44"/>
        <v>3.944992586373584</v>
      </c>
      <c r="J137" s="9">
        <f t="shared" si="45"/>
        <v>3.103566133123989</v>
      </c>
      <c r="K137" s="11">
        <f t="shared" si="46"/>
        <v>0.4366812227074236</v>
      </c>
      <c r="L137" s="11">
        <f t="shared" si="47"/>
        <v>0.26315789473684209</v>
      </c>
      <c r="M137" s="11">
        <f t="shared" si="48"/>
        <v>0.33333333333333331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-0.27671799586301993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0.23327970581475524</v>
      </c>
      <c r="Q137" s="11">
        <f>2*'OddsRatio_working_3-way'!K137*'OddsRatio_working_3-way'!L137*'OddsRatio_working_3-way'!M137</f>
        <v>7.6610740825863777E-2</v>
      </c>
      <c r="R137" s="11">
        <f t="shared" si="49"/>
        <v>0</v>
      </c>
      <c r="S137" s="11">
        <f t="shared" si="50"/>
        <v>-0.84302325581395376</v>
      </c>
      <c r="T137" s="11">
        <f t="shared" si="51"/>
        <v>-0.27685492801771877</v>
      </c>
      <c r="U137" s="11">
        <f>'OddsRatio_working_3-way'!S137-'OddsRatio_working_3-way'!R137^2/3</f>
        <v>-0.84302325581395376</v>
      </c>
      <c r="V137" s="11">
        <f>'OddsRatio_working_3-way'!S137*'OddsRatio_working_3-way'!R137/3-2*'OddsRatio_working_3-way'!R137^3/27-'OddsRatio_working_3-way'!T137</f>
        <v>0.27685492801771877</v>
      </c>
      <c r="W137" s="11">
        <f>'OddsRatio_working_3-way'!V137^2+4*'OddsRatio_working_3-way'!U137^3/27</f>
        <v>-1.2110858244240089E-2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0.14896267100513499</v>
      </c>
      <c r="Y137" s="11">
        <f>IF('OddsRatio_working_3-way'!W137&gt;=0,IF('OddsRatio_working_3-way'!V137+SQRT('OddsRatio_working_3-way'!W137)&gt;0,0,PI()),ACOS('OddsRatio_working_3-way'!V137/(2*'OddsRatio_working_3-way'!X137)))</f>
        <v>0.37834782233350217</v>
      </c>
      <c r="Z137" s="11">
        <f>'OddsRatio_working_3-way'!X137^(1/3)*COS('OddsRatio_working_3-way'!Y137/3)</f>
        <v>0.52589153328099725</v>
      </c>
      <c r="AA137" s="11">
        <f>'OddsRatio_working_3-way'!X137^(1/3)*COS(('OddsRatio_working_3-way'!Y137+2*PI())/3)</f>
        <v>-0.32068990375423273</v>
      </c>
      <c r="AB137" s="11">
        <f>'OddsRatio_working_3-way'!X137^(1/3)*COS(('OddsRatio_working_3-way'!Y137+4*PI())/3)</f>
        <v>-0.20520162952676449</v>
      </c>
      <c r="AC137" s="11">
        <f>'OddsRatio_working_3-way'!X137^(1/3)*SIN('OddsRatio_working_3-way'!Y137/3)</f>
        <v>6.667718621347403E-2</v>
      </c>
      <c r="AD137" s="11">
        <f>'OddsRatio_working_3-way'!X137^(1/3)*SIN(('OddsRatio_working_3-way'!Y137+2*PI())/3)</f>
        <v>0.42209683434975626</v>
      </c>
      <c r="AE137" s="11">
        <f>'OddsRatio_working_3-way'!X137^(1/3)*SIN(('OddsRatio_working_3-way'!Y137+4*PI())/3)</f>
        <v>-0.48877402056323033</v>
      </c>
      <c r="AF137" s="11">
        <f>-'OddsRatio_working_3-way'!U137/(3*'OddsRatio_working_3-way'!X137^(1/3))*COS(('OddsRatio_working_3-way'!Y137)/3)</f>
        <v>0.52589153328099725</v>
      </c>
      <c r="AG137" s="11">
        <f>-'OddsRatio_working_3-way'!U137/(3*'OddsRatio_working_3-way'!X137^(1/3))*COS(('OddsRatio_working_3-way'!Y137+2*PI())/3)</f>
        <v>-0.32068990375423273</v>
      </c>
      <c r="AH137" s="11">
        <f>-'OddsRatio_working_3-way'!U137/(3*'OddsRatio_working_3-way'!X137^(1/3))*COS(('OddsRatio_working_3-way'!Y137+4*PI())/3)</f>
        <v>-0.20520162952676449</v>
      </c>
      <c r="AI137" s="11">
        <f>'OddsRatio_working_3-way'!U137/(3*'OddsRatio_working_3-way'!X137^(1/3))*SIN(('OddsRatio_working_3-way'!Y137)/3)</f>
        <v>-6.667718621347403E-2</v>
      </c>
      <c r="AJ137" s="11">
        <f>'OddsRatio_working_3-way'!U137/(3*'OddsRatio_working_3-way'!X137^(1/3))*SIN(('OddsRatio_working_3-way'!Y137+2*PI())/3)</f>
        <v>-0.42209683434975626</v>
      </c>
      <c r="AK137" s="11">
        <f>'OddsRatio_working_3-way'!U137/(3*'OddsRatio_working_3-way'!X137^(1/3))*SIN(('OddsRatio_working_3-way'!Y137+4*PI())/3)</f>
        <v>0.48877402056323033</v>
      </c>
      <c r="AL137" s="11">
        <f>'OddsRatio_working_3-way'!Z137+'OddsRatio_working_3-way'!AF137</f>
        <v>1.0517830665619945</v>
      </c>
      <c r="AM137" s="11">
        <f>'OddsRatio_working_3-way'!AA137+'OddsRatio_working_3-way'!AG137</f>
        <v>-0.64137980750846546</v>
      </c>
      <c r="AN137" s="11">
        <f>'OddsRatio_working_3-way'!AB137+'OddsRatio_working_3-way'!AH137</f>
        <v>-0.41040325905352898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1.0517830665619945</v>
      </c>
      <c r="AS137" s="11">
        <f>IF(('OddsRatio_working_3-way'!X137=0),IF(Q137&gt;0,-Q137^(1/3),(-Q137)^(1/3)),'OddsRatio_working_3-way'!AM137-'OddsRatio_working_3-way'!R137/3)</f>
        <v>-0.64137980750846546</v>
      </c>
      <c r="AT137" s="11">
        <f>IF(('OddsRatio_working_3-way'!X137=0),IF(Q137&gt;0,-Q137^(1/3),(-Q137)^(1/3)),'OddsRatio_working_3-way'!AN137-'OddsRatio_working_3-way'!R137/3)</f>
        <v>-0.41040325905352898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9">
        <f t="shared" si="39"/>
        <v>0.50738786666509261</v>
      </c>
      <c r="E138" s="9">
        <f t="shared" si="40"/>
        <v>0.25907599513916735</v>
      </c>
      <c r="F138" s="9">
        <f t="shared" si="41"/>
        <v>0.23353613819574001</v>
      </c>
      <c r="G138" s="9">
        <f t="shared" si="42"/>
        <v>1.0553030653561777</v>
      </c>
      <c r="H138" s="9">
        <f t="shared" si="43"/>
        <v>1.9708788201276832</v>
      </c>
      <c r="I138" s="9">
        <f t="shared" si="44"/>
        <v>3.8598713071152422</v>
      </c>
      <c r="J138" s="9">
        <f t="shared" si="45"/>
        <v>4.2819925332577125</v>
      </c>
      <c r="K138" s="11">
        <f t="shared" si="46"/>
        <v>0.52083333333333337</v>
      </c>
      <c r="L138" s="11">
        <f t="shared" si="47"/>
        <v>0.26954177897574122</v>
      </c>
      <c r="M138" s="11">
        <f t="shared" si="48"/>
        <v>0.24330900243309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-0.26485034747498593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0.23021993997066303</v>
      </c>
      <c r="Q138" s="11">
        <f>2*'OddsRatio_working_3-way'!K138*'OddsRatio_working_3-way'!L138*'OddsRatio_working_3-way'!M138</f>
        <v>6.8314522246487541E-2</v>
      </c>
      <c r="R138" s="11">
        <f t="shared" si="49"/>
        <v>0</v>
      </c>
      <c r="S138" s="11">
        <f t="shared" si="50"/>
        <v>-0.86924537636261323</v>
      </c>
      <c r="T138" s="11">
        <f t="shared" si="51"/>
        <v>-0.25793631346071605</v>
      </c>
      <c r="U138" s="11">
        <f>'OddsRatio_working_3-way'!S138-'OddsRatio_working_3-way'!R138^2/3</f>
        <v>-0.86924537636261323</v>
      </c>
      <c r="V138" s="11">
        <f>'OddsRatio_working_3-way'!S138*'OddsRatio_working_3-way'!R138/3-2*'OddsRatio_working_3-way'!R138^3/27-'OddsRatio_working_3-way'!T138</f>
        <v>0.25793631346071605</v>
      </c>
      <c r="W138" s="11">
        <f>'OddsRatio_working_3-way'!V138^2+4*'OddsRatio_working_3-way'!U138^3/27</f>
        <v>-3.0771222932991116E-2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0.15596663484115431</v>
      </c>
      <c r="Y138" s="11">
        <f>IF('OddsRatio_working_3-way'!W138&gt;=0,IF('OddsRatio_working_3-way'!V138+SQRT('OddsRatio_working_3-way'!W138)&gt;0,0,PI()),ACOS('OddsRatio_working_3-way'!V138/(2*'OddsRatio_working_3-way'!X138)))</f>
        <v>0.59723123937951583</v>
      </c>
      <c r="Z138" s="11">
        <f>'OddsRatio_working_3-way'!X138^(1/3)*COS('OddsRatio_working_3-way'!Y138/3)</f>
        <v>0.52765153267808884</v>
      </c>
      <c r="AA138" s="11">
        <f>'OddsRatio_working_3-way'!X138^(1/3)*COS(('OddsRatio_working_3-way'!Y138+2*PI())/3)</f>
        <v>-0.35601708446337266</v>
      </c>
      <c r="AB138" s="11">
        <f>'OddsRatio_working_3-way'!X138^(1/3)*COS(('OddsRatio_working_3-way'!Y138+4*PI())/3)</f>
        <v>-0.17163444821471627</v>
      </c>
      <c r="AC138" s="11">
        <f>'OddsRatio_working_3-way'!X138^(1/3)*SIN('OddsRatio_working_3-way'!Y138/3)</f>
        <v>0.10645336467205475</v>
      </c>
      <c r="AD138" s="11">
        <f>'OddsRatio_working_3-way'!X138^(1/3)*SIN(('OddsRatio_working_3-way'!Y138+2*PI())/3)</f>
        <v>0.40373294930899245</v>
      </c>
      <c r="AE138" s="11">
        <f>'OddsRatio_working_3-way'!X138^(1/3)*SIN(('OddsRatio_working_3-way'!Y138+4*PI())/3)</f>
        <v>-0.51018631398104708</v>
      </c>
      <c r="AF138" s="11">
        <f>-'OddsRatio_working_3-way'!U138/(3*'OddsRatio_working_3-way'!X138^(1/3))*COS(('OddsRatio_working_3-way'!Y138)/3)</f>
        <v>0.52765153267808895</v>
      </c>
      <c r="AG138" s="11">
        <f>-'OddsRatio_working_3-way'!U138/(3*'OddsRatio_working_3-way'!X138^(1/3))*COS(('OddsRatio_working_3-way'!Y138+2*PI())/3)</f>
        <v>-0.35601708446337277</v>
      </c>
      <c r="AH138" s="11">
        <f>-'OddsRatio_working_3-way'!U138/(3*'OddsRatio_working_3-way'!X138^(1/3))*COS(('OddsRatio_working_3-way'!Y138+4*PI())/3)</f>
        <v>-0.17163444821471632</v>
      </c>
      <c r="AI138" s="11">
        <f>'OddsRatio_working_3-way'!U138/(3*'OddsRatio_working_3-way'!X138^(1/3))*SIN(('OddsRatio_working_3-way'!Y138)/3)</f>
        <v>-0.10645336467205477</v>
      </c>
      <c r="AJ138" s="11">
        <f>'OddsRatio_working_3-way'!U138/(3*'OddsRatio_working_3-way'!X138^(1/3))*SIN(('OddsRatio_working_3-way'!Y138+2*PI())/3)</f>
        <v>-0.40373294930899256</v>
      </c>
      <c r="AK138" s="11">
        <f>'OddsRatio_working_3-way'!U138/(3*'OddsRatio_working_3-way'!X138^(1/3))*SIN(('OddsRatio_working_3-way'!Y138+4*PI())/3)</f>
        <v>0.51018631398104719</v>
      </c>
      <c r="AL138" s="11">
        <f>'OddsRatio_working_3-way'!Z138+'OddsRatio_working_3-way'!AF138</f>
        <v>1.0553030653561777</v>
      </c>
      <c r="AM138" s="11">
        <f>'OddsRatio_working_3-way'!AA138+'OddsRatio_working_3-way'!AG138</f>
        <v>-0.71203416892674543</v>
      </c>
      <c r="AN138" s="11">
        <f>'OddsRatio_working_3-way'!AB138+'OddsRatio_working_3-way'!AH138</f>
        <v>-0.34326889642943259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1.0553030653561777</v>
      </c>
      <c r="AS138" s="11">
        <f>IF(('OddsRatio_working_3-way'!X138=0),IF(Q138&gt;0,-Q138^(1/3),(-Q138)^(1/3)),'OddsRatio_working_3-way'!AM138-'OddsRatio_working_3-way'!R138/3)</f>
        <v>-0.71203416892674543</v>
      </c>
      <c r="AT138" s="11">
        <f>IF(('OddsRatio_working_3-way'!X138=0),IF(Q138&gt;0,-Q138^(1/3),(-Q138)^(1/3)),'OddsRatio_working_3-way'!AN138-'OddsRatio_working_3-way'!R138/3)</f>
        <v>-0.34326889642943259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9">
        <f t="shared" si="39"/>
        <v>0.62101209797270707</v>
      </c>
      <c r="E139" s="9">
        <f t="shared" si="40"/>
        <v>0.21112219025925655</v>
      </c>
      <c r="F139" s="9">
        <f t="shared" si="41"/>
        <v>0.16786571176803622</v>
      </c>
      <c r="G139" s="9">
        <f t="shared" si="42"/>
        <v>1.0706571713478188</v>
      </c>
      <c r="H139" s="9">
        <f t="shared" si="43"/>
        <v>1.6102745876682569</v>
      </c>
      <c r="I139" s="9">
        <f t="shared" si="44"/>
        <v>4.7365935280038878</v>
      </c>
      <c r="J139" s="9">
        <f t="shared" si="45"/>
        <v>5.9571427033404021</v>
      </c>
      <c r="K139" s="11">
        <f t="shared" si="46"/>
        <v>0.63694267515923564</v>
      </c>
      <c r="L139" s="11">
        <f t="shared" si="47"/>
        <v>0.22271714922048996</v>
      </c>
      <c r="M139" s="11">
        <f t="shared" si="48"/>
        <v>0.17761989342806395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-0.23207421247550142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0.21896030441176795</v>
      </c>
      <c r="Q139" s="11">
        <f>2*'OddsRatio_working_3-way'!K139*'OddsRatio_working_3-way'!L139*'OddsRatio_working_3-way'!M139</f>
        <v>5.0393625871523108E-2</v>
      </c>
      <c r="R139" s="11">
        <f t="shared" si="49"/>
        <v>0</v>
      </c>
      <c r="S139" s="11">
        <f t="shared" si="50"/>
        <v>-0.94349260986884609</v>
      </c>
      <c r="T139" s="11">
        <f t="shared" si="51"/>
        <v>-0.21714444415853759</v>
      </c>
      <c r="U139" s="11">
        <f>'OddsRatio_working_3-way'!S139-'OddsRatio_working_3-way'!R139^2/3</f>
        <v>-0.94349260986884609</v>
      </c>
      <c r="V139" s="11">
        <f>'OddsRatio_working_3-way'!S139*'OddsRatio_working_3-way'!R139/3-2*'OddsRatio_working_3-way'!R139^3/27-'OddsRatio_working_3-way'!T139</f>
        <v>0.21714444415853759</v>
      </c>
      <c r="W139" s="11">
        <f>'OddsRatio_working_3-way'!V139^2+4*'OddsRatio_working_3-way'!U139^3/27</f>
        <v>-7.7274461055101301E-2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0.176370469951762</v>
      </c>
      <c r="Y139" s="11">
        <f>IF('OddsRatio_working_3-way'!W139&gt;=0,IF('OddsRatio_working_3-way'!V139+SQRT('OddsRatio_working_3-way'!W139)&gt;0,0,PI()),ACOS('OddsRatio_working_3-way'!V139/(2*'OddsRatio_working_3-way'!X139)))</f>
        <v>0.90765957677131881</v>
      </c>
      <c r="Z139" s="11">
        <f>'OddsRatio_working_3-way'!X139^(1/3)*COS('OddsRatio_working_3-way'!Y139/3)</f>
        <v>0.5353285856739094</v>
      </c>
      <c r="AA139" s="11">
        <f>'OddsRatio_working_3-way'!X139^(1/3)*COS(('OddsRatio_working_3-way'!Y139+2*PI())/3)</f>
        <v>-0.4123730744899366</v>
      </c>
      <c r="AB139" s="11">
        <f>'OddsRatio_working_3-way'!X139^(1/3)*COS(('OddsRatio_working_3-way'!Y139+4*PI())/3)</f>
        <v>-0.12295551118397269</v>
      </c>
      <c r="AC139" s="11">
        <f>'OddsRatio_working_3-way'!X139^(1/3)*SIN('OddsRatio_working_3-way'!Y139/3)</f>
        <v>0.16709530808290385</v>
      </c>
      <c r="AD139" s="11">
        <f>'OddsRatio_working_3-way'!X139^(1/3)*SIN(('OddsRatio_working_3-way'!Y139+2*PI())/3)</f>
        <v>0.38006050052414797</v>
      </c>
      <c r="AE139" s="11">
        <f>'OddsRatio_working_3-way'!X139^(1/3)*SIN(('OddsRatio_working_3-way'!Y139+4*PI())/3)</f>
        <v>-0.54715580860705171</v>
      </c>
      <c r="AF139" s="11">
        <f>-'OddsRatio_working_3-way'!U139/(3*'OddsRatio_working_3-way'!X139^(1/3))*COS(('OddsRatio_working_3-way'!Y139)/3)</f>
        <v>0.5353285856739094</v>
      </c>
      <c r="AG139" s="11">
        <f>-'OddsRatio_working_3-way'!U139/(3*'OddsRatio_working_3-way'!X139^(1/3))*COS(('OddsRatio_working_3-way'!Y139+2*PI())/3)</f>
        <v>-0.4123730744899366</v>
      </c>
      <c r="AH139" s="11">
        <f>-'OddsRatio_working_3-way'!U139/(3*'OddsRatio_working_3-way'!X139^(1/3))*COS(('OddsRatio_working_3-way'!Y139+4*PI())/3)</f>
        <v>-0.12295551118397269</v>
      </c>
      <c r="AI139" s="11">
        <f>'OddsRatio_working_3-way'!U139/(3*'OddsRatio_working_3-way'!X139^(1/3))*SIN(('OddsRatio_working_3-way'!Y139)/3)</f>
        <v>-0.16709530808290385</v>
      </c>
      <c r="AJ139" s="11">
        <f>'OddsRatio_working_3-way'!U139/(3*'OddsRatio_working_3-way'!X139^(1/3))*SIN(('OddsRatio_working_3-way'!Y139+2*PI())/3)</f>
        <v>-0.38006050052414797</v>
      </c>
      <c r="AK139" s="11">
        <f>'OddsRatio_working_3-way'!U139/(3*'OddsRatio_working_3-way'!X139^(1/3))*SIN(('OddsRatio_working_3-way'!Y139+4*PI())/3)</f>
        <v>0.54715580860705171</v>
      </c>
      <c r="AL139" s="11">
        <f>'OddsRatio_working_3-way'!Z139+'OddsRatio_working_3-way'!AF139</f>
        <v>1.0706571713478188</v>
      </c>
      <c r="AM139" s="11">
        <f>'OddsRatio_working_3-way'!AA139+'OddsRatio_working_3-way'!AG139</f>
        <v>-0.82474614897987319</v>
      </c>
      <c r="AN139" s="11">
        <f>'OddsRatio_working_3-way'!AB139+'OddsRatio_working_3-way'!AH139</f>
        <v>-0.24591102236794538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1.0706571713478188</v>
      </c>
      <c r="AS139" s="11">
        <f>IF(('OddsRatio_working_3-way'!X139=0),IF(Q139&gt;0,-Q139^(1/3),(-Q139)^(1/3)),'OddsRatio_working_3-way'!AM139-'OddsRatio_working_3-way'!R139/3)</f>
        <v>-0.82474614897987319</v>
      </c>
      <c r="AT139" s="11">
        <f>IF(('OddsRatio_working_3-way'!X139=0),IF(Q139&gt;0,-Q139^(1/3),(-Q139)^(1/3)),'OddsRatio_working_3-way'!AN139-'OddsRatio_working_3-way'!R139/3)</f>
        <v>-0.24591102236794538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9">
        <f t="shared" si="39"/>
        <v>0.55369040963385951</v>
      </c>
      <c r="E140" s="9">
        <f t="shared" si="40"/>
        <v>0.24793323120835437</v>
      </c>
      <c r="F140" s="9">
        <f t="shared" si="41"/>
        <v>0.1983763591577862</v>
      </c>
      <c r="G140" s="9">
        <f t="shared" si="42"/>
        <v>1.0606097754093518</v>
      </c>
      <c r="H140" s="9">
        <f t="shared" si="43"/>
        <v>1.8060634293111071</v>
      </c>
      <c r="I140" s="9">
        <f t="shared" si="44"/>
        <v>4.0333439576707457</v>
      </c>
      <c r="J140" s="9">
        <f t="shared" si="45"/>
        <v>5.0409232443096297</v>
      </c>
      <c r="K140" s="11">
        <f t="shared" si="46"/>
        <v>0.56818181818181823</v>
      </c>
      <c r="L140" s="11">
        <f t="shared" si="47"/>
        <v>0.2590673575129534</v>
      </c>
      <c r="M140" s="11">
        <f t="shared" si="48"/>
        <v>0.20790020790020791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-0.25343089203192837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0.22737555120974812</v>
      </c>
      <c r="Q140" s="11">
        <f>2*'OddsRatio_working_3-way'!K140*'OddsRatio_working_3-way'!L140*'OddsRatio_working_3-way'!M140</f>
        <v>6.1204724417159663E-2</v>
      </c>
      <c r="R140" s="11">
        <f t="shared" si="49"/>
        <v>0</v>
      </c>
      <c r="S140" s="11">
        <f t="shared" si="50"/>
        <v>-0.89718956275110417</v>
      </c>
      <c r="T140" s="11">
        <f t="shared" si="51"/>
        <v>-0.24150459293434842</v>
      </c>
      <c r="U140" s="11">
        <f>'OddsRatio_working_3-way'!S140-'OddsRatio_working_3-way'!R140^2/3</f>
        <v>-0.89718956275110417</v>
      </c>
      <c r="V140" s="11">
        <f>'OddsRatio_working_3-way'!S140*'OddsRatio_working_3-way'!R140/3-2*'OddsRatio_working_3-way'!R140^3/27-'OddsRatio_working_3-way'!T140</f>
        <v>0.24150459293434842</v>
      </c>
      <c r="W140" s="11">
        <f>'OddsRatio_working_3-way'!V140^2+4*'OddsRatio_working_3-way'!U140^3/27</f>
        <v>-4.8666930316372266E-2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0.16354769848942968</v>
      </c>
      <c r="Y140" s="11">
        <f>IF('OddsRatio_working_3-way'!W140&gt;=0,IF('OddsRatio_working_3-way'!V140+SQRT('OddsRatio_working_3-way'!W140)&gt;0,0,PI()),ACOS('OddsRatio_working_3-way'!V140/(2*'OddsRatio_working_3-way'!X140)))</f>
        <v>0.74020433949039033</v>
      </c>
      <c r="Z140" s="11">
        <f>'OddsRatio_working_3-way'!X140^(1/3)*COS('OddsRatio_working_3-way'!Y140/3)</f>
        <v>0.53030488770467576</v>
      </c>
      <c r="AA140" s="11">
        <f>'OddsRatio_working_3-way'!X140^(1/3)*COS(('OddsRatio_working_3-way'!Y140+2*PI())/3)</f>
        <v>-0.38082411387215909</v>
      </c>
      <c r="AB140" s="11">
        <f>'OddsRatio_working_3-way'!X140^(1/3)*COS(('OddsRatio_working_3-way'!Y140+4*PI())/3)</f>
        <v>-0.14948077383251679</v>
      </c>
      <c r="AC140" s="11">
        <f>'OddsRatio_working_3-way'!X140^(1/3)*SIN('OddsRatio_working_3-way'!Y140/3)</f>
        <v>0.13356613964711472</v>
      </c>
      <c r="AD140" s="11">
        <f>'OddsRatio_working_3-way'!X140^(1/3)*SIN(('OddsRatio_working_3-way'!Y140+2*PI())/3)</f>
        <v>0.39247443467974585</v>
      </c>
      <c r="AE140" s="11">
        <f>'OddsRatio_working_3-way'!X140^(1/3)*SIN(('OddsRatio_working_3-way'!Y140+4*PI())/3)</f>
        <v>-0.52604057432686047</v>
      </c>
      <c r="AF140" s="11">
        <f>-'OddsRatio_working_3-way'!U140/(3*'OddsRatio_working_3-way'!X140^(1/3))*COS(('OddsRatio_working_3-way'!Y140)/3)</f>
        <v>0.53030488770467588</v>
      </c>
      <c r="AG140" s="11">
        <f>-'OddsRatio_working_3-way'!U140/(3*'OddsRatio_working_3-way'!X140^(1/3))*COS(('OddsRatio_working_3-way'!Y140+2*PI())/3)</f>
        <v>-0.3808241138721592</v>
      </c>
      <c r="AH140" s="11">
        <f>-'OddsRatio_working_3-way'!U140/(3*'OddsRatio_working_3-way'!X140^(1/3))*COS(('OddsRatio_working_3-way'!Y140+4*PI())/3)</f>
        <v>-0.14948077383251682</v>
      </c>
      <c r="AI140" s="11">
        <f>'OddsRatio_working_3-way'!U140/(3*'OddsRatio_working_3-way'!X140^(1/3))*SIN(('OddsRatio_working_3-way'!Y140)/3)</f>
        <v>-0.13356613964711475</v>
      </c>
      <c r="AJ140" s="11">
        <f>'OddsRatio_working_3-way'!U140/(3*'OddsRatio_working_3-way'!X140^(1/3))*SIN(('OddsRatio_working_3-way'!Y140+2*PI())/3)</f>
        <v>-0.39247443467974596</v>
      </c>
      <c r="AK140" s="11">
        <f>'OddsRatio_working_3-way'!U140/(3*'OddsRatio_working_3-way'!X140^(1/3))*SIN(('OddsRatio_working_3-way'!Y140+4*PI())/3)</f>
        <v>0.52604057432686058</v>
      </c>
      <c r="AL140" s="11">
        <f>'OddsRatio_working_3-way'!Z140+'OddsRatio_working_3-way'!AF140</f>
        <v>1.0606097754093518</v>
      </c>
      <c r="AM140" s="11">
        <f>'OddsRatio_working_3-way'!AA140+'OddsRatio_working_3-way'!AG140</f>
        <v>-0.76164822774431828</v>
      </c>
      <c r="AN140" s="11">
        <f>'OddsRatio_working_3-way'!AB140+'OddsRatio_working_3-way'!AH140</f>
        <v>-0.29896154766503358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1.0606097754093518</v>
      </c>
      <c r="AS140" s="11">
        <f>IF(('OddsRatio_working_3-way'!X140=0),IF(Q140&gt;0,-Q140^(1/3),(-Q140)^(1/3)),'OddsRatio_working_3-way'!AM140-'OddsRatio_working_3-way'!R140/3)</f>
        <v>-0.76164822774431828</v>
      </c>
      <c r="AT140" s="11">
        <f>IF(('OddsRatio_working_3-way'!X140=0),IF(Q140&gt;0,-Q140^(1/3),(-Q140)^(1/3)),'OddsRatio_working_3-way'!AN140-'OddsRatio_working_3-way'!R140/3)</f>
        <v>-0.29896154766503358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9">
        <f t="shared" si="39"/>
        <v>0.54364948576593797</v>
      </c>
      <c r="E141" s="9">
        <f t="shared" si="40"/>
        <v>0.24956090166056152</v>
      </c>
      <c r="F141" s="9">
        <f t="shared" si="41"/>
        <v>0.2067896125735004</v>
      </c>
      <c r="G141" s="9">
        <f t="shared" si="42"/>
        <v>1.0625575741388595</v>
      </c>
      <c r="H141" s="9">
        <f t="shared" si="43"/>
        <v>1.8394204835696994</v>
      </c>
      <c r="I141" s="9">
        <f t="shared" si="44"/>
        <v>4.0070379348129732</v>
      </c>
      <c r="J141" s="9">
        <f t="shared" si="45"/>
        <v>4.8358328426412829</v>
      </c>
      <c r="K141" s="11">
        <f t="shared" si="46"/>
        <v>0.55865921787709494</v>
      </c>
      <c r="L141" s="11">
        <f t="shared" si="47"/>
        <v>0.2610966057441253</v>
      </c>
      <c r="M141" s="11">
        <f t="shared" si="48"/>
        <v>0.21691973969631234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-0.2553688956577671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0.2287628860662424</v>
      </c>
      <c r="Q141" s="11">
        <f>2*'OddsRatio_working_3-way'!K141*'OddsRatio_working_3-way'!L141*'OddsRatio_working_3-way'!M141</f>
        <v>6.3281572909057365E-2</v>
      </c>
      <c r="R141" s="11">
        <f t="shared" si="49"/>
        <v>0</v>
      </c>
      <c r="S141" s="11">
        <f t="shared" si="50"/>
        <v>-0.89581342894954297</v>
      </c>
      <c r="T141" s="11">
        <f t="shared" si="51"/>
        <v>-0.24780454466100771</v>
      </c>
      <c r="U141" s="11">
        <f>'OddsRatio_working_3-way'!S141-'OddsRatio_working_3-way'!R141^2/3</f>
        <v>-0.89581342894954297</v>
      </c>
      <c r="V141" s="11">
        <f>'OddsRatio_working_3-way'!S141*'OddsRatio_working_3-way'!R141/3-2*'OddsRatio_working_3-way'!R141^3/27-'OddsRatio_working_3-way'!T141</f>
        <v>0.24780454466100771</v>
      </c>
      <c r="W141" s="11">
        <f>'OddsRatio_working_3-way'!V141^2+4*'OddsRatio_working_3-way'!U141^3/27</f>
        <v>-4.5092742146997003E-2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0.16317156193838309</v>
      </c>
      <c r="Y141" s="11">
        <f>IF('OddsRatio_working_3-way'!W141&gt;=0,IF('OddsRatio_working_3-way'!V141+SQRT('OddsRatio_working_3-way'!W141)&gt;0,0,PI()),ACOS('OddsRatio_working_3-way'!V141/(2*'OddsRatio_working_3-way'!X141)))</f>
        <v>0.70850208448460028</v>
      </c>
      <c r="Z141" s="11">
        <f>'OddsRatio_working_3-way'!X141^(1/3)*COS('OddsRatio_working_3-way'!Y141/3)</f>
        <v>0.53127878706942988</v>
      </c>
      <c r="AA141" s="11">
        <f>'OddsRatio_working_3-way'!X141^(1/3)*COS(('OddsRatio_working_3-way'!Y141+2*PI())/3)</f>
        <v>-0.37636651327018139</v>
      </c>
      <c r="AB141" s="11">
        <f>'OddsRatio_working_3-way'!X141^(1/3)*COS(('OddsRatio_working_3-way'!Y141+4*PI())/3)</f>
        <v>-0.1549122737992486</v>
      </c>
      <c r="AC141" s="11">
        <f>'OddsRatio_working_3-way'!X141^(1/3)*SIN('OddsRatio_working_3-way'!Y141/3)</f>
        <v>0.12785666477172697</v>
      </c>
      <c r="AD141" s="11">
        <f>'OddsRatio_working_3-way'!X141^(1/3)*SIN(('OddsRatio_working_3-way'!Y141+2*PI())/3)</f>
        <v>0.39617259370804636</v>
      </c>
      <c r="AE141" s="11">
        <f>'OddsRatio_working_3-way'!X141^(1/3)*SIN(('OddsRatio_working_3-way'!Y141+4*PI())/3)</f>
        <v>-0.52402925847977322</v>
      </c>
      <c r="AF141" s="11">
        <f>-'OddsRatio_working_3-way'!U141/(3*'OddsRatio_working_3-way'!X141^(1/3))*COS(('OddsRatio_working_3-way'!Y141)/3)</f>
        <v>0.53127878706942977</v>
      </c>
      <c r="AG141" s="11">
        <f>-'OddsRatio_working_3-way'!U141/(3*'OddsRatio_working_3-way'!X141^(1/3))*COS(('OddsRatio_working_3-way'!Y141+2*PI())/3)</f>
        <v>-0.37636651327018128</v>
      </c>
      <c r="AH141" s="11">
        <f>-'OddsRatio_working_3-way'!U141/(3*'OddsRatio_working_3-way'!X141^(1/3))*COS(('OddsRatio_working_3-way'!Y141+4*PI())/3)</f>
        <v>-0.15491227379924857</v>
      </c>
      <c r="AI141" s="11">
        <f>'OddsRatio_working_3-way'!U141/(3*'OddsRatio_working_3-way'!X141^(1/3))*SIN(('OddsRatio_working_3-way'!Y141)/3)</f>
        <v>-0.12785666477172694</v>
      </c>
      <c r="AJ141" s="11">
        <f>'OddsRatio_working_3-way'!U141/(3*'OddsRatio_working_3-way'!X141^(1/3))*SIN(('OddsRatio_working_3-way'!Y141+2*PI())/3)</f>
        <v>-0.39617259370804625</v>
      </c>
      <c r="AK141" s="11">
        <f>'OddsRatio_working_3-way'!U141/(3*'OddsRatio_working_3-way'!X141^(1/3))*SIN(('OddsRatio_working_3-way'!Y141+4*PI())/3)</f>
        <v>0.52402925847977311</v>
      </c>
      <c r="AL141" s="11">
        <f>'OddsRatio_working_3-way'!Z141+'OddsRatio_working_3-way'!AF141</f>
        <v>1.0625575741388595</v>
      </c>
      <c r="AM141" s="11">
        <f>'OddsRatio_working_3-way'!AA141+'OddsRatio_working_3-way'!AG141</f>
        <v>-0.75273302654036267</v>
      </c>
      <c r="AN141" s="11">
        <f>'OddsRatio_working_3-way'!AB141+'OddsRatio_working_3-way'!AH141</f>
        <v>-0.3098245475984972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1.0625575741388595</v>
      </c>
      <c r="AS141" s="11">
        <f>IF(('OddsRatio_working_3-way'!X141=0),IF(Q141&gt;0,-Q141^(1/3),(-Q141)^(1/3)),'OddsRatio_working_3-way'!AM141-'OddsRatio_working_3-way'!R141/3)</f>
        <v>-0.75273302654036267</v>
      </c>
      <c r="AT141" s="11">
        <f>IF(('OddsRatio_working_3-way'!X141=0),IF(Q141&gt;0,-Q141^(1/3),(-Q141)^(1/3)),'OddsRatio_working_3-way'!AN141-'OddsRatio_working_3-way'!R141/3)</f>
        <v>-0.3098245475984972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3.16</v>
      </c>
      <c r="C142" s="4">
        <f>IF('True_Odds_Calculator_3-way'!C143="","",'True_Odds_Calculator_3-way'!C143)</f>
        <v>2.2599999999999998</v>
      </c>
      <c r="D142" s="9">
        <f t="shared" si="39"/>
        <v>0.26412166391507608</v>
      </c>
      <c r="E142" s="9">
        <f t="shared" si="40"/>
        <v>0.3057204562640275</v>
      </c>
      <c r="F142" s="9">
        <f t="shared" si="41"/>
        <v>0.43015787982089632</v>
      </c>
      <c r="G142" s="9">
        <f t="shared" si="42"/>
        <v>1.0513713037736307</v>
      </c>
      <c r="H142" s="9">
        <f t="shared" si="43"/>
        <v>3.7861339550001221</v>
      </c>
      <c r="I142" s="9">
        <f t="shared" si="44"/>
        <v>3.2709620161510427</v>
      </c>
      <c r="J142" s="9">
        <f t="shared" si="45"/>
        <v>2.3247278427547751</v>
      </c>
      <c r="K142" s="11">
        <f t="shared" si="46"/>
        <v>0.27397260273972601</v>
      </c>
      <c r="L142" s="11">
        <f t="shared" si="47"/>
        <v>0.31645569620253161</v>
      </c>
      <c r="M142" s="11">
        <f t="shared" si="48"/>
        <v>0.44247787610619471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-0.276682559144108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0.23286290167891463</v>
      </c>
      <c r="Q142" s="11">
        <f>2*'OddsRatio_working_3-way'!K142*'OddsRatio_working_3-way'!L142*'OddsRatio_working_3-way'!M142</f>
        <v>7.6725832513645675E-2</v>
      </c>
      <c r="R142" s="11">
        <f t="shared" si="49"/>
        <v>0</v>
      </c>
      <c r="S142" s="11">
        <f t="shared" si="50"/>
        <v>-0.84162479340676388</v>
      </c>
      <c r="T142" s="11">
        <f t="shared" si="51"/>
        <v>-0.27730635697092715</v>
      </c>
      <c r="U142" s="11">
        <f>'OddsRatio_working_3-way'!S142-'OddsRatio_working_3-way'!R142^2/3</f>
        <v>-0.84162479340676388</v>
      </c>
      <c r="V142" s="11">
        <f>'OddsRatio_working_3-way'!S142*'OddsRatio_working_3-way'!R142/3-2*'OddsRatio_working_3-way'!R142^3/27-'OddsRatio_working_3-way'!T142</f>
        <v>0.27730635697092715</v>
      </c>
      <c r="W142" s="11">
        <f>'OddsRatio_working_3-way'!V142^2+4*'OddsRatio_working_3-way'!U142^3/27</f>
        <v>-1.141970581402027E-2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0.1485921611580735</v>
      </c>
      <c r="Y142" s="11">
        <f>IF('OddsRatio_working_3-way'!W142&gt;=0,IF('OddsRatio_working_3-way'!V142+SQRT('OddsRatio_working_3-way'!W142)&gt;0,0,PI()),ACOS('OddsRatio_working_3-way'!V142/(2*'OddsRatio_working_3-way'!X142)))</f>
        <v>0.3678231037645936</v>
      </c>
      <c r="Z142" s="11">
        <f>'OddsRatio_working_3-way'!X142^(1/3)*COS('OddsRatio_working_3-way'!Y142/3)</f>
        <v>0.52568565188681537</v>
      </c>
      <c r="AA142" s="11">
        <f>'OddsRatio_working_3-way'!X142^(1/3)*COS(('OddsRatio_working_3-way'!Y142+2*PI())/3)</f>
        <v>-0.31894224574380764</v>
      </c>
      <c r="AB142" s="11">
        <f>'OddsRatio_working_3-way'!X142^(1/3)*COS(('OddsRatio_working_3-way'!Y142+4*PI())/3)</f>
        <v>-0.2067434061430081</v>
      </c>
      <c r="AC142" s="11">
        <f>'OddsRatio_working_3-way'!X142^(1/3)*SIN('OddsRatio_working_3-way'!Y142/3)</f>
        <v>6.4778030246285451E-2</v>
      </c>
      <c r="AD142" s="11">
        <f>'OddsRatio_working_3-way'!X142^(1/3)*SIN(('OddsRatio_working_3-way'!Y142+2*PI())/3)</f>
        <v>0.42286811381582246</v>
      </c>
      <c r="AE142" s="11">
        <f>'OddsRatio_working_3-way'!X142^(1/3)*SIN(('OddsRatio_working_3-way'!Y142+4*PI())/3)</f>
        <v>-0.48764614406210771</v>
      </c>
      <c r="AF142" s="11">
        <f>-'OddsRatio_working_3-way'!U142/(3*'OddsRatio_working_3-way'!X142^(1/3))*COS(('OddsRatio_working_3-way'!Y142)/3)</f>
        <v>0.52568565188681526</v>
      </c>
      <c r="AG142" s="11">
        <f>-'OddsRatio_working_3-way'!U142/(3*'OddsRatio_working_3-way'!X142^(1/3))*COS(('OddsRatio_working_3-way'!Y142+2*PI())/3)</f>
        <v>-0.31894224574380758</v>
      </c>
      <c r="AH142" s="11">
        <f>-'OddsRatio_working_3-way'!U142/(3*'OddsRatio_working_3-way'!X142^(1/3))*COS(('OddsRatio_working_3-way'!Y142+4*PI())/3)</f>
        <v>-0.20674340614300804</v>
      </c>
      <c r="AI142" s="11">
        <f>'OddsRatio_working_3-way'!U142/(3*'OddsRatio_working_3-way'!X142^(1/3))*SIN(('OddsRatio_working_3-way'!Y142)/3)</f>
        <v>-6.4778030246285437E-2</v>
      </c>
      <c r="AJ142" s="11">
        <f>'OddsRatio_working_3-way'!U142/(3*'OddsRatio_working_3-way'!X142^(1/3))*SIN(('OddsRatio_working_3-way'!Y142+2*PI())/3)</f>
        <v>-0.42286811381582234</v>
      </c>
      <c r="AK142" s="11">
        <f>'OddsRatio_working_3-way'!U142/(3*'OddsRatio_working_3-way'!X142^(1/3))*SIN(('OddsRatio_working_3-way'!Y142+4*PI())/3)</f>
        <v>0.4876461440621076</v>
      </c>
      <c r="AL142" s="11">
        <f>'OddsRatio_working_3-way'!Z142+'OddsRatio_working_3-way'!AF142</f>
        <v>1.0513713037736307</v>
      </c>
      <c r="AM142" s="11">
        <f>'OddsRatio_working_3-way'!AA142+'OddsRatio_working_3-way'!AG142</f>
        <v>-0.63788449148761517</v>
      </c>
      <c r="AN142" s="11">
        <f>'OddsRatio_working_3-way'!AB142+'OddsRatio_working_3-way'!AH142</f>
        <v>-0.41348681228601614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1.0513713037736307</v>
      </c>
      <c r="AS142" s="11">
        <f>IF(('OddsRatio_working_3-way'!X142=0),IF(Q142&gt;0,-Q142^(1/3),(-Q142)^(1/3)),'OddsRatio_working_3-way'!AM142-'OddsRatio_working_3-way'!R142/3)</f>
        <v>-0.63788449148761517</v>
      </c>
      <c r="AT142" s="11">
        <f>IF(('OddsRatio_working_3-way'!X142=0),IF(Q142&gt;0,-Q142^(1/3),(-Q142)^(1/3)),'OddsRatio_working_3-way'!AN142-'OddsRatio_working_3-way'!R142/3)</f>
        <v>-0.41348681228601614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2.98</v>
      </c>
      <c r="B143" s="4">
        <f>IF('True_Odds_Calculator_3-way'!B144="","",'True_Odds_Calculator_3-way'!B144)</f>
        <v>2.99</v>
      </c>
      <c r="C143" s="4">
        <f>IF('True_Odds_Calculator_3-way'!C144="","",'True_Odds_Calculator_3-way'!C144)</f>
        <v>2.72</v>
      </c>
      <c r="D143" s="9">
        <f t="shared" si="39"/>
        <v>0.32319197864089011</v>
      </c>
      <c r="E143" s="9">
        <f t="shared" si="40"/>
        <v>0.32209099999239293</v>
      </c>
      <c r="F143" s="9">
        <f t="shared" si="41"/>
        <v>0.35471702136671696</v>
      </c>
      <c r="G143" s="9">
        <f t="shared" si="42"/>
        <v>1.0576445444194089</v>
      </c>
      <c r="H143" s="9">
        <f t="shared" si="43"/>
        <v>3.0941361979504292</v>
      </c>
      <c r="I143" s="9">
        <f t="shared" si="44"/>
        <v>3.1047126433946239</v>
      </c>
      <c r="J143" s="9">
        <f t="shared" si="45"/>
        <v>2.819148616401383</v>
      </c>
      <c r="K143" s="11">
        <f t="shared" si="46"/>
        <v>0.33557046979865773</v>
      </c>
      <c r="L143" s="11">
        <f t="shared" si="47"/>
        <v>0.33444816053511706</v>
      </c>
      <c r="M143" s="11">
        <f t="shared" si="48"/>
        <v>0.36764705882352938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-0.27963424601283127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0.23477719520391038</v>
      </c>
      <c r="Q143" s="11">
        <f>2*'OddsRatio_working_3-way'!K143*'OddsRatio_working_3-way'!L143*'OddsRatio_working_3-way'!M143</f>
        <v>8.2522739966225084E-2</v>
      </c>
      <c r="R143" s="11">
        <f t="shared" si="49"/>
        <v>0</v>
      </c>
      <c r="S143" s="11">
        <f t="shared" si="50"/>
        <v>-0.83958670496008359</v>
      </c>
      <c r="T143" s="11">
        <f t="shared" si="51"/>
        <v>-0.29510956237612773</v>
      </c>
      <c r="U143" s="11">
        <f>'OddsRatio_working_3-way'!S143-'OddsRatio_working_3-way'!R143^2/3</f>
        <v>-0.83958670496008359</v>
      </c>
      <c r="V143" s="11">
        <f>'OddsRatio_working_3-way'!S143*'OddsRatio_working_3-way'!R143/3-2*'OddsRatio_working_3-way'!R143^3/27-'OddsRatio_working_3-way'!T143</f>
        <v>0.29510956237612773</v>
      </c>
      <c r="W143" s="11">
        <f>'OddsRatio_working_3-way'!V143^2+4*'OddsRatio_working_3-way'!U143^3/27</f>
        <v>-5.8880062930219412E-4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0.14805273928159166</v>
      </c>
      <c r="Y143" s="11">
        <f>IF('OddsRatio_working_3-way'!W143&gt;=0,IF('OddsRatio_working_3-way'!V143+SQRT('OddsRatio_working_3-way'!W143)&gt;0,0,PI()),ACOS('OddsRatio_working_3-way'!V143/(2*'OddsRatio_working_3-way'!X143)))</f>
        <v>8.2039871612819226E-2</v>
      </c>
      <c r="Z143" s="11">
        <f>'OddsRatio_working_3-way'!X143^(1/3)*COS('OddsRatio_working_3-way'!Y143/3)</f>
        <v>0.52882227220970435</v>
      </c>
      <c r="AA143" s="11">
        <f>'OddsRatio_working_3-way'!X143^(1/3)*COS(('OddsRatio_working_3-way'!Y143+2*PI())/3)</f>
        <v>-0.27693828866418752</v>
      </c>
      <c r="AB143" s="11">
        <f>'OddsRatio_working_3-way'!X143^(1/3)*COS(('OddsRatio_working_3-way'!Y143+4*PI())/3)</f>
        <v>-0.25188398354551678</v>
      </c>
      <c r="AC143" s="11">
        <f>'OddsRatio_working_3-way'!X143^(1/3)*SIN('OddsRatio_working_3-way'!Y143/3)</f>
        <v>1.4465109804623566E-2</v>
      </c>
      <c r="AD143" s="11">
        <f>'OddsRatio_working_3-way'!X143^(1/3)*SIN(('OddsRatio_working_3-way'!Y143+2*PI())/3)</f>
        <v>0.45074096691830179</v>
      </c>
      <c r="AE143" s="11">
        <f>'OddsRatio_working_3-way'!X143^(1/3)*SIN(('OddsRatio_working_3-way'!Y143+4*PI())/3)</f>
        <v>-0.46520607672292541</v>
      </c>
      <c r="AF143" s="11">
        <f>-'OddsRatio_working_3-way'!U143/(3*'OddsRatio_working_3-way'!X143^(1/3))*COS(('OddsRatio_working_3-way'!Y143)/3)</f>
        <v>0.52882227220970446</v>
      </c>
      <c r="AG143" s="11">
        <f>-'OddsRatio_working_3-way'!U143/(3*'OddsRatio_working_3-way'!X143^(1/3))*COS(('OddsRatio_working_3-way'!Y143+2*PI())/3)</f>
        <v>-0.27693828866418757</v>
      </c>
      <c r="AH143" s="11">
        <f>-'OddsRatio_working_3-way'!U143/(3*'OddsRatio_working_3-way'!X143^(1/3))*COS(('OddsRatio_working_3-way'!Y143+4*PI())/3)</f>
        <v>-0.25188398354551683</v>
      </c>
      <c r="AI143" s="11">
        <f>'OddsRatio_working_3-way'!U143/(3*'OddsRatio_working_3-way'!X143^(1/3))*SIN(('OddsRatio_working_3-way'!Y143)/3)</f>
        <v>-1.4465109804623569E-2</v>
      </c>
      <c r="AJ143" s="11">
        <f>'OddsRatio_working_3-way'!U143/(3*'OddsRatio_working_3-way'!X143^(1/3))*SIN(('OddsRatio_working_3-way'!Y143+2*PI())/3)</f>
        <v>-0.4507409669183019</v>
      </c>
      <c r="AK143" s="11">
        <f>'OddsRatio_working_3-way'!U143/(3*'OddsRatio_working_3-way'!X143^(1/3))*SIN(('OddsRatio_working_3-way'!Y143+4*PI())/3)</f>
        <v>0.46520607672292552</v>
      </c>
      <c r="AL143" s="11">
        <f>'OddsRatio_working_3-way'!Z143+'OddsRatio_working_3-way'!AF143</f>
        <v>1.0576445444194089</v>
      </c>
      <c r="AM143" s="11">
        <f>'OddsRatio_working_3-way'!AA143+'OddsRatio_working_3-way'!AG143</f>
        <v>-0.55387657732837514</v>
      </c>
      <c r="AN143" s="11">
        <f>'OddsRatio_working_3-way'!AB143+'OddsRatio_working_3-way'!AH143</f>
        <v>-0.50376796709103355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1.0576445444194089</v>
      </c>
      <c r="AS143" s="11">
        <f>IF(('OddsRatio_working_3-way'!X143=0),IF(Q143&gt;0,-Q143^(1/3),(-Q143)^(1/3)),'OddsRatio_working_3-way'!AM143-'OddsRatio_working_3-way'!R143/3)</f>
        <v>-0.55387657732837514</v>
      </c>
      <c r="AT143" s="11">
        <f>IF(('OddsRatio_working_3-way'!X143=0),IF(Q143&gt;0,-Q143^(1/3),(-Q143)^(1/3)),'OddsRatio_working_3-way'!AN143-'OddsRatio_working_3-way'!R143/3)</f>
        <v>-0.50376796709103355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3.26</v>
      </c>
      <c r="B144" s="4">
        <f>IF('True_Odds_Calculator_3-way'!B145="","",'True_Odds_Calculator_3-way'!B145)</f>
        <v>3.12</v>
      </c>
      <c r="C144" s="4">
        <f>IF('True_Odds_Calculator_3-way'!C145="","",'True_Odds_Calculator_3-way'!C145)</f>
        <v>2.4300000000000002</v>
      </c>
      <c r="D144" s="9">
        <f t="shared" si="39"/>
        <v>0.29451629862429374</v>
      </c>
      <c r="E144" s="9">
        <f t="shared" si="40"/>
        <v>0.30797561210508489</v>
      </c>
      <c r="F144" s="9">
        <f t="shared" si="41"/>
        <v>0.39750808927062153</v>
      </c>
      <c r="G144" s="9">
        <f t="shared" si="42"/>
        <v>1.0599105423719672</v>
      </c>
      <c r="H144" s="9">
        <f t="shared" si="43"/>
        <v>3.3953978257606456</v>
      </c>
      <c r="I144" s="9">
        <f t="shared" si="44"/>
        <v>3.247010349828571</v>
      </c>
      <c r="J144" s="9">
        <f t="shared" si="45"/>
        <v>2.5156720755919131</v>
      </c>
      <c r="K144" s="11">
        <f t="shared" si="46"/>
        <v>0.30674846625766872</v>
      </c>
      <c r="L144" s="11">
        <f t="shared" si="47"/>
        <v>0.32051282051282048</v>
      </c>
      <c r="M144" s="11">
        <f t="shared" si="48"/>
        <v>0.41152263374485593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-0.27720551726459486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0.2350702475674073</v>
      </c>
      <c r="Q144" s="11">
        <f>2*'OddsRatio_working_3-way'!K144*'OddsRatio_working_3-way'!L144*'OddsRatio_working_3-way'!M144</f>
        <v>8.0919190212532632E-2</v>
      </c>
      <c r="R144" s="11">
        <f t="shared" si="49"/>
        <v>0</v>
      </c>
      <c r="S144" s="11">
        <f t="shared" si="50"/>
        <v>-0.84799988790638281</v>
      </c>
      <c r="T144" s="11">
        <f t="shared" si="51"/>
        <v>-0.29191046055297171</v>
      </c>
      <c r="U144" s="11">
        <f>'OddsRatio_working_3-way'!S144-'OddsRatio_working_3-way'!R144^2/3</f>
        <v>-0.84799988790638281</v>
      </c>
      <c r="V144" s="11">
        <f>'OddsRatio_working_3-way'!S144*'OddsRatio_working_3-way'!R144/3-2*'OddsRatio_working_3-way'!R144^3/27-'OddsRatio_working_3-way'!T144</f>
        <v>0.29191046055297171</v>
      </c>
      <c r="W144" s="11">
        <f>'OddsRatio_working_3-way'!V144^2+4*'OddsRatio_working_3-way'!U144^3/27</f>
        <v>-5.129016379622528E-3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0.15028367622588837</v>
      </c>
      <c r="Y144" s="11">
        <f>IF('OddsRatio_working_3-way'!W144&gt;=0,IF('OddsRatio_working_3-way'!V144+SQRT('OddsRatio_working_3-way'!W144)&gt;0,0,PI()),ACOS('OddsRatio_working_3-way'!V144/(2*'OddsRatio_working_3-way'!X144)))</f>
        <v>0.24058747463084496</v>
      </c>
      <c r="Z144" s="11">
        <f>'OddsRatio_working_3-way'!X144^(1/3)*COS('OddsRatio_working_3-way'!Y144/3)</f>
        <v>0.52995527118598362</v>
      </c>
      <c r="AA144" s="11">
        <f>'OddsRatio_working_3-way'!X144^(1/3)*COS(('OddsRatio_working_3-way'!Y144+2*PI())/3)</f>
        <v>-0.30186299696086466</v>
      </c>
      <c r="AB144" s="11">
        <f>'OddsRatio_working_3-way'!X144^(1/3)*COS(('OddsRatio_working_3-way'!Y144+4*PI())/3)</f>
        <v>-0.22809227422511899</v>
      </c>
      <c r="AC144" s="11">
        <f>'OddsRatio_working_3-way'!X144^(1/3)*SIN('OddsRatio_working_3-way'!Y144/3)</f>
        <v>4.2591546629796057E-2</v>
      </c>
      <c r="AD144" s="11">
        <f>'OddsRatio_working_3-way'!X144^(1/3)*SIN(('OddsRatio_working_3-way'!Y144+2*PI())/3)</f>
        <v>0.43765895440163521</v>
      </c>
      <c r="AE144" s="11">
        <f>'OddsRatio_working_3-way'!X144^(1/3)*SIN(('OddsRatio_working_3-way'!Y144+4*PI())/3)</f>
        <v>-0.48025050103143124</v>
      </c>
      <c r="AF144" s="11">
        <f>-'OddsRatio_working_3-way'!U144/(3*'OddsRatio_working_3-way'!X144^(1/3))*COS(('OddsRatio_working_3-way'!Y144)/3)</f>
        <v>0.52995527118598362</v>
      </c>
      <c r="AG144" s="11">
        <f>-'OddsRatio_working_3-way'!U144/(3*'OddsRatio_working_3-way'!X144^(1/3))*COS(('OddsRatio_working_3-way'!Y144+2*PI())/3)</f>
        <v>-0.30186299696086466</v>
      </c>
      <c r="AH144" s="11">
        <f>-'OddsRatio_working_3-way'!U144/(3*'OddsRatio_working_3-way'!X144^(1/3))*COS(('OddsRatio_working_3-way'!Y144+4*PI())/3)</f>
        <v>-0.22809227422511899</v>
      </c>
      <c r="AI144" s="11">
        <f>'OddsRatio_working_3-way'!U144/(3*'OddsRatio_working_3-way'!X144^(1/3))*SIN(('OddsRatio_working_3-way'!Y144)/3)</f>
        <v>-4.2591546629796057E-2</v>
      </c>
      <c r="AJ144" s="11">
        <f>'OddsRatio_working_3-way'!U144/(3*'OddsRatio_working_3-way'!X144^(1/3))*SIN(('OddsRatio_working_3-way'!Y144+2*PI())/3)</f>
        <v>-0.43765895440163521</v>
      </c>
      <c r="AK144" s="11">
        <f>'OddsRatio_working_3-way'!U144/(3*'OddsRatio_working_3-way'!X144^(1/3))*SIN(('OddsRatio_working_3-way'!Y144+4*PI())/3)</f>
        <v>0.48025050103143124</v>
      </c>
      <c r="AL144" s="11">
        <f>'OddsRatio_working_3-way'!Z144+'OddsRatio_working_3-way'!AF144</f>
        <v>1.0599105423719672</v>
      </c>
      <c r="AM144" s="11">
        <f>'OddsRatio_working_3-way'!AA144+'OddsRatio_working_3-way'!AG144</f>
        <v>-0.60372599392172932</v>
      </c>
      <c r="AN144" s="11">
        <f>'OddsRatio_working_3-way'!AB144+'OddsRatio_working_3-way'!AH144</f>
        <v>-0.45618454845023798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1.0599105423719672</v>
      </c>
      <c r="AS144" s="11">
        <f>IF(('OddsRatio_working_3-way'!X144=0),IF(Q144&gt;0,-Q144^(1/3),(-Q144)^(1/3)),'OddsRatio_working_3-way'!AM144-'OddsRatio_working_3-way'!R144/3)</f>
        <v>-0.60372599392172932</v>
      </c>
      <c r="AT144" s="11">
        <f>IF(('OddsRatio_working_3-way'!X144=0),IF(Q144&gt;0,-Q144^(1/3),(-Q144)^(1/3)),'OddsRatio_working_3-way'!AN144-'OddsRatio_working_3-way'!R144/3)</f>
        <v>-0.45618454845023798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1.53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6.44</v>
      </c>
      <c r="D145" s="9">
        <f t="shared" si="39"/>
        <v>0.64011516680473346</v>
      </c>
      <c r="E145" s="9">
        <f t="shared" si="40"/>
        <v>0.21218960535710546</v>
      </c>
      <c r="F145" s="9">
        <f t="shared" si="41"/>
        <v>0.14769522783816125</v>
      </c>
      <c r="G145" s="9">
        <f t="shared" si="42"/>
        <v>1.0607903426978438</v>
      </c>
      <c r="H145" s="9">
        <f t="shared" si="43"/>
        <v>1.5622188816298568</v>
      </c>
      <c r="I145" s="9">
        <f t="shared" si="44"/>
        <v>4.7127661994424539</v>
      </c>
      <c r="J145" s="9">
        <f t="shared" si="45"/>
        <v>6.7706994642762703</v>
      </c>
      <c r="K145" s="11">
        <f t="shared" si="46"/>
        <v>0.65359477124183007</v>
      </c>
      <c r="L145" s="11">
        <f t="shared" si="47"/>
        <v>0.22222222222222221</v>
      </c>
      <c r="M145" s="11">
        <f t="shared" si="48"/>
        <v>0.15527950310559005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-0.22758990874932905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0.21357979584748549</v>
      </c>
      <c r="Q145" s="11">
        <f>2*'OddsRatio_working_3-way'!K145*'OddsRatio_working_3-way'!L145*'OddsRatio_working_3-way'!M145</f>
        <v>4.5106609471485849E-2</v>
      </c>
      <c r="R145" s="11">
        <f t="shared" si="49"/>
        <v>0</v>
      </c>
      <c r="S145" s="11">
        <f t="shared" si="50"/>
        <v>-0.93844141430156947</v>
      </c>
      <c r="T145" s="11">
        <f t="shared" si="51"/>
        <v>-0.19819248454098617</v>
      </c>
      <c r="U145" s="11">
        <f>'OddsRatio_working_3-way'!S145-'OddsRatio_working_3-way'!R145^2/3</f>
        <v>-0.93844141430156947</v>
      </c>
      <c r="V145" s="11">
        <f>'OddsRatio_working_3-way'!S145*'OddsRatio_working_3-way'!R145/3-2*'OddsRatio_working_3-way'!R145^3/27-'OddsRatio_working_3-way'!T145</f>
        <v>0.19819248454098617</v>
      </c>
      <c r="W145" s="11">
        <f>'OddsRatio_working_3-way'!V145^2+4*'OddsRatio_working_3-way'!U145^3/27</f>
        <v>-8.3158160931996919E-2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0.17495601008576839</v>
      </c>
      <c r="Y145" s="11">
        <f>IF('OddsRatio_working_3-way'!W145&gt;=0,IF('OddsRatio_working_3-way'!V145+SQRT('OddsRatio_working_3-way'!W145)&gt;0,0,PI()),ACOS('OddsRatio_working_3-way'!V145/(2*'OddsRatio_working_3-way'!X145)))</f>
        <v>0.96865727038374405</v>
      </c>
      <c r="Z145" s="11">
        <f>'OddsRatio_working_3-way'!X145^(1/3)*COS('OddsRatio_working_3-way'!Y145/3)</f>
        <v>0.53039517134892189</v>
      </c>
      <c r="AA145" s="11">
        <f>'OddsRatio_working_3-way'!X145^(1/3)*COS(('OddsRatio_working_3-way'!Y145+2*PI())/3)</f>
        <v>-0.4188890793645908</v>
      </c>
      <c r="AB145" s="11">
        <f>'OddsRatio_working_3-way'!X145^(1/3)*COS(('OddsRatio_working_3-way'!Y145+4*PI())/3)</f>
        <v>-0.11150609198433108</v>
      </c>
      <c r="AC145" s="11">
        <f>'OddsRatio_working_3-way'!X145^(1/3)*SIN('OddsRatio_working_3-way'!Y145/3)</f>
        <v>0.17746765050830421</v>
      </c>
      <c r="AD145" s="11">
        <f>'OddsRatio_working_3-way'!X145^(1/3)*SIN(('OddsRatio_working_3-way'!Y145+2*PI())/3)</f>
        <v>0.3706018671786146</v>
      </c>
      <c r="AE145" s="11">
        <f>'OddsRatio_working_3-way'!X145^(1/3)*SIN(('OddsRatio_working_3-way'!Y145+4*PI())/3)</f>
        <v>-0.54806951768691881</v>
      </c>
      <c r="AF145" s="11">
        <f>-'OddsRatio_working_3-way'!U145/(3*'OddsRatio_working_3-way'!X145^(1/3))*COS(('OddsRatio_working_3-way'!Y145)/3)</f>
        <v>0.53039517134892178</v>
      </c>
      <c r="AG145" s="11">
        <f>-'OddsRatio_working_3-way'!U145/(3*'OddsRatio_working_3-way'!X145^(1/3))*COS(('OddsRatio_working_3-way'!Y145+2*PI())/3)</f>
        <v>-0.41888907936459069</v>
      </c>
      <c r="AH145" s="11">
        <f>-'OddsRatio_working_3-way'!U145/(3*'OddsRatio_working_3-way'!X145^(1/3))*COS(('OddsRatio_working_3-way'!Y145+4*PI())/3)</f>
        <v>-0.11150609198433106</v>
      </c>
      <c r="AI145" s="11">
        <f>'OddsRatio_working_3-way'!U145/(3*'OddsRatio_working_3-way'!X145^(1/3))*SIN(('OddsRatio_working_3-way'!Y145)/3)</f>
        <v>-0.17746765050830418</v>
      </c>
      <c r="AJ145" s="11">
        <f>'OddsRatio_working_3-way'!U145/(3*'OddsRatio_working_3-way'!X145^(1/3))*SIN(('OddsRatio_working_3-way'!Y145+2*PI())/3)</f>
        <v>-0.37060186717861449</v>
      </c>
      <c r="AK145" s="11">
        <f>'OddsRatio_working_3-way'!U145/(3*'OddsRatio_working_3-way'!X145^(1/3))*SIN(('OddsRatio_working_3-way'!Y145+4*PI())/3)</f>
        <v>0.54806951768691869</v>
      </c>
      <c r="AL145" s="11">
        <f>'OddsRatio_working_3-way'!Z145+'OddsRatio_working_3-way'!AF145</f>
        <v>1.0607903426978438</v>
      </c>
      <c r="AM145" s="11">
        <f>'OddsRatio_working_3-way'!AA145+'OddsRatio_working_3-way'!AG145</f>
        <v>-0.83777815872918149</v>
      </c>
      <c r="AN145" s="11">
        <f>'OddsRatio_working_3-way'!AB145+'OddsRatio_working_3-way'!AH145</f>
        <v>-0.22301218396866213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1.0607903426978438</v>
      </c>
      <c r="AS145" s="11">
        <f>IF(('OddsRatio_working_3-way'!X145=0),IF(Q145&gt;0,-Q145^(1/3),(-Q145)^(1/3)),'OddsRatio_working_3-way'!AM145-'OddsRatio_working_3-way'!R145/3)</f>
        <v>-0.83777815872918149</v>
      </c>
      <c r="AT145" s="11">
        <f>IF(('OddsRatio_working_3-way'!X145=0),IF(Q145&gt;0,-Q145^(1/3),(-Q145)^(1/3)),'OddsRatio_working_3-way'!AN145-'OddsRatio_working_3-way'!R145/3)</f>
        <v>-0.22301218396866213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3.84</v>
      </c>
      <c r="D146" s="9">
        <f t="shared" si="39"/>
        <v>0.46058716015808859</v>
      </c>
      <c r="E146" s="9">
        <f t="shared" si="40"/>
        <v>0.28750341647152772</v>
      </c>
      <c r="F146" s="9">
        <f t="shared" si="41"/>
        <v>0.25190942337038341</v>
      </c>
      <c r="G146" s="9">
        <f t="shared" si="42"/>
        <v>1.0456622517145273</v>
      </c>
      <c r="H146" s="9">
        <f t="shared" si="43"/>
        <v>2.1711417219202707</v>
      </c>
      <c r="I146" s="9">
        <f t="shared" si="44"/>
        <v>3.4782195365634303</v>
      </c>
      <c r="J146" s="9">
        <f t="shared" si="45"/>
        <v>3.9696807948692578</v>
      </c>
      <c r="K146" s="11">
        <f t="shared" si="46"/>
        <v>0.47169811320754712</v>
      </c>
      <c r="L146" s="11">
        <f t="shared" si="47"/>
        <v>0.29673590504451036</v>
      </c>
      <c r="M146" s="11">
        <f t="shared" si="48"/>
        <v>0.26041666666666669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-0.27478164716421238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0.23073141201500474</v>
      </c>
      <c r="Q146" s="11">
        <f>2*'OddsRatio_working_3-way'!K146*'OddsRatio_working_3-way'!L146*'OddsRatio_working_3-way'!M146</f>
        <v>7.2900920067931974E-2</v>
      </c>
      <c r="R146" s="11">
        <f t="shared" si="49"/>
        <v>0</v>
      </c>
      <c r="S146" s="11">
        <f t="shared" si="50"/>
        <v>-0.83969003896798555</v>
      </c>
      <c r="T146" s="11">
        <f t="shared" si="51"/>
        <v>-0.26530490962653563</v>
      </c>
      <c r="U146" s="11">
        <f>'OddsRatio_working_3-way'!S146-'OddsRatio_working_3-way'!R146^2/3</f>
        <v>-0.83969003896798555</v>
      </c>
      <c r="V146" s="11">
        <f>'OddsRatio_working_3-way'!S146*'OddsRatio_working_3-way'!R146/3-2*'OddsRatio_working_3-way'!R146^3/27-'OddsRatio_working_3-way'!T146</f>
        <v>0.26530490962653563</v>
      </c>
      <c r="W146" s="11">
        <f>'OddsRatio_working_3-way'!V146^2+4*'OddsRatio_working_3-way'!U146^3/27</f>
        <v>-1.732413701231833E-2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0.1480800730046607</v>
      </c>
      <c r="Y146" s="11">
        <f>IF('OddsRatio_working_3-way'!W146&gt;=0,IF('OddsRatio_working_3-way'!V146+SQRT('OddsRatio_working_3-way'!W146)&gt;0,0,PI()),ACOS('OddsRatio_working_3-way'!V146/(2*'OddsRatio_working_3-way'!X146)))</f>
        <v>0.46053309482905513</v>
      </c>
      <c r="Z146" s="11">
        <f>'OddsRatio_working_3-way'!X146^(1/3)*COS('OddsRatio_working_3-way'!Y146/3)</f>
        <v>0.52283112585726366</v>
      </c>
      <c r="AA146" s="11">
        <f>'OddsRatio_working_3-way'!X146^(1/3)*COS(('OddsRatio_working_3-way'!Y146+2*PI())/3)</f>
        <v>-0.33147425345390502</v>
      </c>
      <c r="AB146" s="11">
        <f>'OddsRatio_working_3-way'!X146^(1/3)*COS(('OddsRatio_working_3-way'!Y146+4*PI())/3)</f>
        <v>-0.1913568724033585</v>
      </c>
      <c r="AC146" s="11">
        <f>'OddsRatio_working_3-way'!X146^(1/3)*SIN('OddsRatio_working_3-way'!Y146/3)</f>
        <v>8.0896807667678483E-2</v>
      </c>
      <c r="AD146" s="11">
        <f>'OddsRatio_working_3-way'!X146^(1/3)*SIN(('OddsRatio_working_3-way'!Y146+2*PI())/3)</f>
        <v>0.41233663304777024</v>
      </c>
      <c r="AE146" s="11">
        <f>'OddsRatio_working_3-way'!X146^(1/3)*SIN(('OddsRatio_working_3-way'!Y146+4*PI())/3)</f>
        <v>-0.49323344071544861</v>
      </c>
      <c r="AF146" s="11">
        <f>-'OddsRatio_working_3-way'!U146/(3*'OddsRatio_working_3-way'!X146^(1/3))*COS(('OddsRatio_working_3-way'!Y146)/3)</f>
        <v>0.52283112585726366</v>
      </c>
      <c r="AG146" s="11">
        <f>-'OddsRatio_working_3-way'!U146/(3*'OddsRatio_working_3-way'!X146^(1/3))*COS(('OddsRatio_working_3-way'!Y146+2*PI())/3)</f>
        <v>-0.33147425345390502</v>
      </c>
      <c r="AH146" s="11">
        <f>-'OddsRatio_working_3-way'!U146/(3*'OddsRatio_working_3-way'!X146^(1/3))*COS(('OddsRatio_working_3-way'!Y146+4*PI())/3)</f>
        <v>-0.1913568724033585</v>
      </c>
      <c r="AI146" s="11">
        <f>'OddsRatio_working_3-way'!U146/(3*'OddsRatio_working_3-way'!X146^(1/3))*SIN(('OddsRatio_working_3-way'!Y146)/3)</f>
        <v>-8.0896807667678483E-2</v>
      </c>
      <c r="AJ146" s="11">
        <f>'OddsRatio_working_3-way'!U146/(3*'OddsRatio_working_3-way'!X146^(1/3))*SIN(('OddsRatio_working_3-way'!Y146+2*PI())/3)</f>
        <v>-0.41233663304777024</v>
      </c>
      <c r="AK146" s="11">
        <f>'OddsRatio_working_3-way'!U146/(3*'OddsRatio_working_3-way'!X146^(1/3))*SIN(('OddsRatio_working_3-way'!Y146+4*PI())/3)</f>
        <v>0.49323344071544861</v>
      </c>
      <c r="AL146" s="11">
        <f>'OddsRatio_working_3-way'!Z146+'OddsRatio_working_3-way'!AF146</f>
        <v>1.0456622517145273</v>
      </c>
      <c r="AM146" s="11">
        <f>'OddsRatio_working_3-way'!AA146+'OddsRatio_working_3-way'!AG146</f>
        <v>-0.66294850690781004</v>
      </c>
      <c r="AN146" s="11">
        <f>'OddsRatio_working_3-way'!AB146+'OddsRatio_working_3-way'!AH146</f>
        <v>-0.38271374480671699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1.0456622517145273</v>
      </c>
      <c r="AS146" s="11">
        <f>IF(('OddsRatio_working_3-way'!X146=0),IF(Q146&gt;0,-Q146^(1/3),(-Q146)^(1/3)),'OddsRatio_working_3-way'!AM146-'OddsRatio_working_3-way'!R146/3)</f>
        <v>-0.66294850690781004</v>
      </c>
      <c r="AT146" s="11">
        <f>IF(('OddsRatio_working_3-way'!X146=0),IF(Q146&gt;0,-Q146^(1/3),(-Q146)^(1/3)),'OddsRatio_working_3-way'!AN146-'OddsRatio_working_3-way'!R146/3)</f>
        <v>-0.38271374480671699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1.51</v>
      </c>
      <c r="B147" s="4">
        <f>IF('True_Odds_Calculator_3-way'!B148="","",'True_Odds_Calculator_3-way'!B148)</f>
        <v>4.68</v>
      </c>
      <c r="C147" s="4">
        <f>IF('True_Odds_Calculator_3-way'!C148="","",'True_Odds_Calculator_3-way'!C148)</f>
        <v>6.5</v>
      </c>
      <c r="D147" s="9">
        <f t="shared" si="39"/>
        <v>0.64929271102071084</v>
      </c>
      <c r="E147" s="9">
        <f t="shared" si="40"/>
        <v>0.20418738675051934</v>
      </c>
      <c r="F147" s="9">
        <f t="shared" si="41"/>
        <v>0.14651990222876971</v>
      </c>
      <c r="G147" s="9">
        <f t="shared" si="42"/>
        <v>1.0590929780479978</v>
      </c>
      <c r="H147" s="9">
        <f t="shared" si="43"/>
        <v>1.540137418804479</v>
      </c>
      <c r="I147" s="9">
        <f t="shared" si="44"/>
        <v>4.8974621592166319</v>
      </c>
      <c r="J147" s="9">
        <f t="shared" si="45"/>
        <v>6.8250113792639864</v>
      </c>
      <c r="K147" s="11">
        <f t="shared" si="46"/>
        <v>0.66225165562913912</v>
      </c>
      <c r="L147" s="11">
        <f t="shared" si="47"/>
        <v>0.21367521367521369</v>
      </c>
      <c r="M147" s="11">
        <f t="shared" si="48"/>
        <v>0.15384615384615385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-0.22472144937758787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0.21095392975168831</v>
      </c>
      <c r="Q147" s="11">
        <f>2*'OddsRatio_working_3-way'!K147*'OddsRatio_working_3-way'!L147*'OddsRatio_working_3-way'!M147</f>
        <v>4.3540542776406253E-2</v>
      </c>
      <c r="R147" s="11">
        <f t="shared" si="49"/>
        <v>0</v>
      </c>
      <c r="S147" s="11">
        <f t="shared" si="50"/>
        <v>-0.938735177865613</v>
      </c>
      <c r="T147" s="11">
        <f t="shared" si="51"/>
        <v>-0.19375339068433706</v>
      </c>
      <c r="U147" s="11">
        <f>'OddsRatio_working_3-way'!S147-'OddsRatio_working_3-way'!R147^2/3</f>
        <v>-0.938735177865613</v>
      </c>
      <c r="V147" s="11">
        <f>'OddsRatio_working_3-way'!S147*'OddsRatio_working_3-way'!R147/3-2*'OddsRatio_working_3-way'!R147^3/27-'OddsRatio_working_3-way'!T147</f>
        <v>0.19375339068433706</v>
      </c>
      <c r="W147" s="11">
        <f>'OddsRatio_working_3-way'!V147^2+4*'OddsRatio_working_3-way'!U147^3/27</f>
        <v>-8.5013063424741214E-2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0.17503816714249679</v>
      </c>
      <c r="Y147" s="11">
        <f>IF('OddsRatio_working_3-way'!W147&gt;=0,IF('OddsRatio_working_3-way'!V147+SQRT('OddsRatio_working_3-way'!W147)&gt;0,0,PI()),ACOS('OddsRatio_working_3-way'!V147/(2*'OddsRatio_working_3-way'!X147)))</f>
        <v>0.98428302487641883</v>
      </c>
      <c r="Z147" s="11">
        <f>'OddsRatio_working_3-way'!X147^(1/3)*COS('OddsRatio_working_3-way'!Y147/3)</f>
        <v>0.52954648902399892</v>
      </c>
      <c r="AA147" s="11">
        <f>'OddsRatio_working_3-way'!X147^(1/3)*COS(('OddsRatio_working_3-way'!Y147+2*PI())/3)</f>
        <v>-0.4208795590485041</v>
      </c>
      <c r="AB147" s="11">
        <f>'OddsRatio_working_3-way'!X147^(1/3)*COS(('OddsRatio_working_3-way'!Y147+4*PI())/3)</f>
        <v>-0.10866692997549499</v>
      </c>
      <c r="AC147" s="11">
        <f>'OddsRatio_working_3-way'!X147^(1/3)*SIN('OddsRatio_working_3-way'!Y147/3)</f>
        <v>0.18025604543970281</v>
      </c>
      <c r="AD147" s="11">
        <f>'OddsRatio_working_3-way'!X147^(1/3)*SIN(('OddsRatio_working_3-way'!Y147+2*PI())/3)</f>
        <v>0.36847268925978915</v>
      </c>
      <c r="AE147" s="11">
        <f>'OddsRatio_working_3-way'!X147^(1/3)*SIN(('OddsRatio_working_3-way'!Y147+4*PI())/3)</f>
        <v>-0.54872873469949179</v>
      </c>
      <c r="AF147" s="11">
        <f>-'OddsRatio_working_3-way'!U147/(3*'OddsRatio_working_3-way'!X147^(1/3))*COS(('OddsRatio_working_3-way'!Y147)/3)</f>
        <v>0.52954648902399881</v>
      </c>
      <c r="AG147" s="11">
        <f>-'OddsRatio_working_3-way'!U147/(3*'OddsRatio_working_3-way'!X147^(1/3))*COS(('OddsRatio_working_3-way'!Y147+2*PI())/3)</f>
        <v>-0.42087955904850399</v>
      </c>
      <c r="AH147" s="11">
        <f>-'OddsRatio_working_3-way'!U147/(3*'OddsRatio_working_3-way'!X147^(1/3))*COS(('OddsRatio_working_3-way'!Y147+4*PI())/3)</f>
        <v>-0.10866692997549497</v>
      </c>
      <c r="AI147" s="11">
        <f>'OddsRatio_working_3-way'!U147/(3*'OddsRatio_working_3-way'!X147^(1/3))*SIN(('OddsRatio_working_3-way'!Y147)/3)</f>
        <v>-0.18025604543970278</v>
      </c>
      <c r="AJ147" s="11">
        <f>'OddsRatio_working_3-way'!U147/(3*'OddsRatio_working_3-way'!X147^(1/3))*SIN(('OddsRatio_working_3-way'!Y147+2*PI())/3)</f>
        <v>-0.3684726892597891</v>
      </c>
      <c r="AK147" s="11">
        <f>'OddsRatio_working_3-way'!U147/(3*'OddsRatio_working_3-way'!X147^(1/3))*SIN(('OddsRatio_working_3-way'!Y147+4*PI())/3)</f>
        <v>0.54872873469949168</v>
      </c>
      <c r="AL147" s="11">
        <f>'OddsRatio_working_3-way'!Z147+'OddsRatio_working_3-way'!AF147</f>
        <v>1.0590929780479978</v>
      </c>
      <c r="AM147" s="11">
        <f>'OddsRatio_working_3-way'!AA147+'OddsRatio_working_3-way'!AG147</f>
        <v>-0.8417591180970081</v>
      </c>
      <c r="AN147" s="11">
        <f>'OddsRatio_working_3-way'!AB147+'OddsRatio_working_3-way'!AH147</f>
        <v>-0.21733385995098997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1.0590929780479978</v>
      </c>
      <c r="AS147" s="11">
        <f>IF(('OddsRatio_working_3-way'!X147=0),IF(Q147&gt;0,-Q147^(1/3),(-Q147)^(1/3)),'OddsRatio_working_3-way'!AM147-'OddsRatio_working_3-way'!R147/3)</f>
        <v>-0.8417591180970081</v>
      </c>
      <c r="AT147" s="11">
        <f>IF(('OddsRatio_working_3-way'!X147=0),IF(Q147&gt;0,-Q147^(1/3),(-Q147)^(1/3)),'OddsRatio_working_3-way'!AN147-'OddsRatio_working_3-way'!R147/3)</f>
        <v>-0.21733385995098997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1.94</v>
      </c>
      <c r="B148" s="4">
        <f>IF('True_Odds_Calculator_3-way'!B149="","",'True_Odds_Calculator_3-way'!B149)</f>
        <v>3.73</v>
      </c>
      <c r="C148" s="4">
        <f>IF('True_Odds_Calculator_3-way'!C149="","",'True_Odds_Calculator_3-way'!C149)</f>
        <v>4.07</v>
      </c>
      <c r="D148" s="9">
        <f t="shared" si="39"/>
        <v>0.50380382770331134</v>
      </c>
      <c r="E148" s="9">
        <f t="shared" si="40"/>
        <v>0.25904052672649097</v>
      </c>
      <c r="F148" s="9">
        <f t="shared" si="41"/>
        <v>0.23715564557019753</v>
      </c>
      <c r="G148" s="9">
        <f t="shared" si="42"/>
        <v>1.0477654979461424</v>
      </c>
      <c r="H148" s="9">
        <f t="shared" si="43"/>
        <v>1.984899568069374</v>
      </c>
      <c r="I148" s="9">
        <f t="shared" si="44"/>
        <v>3.8603998093929688</v>
      </c>
      <c r="J148" s="9">
        <f t="shared" si="45"/>
        <v>4.2166400786946578</v>
      </c>
      <c r="K148" s="11">
        <f t="shared" si="46"/>
        <v>0.51546391752577325</v>
      </c>
      <c r="L148" s="11">
        <f t="shared" si="47"/>
        <v>0.26809651474530832</v>
      </c>
      <c r="M148" s="11">
        <f t="shared" si="48"/>
        <v>0.24570024570024568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-0.26750007317155811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0.22885211243741965</v>
      </c>
      <c r="Q148" s="11">
        <f>2*'OddsRatio_working_3-way'!K148*'OddsRatio_working_3-way'!L148*'OddsRatio_working_3-way'!M148</f>
        <v>6.7908638705465776E-2</v>
      </c>
      <c r="R148" s="11">
        <f t="shared" si="49"/>
        <v>0</v>
      </c>
      <c r="S148" s="11">
        <f t="shared" si="50"/>
        <v>-0.85552168163575781</v>
      </c>
      <c r="T148" s="11">
        <f t="shared" si="51"/>
        <v>-0.2538640004853881</v>
      </c>
      <c r="U148" s="11">
        <f>'OddsRatio_working_3-way'!S148-'OddsRatio_working_3-way'!R148^2/3</f>
        <v>-0.85552168163575781</v>
      </c>
      <c r="V148" s="11">
        <f>'OddsRatio_working_3-way'!S148*'OddsRatio_working_3-way'!R148/3-2*'OddsRatio_working_3-way'!R148^3/27-'OddsRatio_working_3-way'!T148</f>
        <v>0.2538640004853881</v>
      </c>
      <c r="W148" s="11">
        <f>'OddsRatio_working_3-way'!V148^2+4*'OddsRatio_working_3-way'!U148^3/27</f>
        <v>-2.8319167059703207E-2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0.15228763722159813</v>
      </c>
      <c r="Y148" s="11">
        <f>IF('OddsRatio_working_3-way'!W148&gt;=0,IF('OddsRatio_working_3-way'!V148+SQRT('OddsRatio_working_3-way'!W148)&gt;0,0,PI()),ACOS('OddsRatio_working_3-way'!V148/(2*'OddsRatio_working_3-way'!X148)))</f>
        <v>0.5853809374833524</v>
      </c>
      <c r="Z148" s="11">
        <f>'OddsRatio_working_3-way'!X148^(1/3)*COS('OddsRatio_working_3-way'!Y148/3)</f>
        <v>0.52388274897307119</v>
      </c>
      <c r="AA148" s="11">
        <f>'OddsRatio_working_3-way'!X148^(1/3)*COS(('OddsRatio_working_3-way'!Y148+2*PI())/3)</f>
        <v>-0.35161059666032818</v>
      </c>
      <c r="AB148" s="11">
        <f>'OddsRatio_working_3-way'!X148^(1/3)*COS(('OddsRatio_working_3-way'!Y148+4*PI())/3)</f>
        <v>-0.17227215231274312</v>
      </c>
      <c r="AC148" s="11">
        <f>'OddsRatio_working_3-way'!X148^(1/3)*SIN('OddsRatio_working_3-way'!Y148/3)</f>
        <v>0.10354109912012703</v>
      </c>
      <c r="AD148" s="11">
        <f>'OddsRatio_working_3-way'!X148^(1/3)*SIN(('OddsRatio_working_3-way'!Y148+2*PI())/3)</f>
        <v>0.40192521965504219</v>
      </c>
      <c r="AE148" s="11">
        <f>'OddsRatio_working_3-way'!X148^(1/3)*SIN(('OddsRatio_working_3-way'!Y148+4*PI())/3)</f>
        <v>-0.50546631877516912</v>
      </c>
      <c r="AF148" s="11">
        <f>-'OddsRatio_working_3-way'!U148/(3*'OddsRatio_working_3-way'!X148^(1/3))*COS(('OddsRatio_working_3-way'!Y148)/3)</f>
        <v>0.52388274897307119</v>
      </c>
      <c r="AG148" s="11">
        <f>-'OddsRatio_working_3-way'!U148/(3*'OddsRatio_working_3-way'!X148^(1/3))*COS(('OddsRatio_working_3-way'!Y148+2*PI())/3)</f>
        <v>-0.35161059666032818</v>
      </c>
      <c r="AH148" s="11">
        <f>-'OddsRatio_working_3-way'!U148/(3*'OddsRatio_working_3-way'!X148^(1/3))*COS(('OddsRatio_working_3-way'!Y148+4*PI())/3)</f>
        <v>-0.17227215231274312</v>
      </c>
      <c r="AI148" s="11">
        <f>'OddsRatio_working_3-way'!U148/(3*'OddsRatio_working_3-way'!X148^(1/3))*SIN(('OddsRatio_working_3-way'!Y148)/3)</f>
        <v>-0.10354109912012703</v>
      </c>
      <c r="AJ148" s="11">
        <f>'OddsRatio_working_3-way'!U148/(3*'OddsRatio_working_3-way'!X148^(1/3))*SIN(('OddsRatio_working_3-way'!Y148+2*PI())/3)</f>
        <v>-0.40192521965504219</v>
      </c>
      <c r="AK148" s="11">
        <f>'OddsRatio_working_3-way'!U148/(3*'OddsRatio_working_3-way'!X148^(1/3))*SIN(('OddsRatio_working_3-way'!Y148+4*PI())/3)</f>
        <v>0.50546631877516912</v>
      </c>
      <c r="AL148" s="11">
        <f>'OddsRatio_working_3-way'!Z148+'OddsRatio_working_3-way'!AF148</f>
        <v>1.0477654979461424</v>
      </c>
      <c r="AM148" s="11">
        <f>'OddsRatio_working_3-way'!AA148+'OddsRatio_working_3-way'!AG148</f>
        <v>-0.70322119332065636</v>
      </c>
      <c r="AN148" s="11">
        <f>'OddsRatio_working_3-way'!AB148+'OddsRatio_working_3-way'!AH148</f>
        <v>-0.34454430462548624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1.0477654979461424</v>
      </c>
      <c r="AS148" s="11">
        <f>IF(('OddsRatio_working_3-way'!X148=0),IF(Q148&gt;0,-Q148^(1/3),(-Q148)^(1/3)),'OddsRatio_working_3-way'!AM148-'OddsRatio_working_3-way'!R148/3)</f>
        <v>-0.70322119332065636</v>
      </c>
      <c r="AT148" s="11">
        <f>IF(('OddsRatio_working_3-way'!X148=0),IF(Q148&gt;0,-Q148^(1/3),(-Q148)^(1/3)),'OddsRatio_working_3-way'!AN148-'OddsRatio_working_3-way'!R148/3)</f>
        <v>-0.34454430462548624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3.89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2.14</v>
      </c>
      <c r="D149" s="9">
        <f t="shared" si="39"/>
        <v>0.24853994630307699</v>
      </c>
      <c r="E149" s="9">
        <f t="shared" si="40"/>
        <v>0.29539302426266617</v>
      </c>
      <c r="F149" s="9">
        <f t="shared" si="41"/>
        <v>0.45606702943425687</v>
      </c>
      <c r="G149" s="9">
        <f t="shared" si="42"/>
        <v>1.0461931117859335</v>
      </c>
      <c r="H149" s="9">
        <f t="shared" si="43"/>
        <v>4.023498093061348</v>
      </c>
      <c r="I149" s="9">
        <f t="shared" si="44"/>
        <v>3.3853202948719292</v>
      </c>
      <c r="J149" s="9">
        <f t="shared" si="45"/>
        <v>2.1926601474359644</v>
      </c>
      <c r="K149" s="11">
        <f t="shared" si="46"/>
        <v>0.25706940874035988</v>
      </c>
      <c r="L149" s="11">
        <f t="shared" si="47"/>
        <v>0.3048780487804878</v>
      </c>
      <c r="M149" s="11">
        <f t="shared" si="48"/>
        <v>0.46728971962616822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-0.27510616491937223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0.23109584698422481</v>
      </c>
      <c r="Q149" s="11">
        <f>2*'OddsRatio_working_3-way'!K149*'OddsRatio_working_3-way'!L149*'OddsRatio_working_3-way'!M149</f>
        <v>7.3247495082163175E-2</v>
      </c>
      <c r="R149" s="11">
        <f t="shared" si="49"/>
        <v>0</v>
      </c>
      <c r="S149" s="11">
        <f t="shared" si="50"/>
        <v>-0.84002423955840499</v>
      </c>
      <c r="T149" s="11">
        <f t="shared" si="51"/>
        <v>-0.26625173995512047</v>
      </c>
      <c r="U149" s="11">
        <f>'OddsRatio_working_3-way'!S149-'OddsRatio_working_3-way'!R149^2/3</f>
        <v>-0.84002423955840499</v>
      </c>
      <c r="V149" s="11">
        <f>'OddsRatio_working_3-way'!S149*'OddsRatio_working_3-way'!R149/3-2*'OddsRatio_working_3-way'!R149^3/27-'OddsRatio_working_3-way'!T149</f>
        <v>0.26625173995512047</v>
      </c>
      <c r="W149" s="11">
        <f>'OddsRatio_working_3-way'!V149^2+4*'OddsRatio_working_3-way'!U149^3/27</f>
        <v>-1.6925612715743138E-2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0.14816848665022553</v>
      </c>
      <c r="Y149" s="11">
        <f>IF('OddsRatio_working_3-way'!W149&gt;=0,IF('OddsRatio_working_3-way'!V149+SQRT('OddsRatio_working_3-way'!W149)&gt;0,0,PI()),ACOS('OddsRatio_working_3-way'!V149/(2*'OddsRatio_working_3-way'!X149)))</f>
        <v>0.45450995839540553</v>
      </c>
      <c r="Z149" s="11">
        <f>'OddsRatio_working_3-way'!X149^(1/3)*COS('OddsRatio_working_3-way'!Y149/3)</f>
        <v>0.52309655589296677</v>
      </c>
      <c r="AA149" s="11">
        <f>'OddsRatio_working_3-way'!X149^(1/3)*COS(('OddsRatio_working_3-way'!Y149+2*PI())/3)</f>
        <v>-0.33071152540702764</v>
      </c>
      <c r="AB149" s="11">
        <f>'OddsRatio_working_3-way'!X149^(1/3)*COS(('OddsRatio_working_3-way'!Y149+4*PI())/3)</f>
        <v>-0.19238503048593922</v>
      </c>
      <c r="AC149" s="11">
        <f>'OddsRatio_working_3-way'!X149^(1/3)*SIN('OddsRatio_working_3-way'!Y149/3)</f>
        <v>7.9862839078747999E-2</v>
      </c>
      <c r="AD149" s="11">
        <f>'OddsRatio_working_3-way'!X149^(1/3)*SIN(('OddsRatio_working_3-way'!Y149+2*PI())/3)</f>
        <v>0.41308348649608173</v>
      </c>
      <c r="AE149" s="11">
        <f>'OddsRatio_working_3-way'!X149^(1/3)*SIN(('OddsRatio_working_3-way'!Y149+4*PI())/3)</f>
        <v>-0.49294632557482965</v>
      </c>
      <c r="AF149" s="11">
        <f>-'OddsRatio_working_3-way'!U149/(3*'OddsRatio_working_3-way'!X149^(1/3))*COS(('OddsRatio_working_3-way'!Y149)/3)</f>
        <v>0.52309655589296677</v>
      </c>
      <c r="AG149" s="11">
        <f>-'OddsRatio_working_3-way'!U149/(3*'OddsRatio_working_3-way'!X149^(1/3))*COS(('OddsRatio_working_3-way'!Y149+2*PI())/3)</f>
        <v>-0.33071152540702764</v>
      </c>
      <c r="AH149" s="11">
        <f>-'OddsRatio_working_3-way'!U149/(3*'OddsRatio_working_3-way'!X149^(1/3))*COS(('OddsRatio_working_3-way'!Y149+4*PI())/3)</f>
        <v>-0.19238503048593922</v>
      </c>
      <c r="AI149" s="11">
        <f>'OddsRatio_working_3-way'!U149/(3*'OddsRatio_working_3-way'!X149^(1/3))*SIN(('OddsRatio_working_3-way'!Y149)/3)</f>
        <v>-7.9862839078747999E-2</v>
      </c>
      <c r="AJ149" s="11">
        <f>'OddsRatio_working_3-way'!U149/(3*'OddsRatio_working_3-way'!X149^(1/3))*SIN(('OddsRatio_working_3-way'!Y149+2*PI())/3)</f>
        <v>-0.41308348649608173</v>
      </c>
      <c r="AK149" s="11">
        <f>'OddsRatio_working_3-way'!U149/(3*'OddsRatio_working_3-way'!X149^(1/3))*SIN(('OddsRatio_working_3-way'!Y149+4*PI())/3)</f>
        <v>0.49294632557482965</v>
      </c>
      <c r="AL149" s="11">
        <f>'OddsRatio_working_3-way'!Z149+'OddsRatio_working_3-way'!AF149</f>
        <v>1.0461931117859335</v>
      </c>
      <c r="AM149" s="11">
        <f>'OddsRatio_working_3-way'!AA149+'OddsRatio_working_3-way'!AG149</f>
        <v>-0.66142305081405528</v>
      </c>
      <c r="AN149" s="11">
        <f>'OddsRatio_working_3-way'!AB149+'OddsRatio_working_3-way'!AH149</f>
        <v>-0.38477006097187844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1.0461931117859335</v>
      </c>
      <c r="AS149" s="11">
        <f>IF(('OddsRatio_working_3-way'!X149=0),IF(Q149&gt;0,-Q149^(1/3),(-Q149)^(1/3)),'OddsRatio_working_3-way'!AM149-'OddsRatio_working_3-way'!R149/3)</f>
        <v>-0.66142305081405528</v>
      </c>
      <c r="AT149" s="11">
        <f>IF(('OddsRatio_working_3-way'!X149=0),IF(Q149&gt;0,-Q149^(1/3),(-Q149)^(1/3)),'OddsRatio_working_3-way'!AN149-'OddsRatio_working_3-way'!R149/3)</f>
        <v>-0.38477006097187844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2.36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3.27</v>
      </c>
      <c r="D150" s="9">
        <f t="shared" si="39"/>
        <v>0.4134104231302696</v>
      </c>
      <c r="E150" s="9">
        <f t="shared" si="40"/>
        <v>0.28970542325643767</v>
      </c>
      <c r="F150" s="9">
        <f t="shared" si="41"/>
        <v>0.29688415361329296</v>
      </c>
      <c r="G150" s="9">
        <f t="shared" si="42"/>
        <v>1.043311540332108</v>
      </c>
      <c r="H150" s="9">
        <f t="shared" si="43"/>
        <v>2.4189036948516667</v>
      </c>
      <c r="I150" s="9">
        <f t="shared" si="44"/>
        <v>3.4517821197804537</v>
      </c>
      <c r="J150" s="9">
        <f t="shared" si="45"/>
        <v>3.3683171965538854</v>
      </c>
      <c r="K150" s="11">
        <f t="shared" si="46"/>
        <v>0.42372881355932207</v>
      </c>
      <c r="L150" s="11">
        <f t="shared" si="47"/>
        <v>0.29850746268656714</v>
      </c>
      <c r="M150" s="11">
        <f t="shared" si="48"/>
        <v>0.3058103975535168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-0.28062610288628409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0.23131117851885036</v>
      </c>
      <c r="Q150" s="11">
        <f>2*'OddsRatio_working_3-way'!K150*'OddsRatio_working_3-way'!L150*'OddsRatio_working_3-way'!M150</f>
        <v>7.7361598166839574E-2</v>
      </c>
      <c r="R150" s="11">
        <f t="shared" si="49"/>
        <v>0</v>
      </c>
      <c r="S150" s="11">
        <f t="shared" si="50"/>
        <v>-0.82426822073847761</v>
      </c>
      <c r="T150" s="11">
        <f t="shared" si="51"/>
        <v>-0.27567499021353764</v>
      </c>
      <c r="U150" s="11">
        <f>'OddsRatio_working_3-way'!S150-'OddsRatio_working_3-way'!R150^2/3</f>
        <v>-0.82426822073847761</v>
      </c>
      <c r="V150" s="11">
        <f>'OddsRatio_working_3-way'!S150*'OddsRatio_working_3-way'!R150/3-2*'OddsRatio_working_3-way'!R150^3/27-'OddsRatio_working_3-way'!T150</f>
        <v>0.27567499021353764</v>
      </c>
      <c r="W150" s="11">
        <f>'OddsRatio_working_3-way'!V150^2+4*'OddsRatio_working_3-way'!U150^3/27</f>
        <v>-6.969632836426265E-3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0.14401938503692857</v>
      </c>
      <c r="Y150" s="11">
        <f>IF('OddsRatio_working_3-way'!W150&gt;=0,IF('OddsRatio_working_3-way'!V150+SQRT('OddsRatio_working_3-way'!W150)&gt;0,0,PI()),ACOS('OddsRatio_working_3-way'!V150/(2*'OddsRatio_working_3-way'!X150)))</f>
        <v>0.29405664588723956</v>
      </c>
      <c r="Z150" s="11">
        <f>'OddsRatio_working_3-way'!X150^(1/3)*COS('OddsRatio_working_3-way'!Y150/3)</f>
        <v>0.52165577016605402</v>
      </c>
      <c r="AA150" s="11">
        <f>'OddsRatio_working_3-way'!X150^(1/3)*COS(('OddsRatio_working_3-way'!Y150+2*PI())/3)</f>
        <v>-0.30525195821871776</v>
      </c>
      <c r="AB150" s="11">
        <f>'OddsRatio_working_3-way'!X150^(1/3)*COS(('OddsRatio_working_3-way'!Y150+4*PI())/3)</f>
        <v>-0.21640381194733624</v>
      </c>
      <c r="AC150" s="11">
        <f>'OddsRatio_working_3-way'!X150^(1/3)*SIN('OddsRatio_working_3-way'!Y150/3)</f>
        <v>5.1296501166781264E-2</v>
      </c>
      <c r="AD150" s="11">
        <f>'OddsRatio_working_3-way'!X150^(1/3)*SIN(('OddsRatio_working_3-way'!Y150+2*PI())/3)</f>
        <v>0.42611889841114864</v>
      </c>
      <c r="AE150" s="11">
        <f>'OddsRatio_working_3-way'!X150^(1/3)*SIN(('OddsRatio_working_3-way'!Y150+4*PI())/3)</f>
        <v>-0.47741539957792994</v>
      </c>
      <c r="AF150" s="11">
        <f>-'OddsRatio_working_3-way'!U150/(3*'OddsRatio_working_3-way'!X150^(1/3))*COS(('OddsRatio_working_3-way'!Y150)/3)</f>
        <v>0.52165577016605391</v>
      </c>
      <c r="AG150" s="11">
        <f>-'OddsRatio_working_3-way'!U150/(3*'OddsRatio_working_3-way'!X150^(1/3))*COS(('OddsRatio_working_3-way'!Y150+2*PI())/3)</f>
        <v>-0.30525195821871765</v>
      </c>
      <c r="AH150" s="11">
        <f>-'OddsRatio_working_3-way'!U150/(3*'OddsRatio_working_3-way'!X150^(1/3))*COS(('OddsRatio_working_3-way'!Y150+4*PI())/3)</f>
        <v>-0.21640381194733618</v>
      </c>
      <c r="AI150" s="11">
        <f>'OddsRatio_working_3-way'!U150/(3*'OddsRatio_working_3-way'!X150^(1/3))*SIN(('OddsRatio_working_3-way'!Y150)/3)</f>
        <v>-5.1296501166781257E-2</v>
      </c>
      <c r="AJ150" s="11">
        <f>'OddsRatio_working_3-way'!U150/(3*'OddsRatio_working_3-way'!X150^(1/3))*SIN(('OddsRatio_working_3-way'!Y150+2*PI())/3)</f>
        <v>-0.42611889841114853</v>
      </c>
      <c r="AK150" s="11">
        <f>'OddsRatio_working_3-way'!U150/(3*'OddsRatio_working_3-way'!X150^(1/3))*SIN(('OddsRatio_working_3-way'!Y150+4*PI())/3)</f>
        <v>0.47741539957792983</v>
      </c>
      <c r="AL150" s="11">
        <f>'OddsRatio_working_3-way'!Z150+'OddsRatio_working_3-way'!AF150</f>
        <v>1.043311540332108</v>
      </c>
      <c r="AM150" s="11">
        <f>'OddsRatio_working_3-way'!AA150+'OddsRatio_working_3-way'!AG150</f>
        <v>-0.6105039164374354</v>
      </c>
      <c r="AN150" s="11">
        <f>'OddsRatio_working_3-way'!AB150+'OddsRatio_working_3-way'!AH150</f>
        <v>-0.43280762389467242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1.043311540332108</v>
      </c>
      <c r="AS150" s="11">
        <f>IF(('OddsRatio_working_3-way'!X150=0),IF(Q150&gt;0,-Q150^(1/3),(-Q150)^(1/3)),'OddsRatio_working_3-way'!AM150-'OddsRatio_working_3-way'!R150/3)</f>
        <v>-0.6105039164374354</v>
      </c>
      <c r="AT150" s="11">
        <f>IF(('OddsRatio_working_3-way'!X150=0),IF(Q150&gt;0,-Q150^(1/3),(-Q150)^(1/3)),'OddsRatio_working_3-way'!AN150-'OddsRatio_working_3-way'!R150/3)</f>
        <v>-0.43280762389467242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2.0499999999999998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4.05</v>
      </c>
      <c r="D151" s="9">
        <f t="shared" si="39"/>
        <v>0.47620634247292121</v>
      </c>
      <c r="E151" s="9">
        <f t="shared" si="40"/>
        <v>0.28541661548072306</v>
      </c>
      <c r="F151" s="9">
        <f t="shared" si="41"/>
        <v>0.23837704204635568</v>
      </c>
      <c r="G151" s="9">
        <f t="shared" si="42"/>
        <v>1.0475524114530419</v>
      </c>
      <c r="H151" s="9">
        <f t="shared" si="43"/>
        <v>2.0999300320256937</v>
      </c>
      <c r="I151" s="9">
        <f t="shared" si="44"/>
        <v>3.5036502633727702</v>
      </c>
      <c r="J151" s="9">
        <f t="shared" si="45"/>
        <v>4.1950348549317775</v>
      </c>
      <c r="K151" s="11">
        <f t="shared" si="46"/>
        <v>0.48780487804878053</v>
      </c>
      <c r="L151" s="11">
        <f t="shared" si="47"/>
        <v>0.29498525073746312</v>
      </c>
      <c r="M151" s="11">
        <f t="shared" si="48"/>
        <v>0.24691358024691359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-0.27194335856829555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0.23058768771889621</v>
      </c>
      <c r="Q151" s="11">
        <f>2*'OddsRatio_working_3-way'!K151*'OddsRatio_working_3-way'!L151*'OddsRatio_working_3-way'!M151</f>
        <v>7.1059379882556617E-2</v>
      </c>
      <c r="R151" s="11">
        <f t="shared" si="49"/>
        <v>0</v>
      </c>
      <c r="S151" s="11">
        <f t="shared" si="50"/>
        <v>-0.84792542437099705</v>
      </c>
      <c r="T151" s="11">
        <f t="shared" si="51"/>
        <v>-0.26130213385855072</v>
      </c>
      <c r="U151" s="11">
        <f>'OddsRatio_working_3-way'!S151-'OddsRatio_working_3-way'!R151^2/3</f>
        <v>-0.84792542437099705</v>
      </c>
      <c r="V151" s="11">
        <f>'OddsRatio_working_3-way'!S151*'OddsRatio_working_3-way'!R151/3-2*'OddsRatio_working_3-way'!R151^3/27-'OddsRatio_working_3-way'!T151</f>
        <v>0.26130213385855072</v>
      </c>
      <c r="W151" s="11">
        <f>'OddsRatio_working_3-way'!V151^2+4*'OddsRatio_working_3-way'!U151^3/27</f>
        <v>-2.2038131618560303E-2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0.1502638818691906</v>
      </c>
      <c r="Y151" s="11">
        <f>IF('OddsRatio_working_3-way'!W151&gt;=0,IF('OddsRatio_working_3-way'!V151+SQRT('OddsRatio_working_3-way'!W151)&gt;0,0,PI()),ACOS('OddsRatio_working_3-way'!V151/(2*'OddsRatio_working_3-way'!X151)))</f>
        <v>0.51665270926931584</v>
      </c>
      <c r="Z151" s="11">
        <f>'OddsRatio_working_3-way'!X151^(1/3)*COS('OddsRatio_working_3-way'!Y151/3)</f>
        <v>0.52377620572652095</v>
      </c>
      <c r="AA151" s="11">
        <f>'OddsRatio_working_3-way'!X151^(1/3)*COS(('OddsRatio_working_3-way'!Y151+2*PI())/3)</f>
        <v>-0.34078817148678031</v>
      </c>
      <c r="AB151" s="11">
        <f>'OddsRatio_working_3-way'!X151^(1/3)*COS(('OddsRatio_working_3-way'!Y151+4*PI())/3)</f>
        <v>-0.18298803423974055</v>
      </c>
      <c r="AC151" s="11">
        <f>'OddsRatio_working_3-way'!X151^(1/3)*SIN('OddsRatio_working_3-way'!Y151/3)</f>
        <v>9.1105951717738304E-2</v>
      </c>
      <c r="AD151" s="11">
        <f>'OddsRatio_working_3-way'!X151^(1/3)*SIN(('OddsRatio_working_3-way'!Y151+2*PI())/3)</f>
        <v>0.40805052419812238</v>
      </c>
      <c r="AE151" s="11">
        <f>'OddsRatio_working_3-way'!X151^(1/3)*SIN(('OddsRatio_working_3-way'!Y151+4*PI())/3)</f>
        <v>-0.49915647591586071</v>
      </c>
      <c r="AF151" s="11">
        <f>-'OddsRatio_working_3-way'!U151/(3*'OddsRatio_working_3-way'!X151^(1/3))*COS(('OddsRatio_working_3-way'!Y151)/3)</f>
        <v>0.52377620572652095</v>
      </c>
      <c r="AG151" s="11">
        <f>-'OddsRatio_working_3-way'!U151/(3*'OddsRatio_working_3-way'!X151^(1/3))*COS(('OddsRatio_working_3-way'!Y151+2*PI())/3)</f>
        <v>-0.34078817148678031</v>
      </c>
      <c r="AH151" s="11">
        <f>-'OddsRatio_working_3-way'!U151/(3*'OddsRatio_working_3-way'!X151^(1/3))*COS(('OddsRatio_working_3-way'!Y151+4*PI())/3)</f>
        <v>-0.18298803423974055</v>
      </c>
      <c r="AI151" s="11">
        <f>'OddsRatio_working_3-way'!U151/(3*'OddsRatio_working_3-way'!X151^(1/3))*SIN(('OddsRatio_working_3-way'!Y151)/3)</f>
        <v>-9.1105951717738304E-2</v>
      </c>
      <c r="AJ151" s="11">
        <f>'OddsRatio_working_3-way'!U151/(3*'OddsRatio_working_3-way'!X151^(1/3))*SIN(('OddsRatio_working_3-way'!Y151+2*PI())/3)</f>
        <v>-0.40805052419812238</v>
      </c>
      <c r="AK151" s="11">
        <f>'OddsRatio_working_3-way'!U151/(3*'OddsRatio_working_3-way'!X151^(1/3))*SIN(('OddsRatio_working_3-way'!Y151+4*PI())/3)</f>
        <v>0.49915647591586071</v>
      </c>
      <c r="AL151" s="11">
        <f>'OddsRatio_working_3-way'!Z151+'OddsRatio_working_3-way'!AF151</f>
        <v>1.0475524114530419</v>
      </c>
      <c r="AM151" s="11">
        <f>'OddsRatio_working_3-way'!AA151+'OddsRatio_working_3-way'!AG151</f>
        <v>-0.68157634297356062</v>
      </c>
      <c r="AN151" s="11">
        <f>'OddsRatio_working_3-way'!AB151+'OddsRatio_working_3-way'!AH151</f>
        <v>-0.36597606847948111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1.0475524114530419</v>
      </c>
      <c r="AS151" s="11">
        <f>IF(('OddsRatio_working_3-way'!X151=0),IF(Q151&gt;0,-Q151^(1/3),(-Q151)^(1/3)),'OddsRatio_working_3-way'!AM151-'OddsRatio_working_3-way'!R151/3)</f>
        <v>-0.68157634297356062</v>
      </c>
      <c r="AT151" s="11">
        <f>IF(('OddsRatio_working_3-way'!X151=0),IF(Q151&gt;0,-Q151^(1/3),(-Q151)^(1/3)),'OddsRatio_working_3-way'!AN151-'OddsRatio_working_3-way'!R151/3)</f>
        <v>-0.36597606847948111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4.25</v>
      </c>
      <c r="D152" s="9">
        <f t="shared" si="39"/>
        <v>0.46734913526591509</v>
      </c>
      <c r="E152" s="9">
        <f t="shared" si="40"/>
        <v>0.30690382016247186</v>
      </c>
      <c r="F152" s="9">
        <f t="shared" si="41"/>
        <v>0.22574704457161268</v>
      </c>
      <c r="G152" s="9">
        <f t="shared" si="42"/>
        <v>1.0553036432677496</v>
      </c>
      <c r="H152" s="9">
        <f t="shared" si="43"/>
        <v>2.1397279347291698</v>
      </c>
      <c r="I152" s="9">
        <f t="shared" si="44"/>
        <v>3.2583497965929844</v>
      </c>
      <c r="J152" s="9">
        <f t="shared" si="45"/>
        <v>4.4297368406201869</v>
      </c>
      <c r="K152" s="11">
        <f t="shared" si="46"/>
        <v>0.48076923076923073</v>
      </c>
      <c r="L152" s="11">
        <f t="shared" si="47"/>
        <v>0.31847133757961782</v>
      </c>
      <c r="M152" s="11">
        <f t="shared" si="48"/>
        <v>0.23529411764705882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-0.27060696890221037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0.23308931607919997</v>
      </c>
      <c r="Q152" s="11">
        <f>2*'OddsRatio_working_3-way'!K152*'OddsRatio_working_3-way'!L152*'OddsRatio_working_3-way'!M152</f>
        <v>7.2052338818918052E-2</v>
      </c>
      <c r="R152" s="11">
        <f t="shared" si="49"/>
        <v>0</v>
      </c>
      <c r="S152" s="11">
        <f t="shared" si="50"/>
        <v>-0.86135740341347899</v>
      </c>
      <c r="T152" s="11">
        <f t="shared" si="51"/>
        <v>-0.26626194850493934</v>
      </c>
      <c r="U152" s="11">
        <f>'OddsRatio_working_3-way'!S152-'OddsRatio_working_3-way'!R152^2/3</f>
        <v>-0.86135740341347899</v>
      </c>
      <c r="V152" s="11">
        <f>'OddsRatio_working_3-way'!S152*'OddsRatio_working_3-way'!R152/3-2*'OddsRatio_working_3-way'!R152^3/27-'OddsRatio_working_3-way'!T152</f>
        <v>0.26626194850493934</v>
      </c>
      <c r="W152" s="11">
        <f>'OddsRatio_working_3-way'!V152^2+4*'OddsRatio_working_3-way'!U152^3/27</f>
        <v>-2.3781991512944481E-2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0.15384847800237694</v>
      </c>
      <c r="Y152" s="11">
        <f>IF('OddsRatio_working_3-way'!W152&gt;=0,IF('OddsRatio_working_3-way'!V152+SQRT('OddsRatio_working_3-way'!W152)&gt;0,0,PI()),ACOS('OddsRatio_working_3-way'!V152/(2*'OddsRatio_working_3-way'!X152)))</f>
        <v>0.52497143192090423</v>
      </c>
      <c r="Z152" s="11">
        <f>'OddsRatio_working_3-way'!X152^(1/3)*COS('OddsRatio_working_3-way'!Y152/3)</f>
        <v>0.52765182163387481</v>
      </c>
      <c r="AA152" s="11">
        <f>'OddsRatio_working_3-way'!X152^(1/3)*COS(('OddsRatio_working_3-way'!Y152+2*PI())/3)</f>
        <v>-0.34461586810254274</v>
      </c>
      <c r="AB152" s="11">
        <f>'OddsRatio_working_3-way'!X152^(1/3)*COS(('OddsRatio_working_3-way'!Y152+4*PI())/3)</f>
        <v>-0.1830359535313322</v>
      </c>
      <c r="AC152" s="11">
        <f>'OddsRatio_working_3-way'!X152^(1/3)*SIN('OddsRatio_working_3-way'!Y152/3)</f>
        <v>9.3288207173325158E-2</v>
      </c>
      <c r="AD152" s="11">
        <f>'OddsRatio_working_3-way'!X152^(1/3)*SIN(('OddsRatio_working_3-way'!Y152+2*PI())/3)</f>
        <v>0.41031577830140842</v>
      </c>
      <c r="AE152" s="11">
        <f>'OddsRatio_working_3-way'!X152^(1/3)*SIN(('OddsRatio_working_3-way'!Y152+4*PI())/3)</f>
        <v>-0.50360398547473362</v>
      </c>
      <c r="AF152" s="11">
        <f>-'OddsRatio_working_3-way'!U152/(3*'OddsRatio_working_3-way'!X152^(1/3))*COS(('OddsRatio_working_3-way'!Y152)/3)</f>
        <v>0.5276518216338747</v>
      </c>
      <c r="AG152" s="11">
        <f>-'OddsRatio_working_3-way'!U152/(3*'OddsRatio_working_3-way'!X152^(1/3))*COS(('OddsRatio_working_3-way'!Y152+2*PI())/3)</f>
        <v>-0.34461586810254263</v>
      </c>
      <c r="AH152" s="11">
        <f>-'OddsRatio_working_3-way'!U152/(3*'OddsRatio_working_3-way'!X152^(1/3))*COS(('OddsRatio_working_3-way'!Y152+4*PI())/3)</f>
        <v>-0.18303595353133217</v>
      </c>
      <c r="AI152" s="11">
        <f>'OddsRatio_working_3-way'!U152/(3*'OddsRatio_working_3-way'!X152^(1/3))*SIN(('OddsRatio_working_3-way'!Y152)/3)</f>
        <v>-9.328820717332513E-2</v>
      </c>
      <c r="AJ152" s="11">
        <f>'OddsRatio_working_3-way'!U152/(3*'OddsRatio_working_3-way'!X152^(1/3))*SIN(('OddsRatio_working_3-way'!Y152+2*PI())/3)</f>
        <v>-0.41031577830140836</v>
      </c>
      <c r="AK152" s="11">
        <f>'OddsRatio_working_3-way'!U152/(3*'OddsRatio_working_3-way'!X152^(1/3))*SIN(('OddsRatio_working_3-way'!Y152+4*PI())/3)</f>
        <v>0.50360398547473351</v>
      </c>
      <c r="AL152" s="11">
        <f>'OddsRatio_working_3-way'!Z152+'OddsRatio_working_3-way'!AF152</f>
        <v>1.0553036432677496</v>
      </c>
      <c r="AM152" s="11">
        <f>'OddsRatio_working_3-way'!AA152+'OddsRatio_working_3-way'!AG152</f>
        <v>-0.68923173620508538</v>
      </c>
      <c r="AN152" s="11">
        <f>'OddsRatio_working_3-way'!AB152+'OddsRatio_working_3-way'!AH152</f>
        <v>-0.36607190706266435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1.0553036432677496</v>
      </c>
      <c r="AS152" s="11">
        <f>IF(('OddsRatio_working_3-way'!X152=0),IF(Q152&gt;0,-Q152^(1/3),(-Q152)^(1/3)),'OddsRatio_working_3-way'!AM152-'OddsRatio_working_3-way'!R152/3)</f>
        <v>-0.68923173620508538</v>
      </c>
      <c r="AT152" s="11">
        <f>IF(('OddsRatio_working_3-way'!X152=0),IF(Q152&gt;0,-Q152^(1/3),(-Q152)^(1/3)),'OddsRatio_working_3-way'!AN152-'OddsRatio_working_3-way'!R152/3)</f>
        <v>-0.36607190706266435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1.57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6.54</v>
      </c>
      <c r="D153" s="9">
        <f t="shared" si="39"/>
        <v>0.6208761607802209</v>
      </c>
      <c r="E153" s="9">
        <f t="shared" si="40"/>
        <v>0.23492497468250748</v>
      </c>
      <c r="F153" s="9">
        <f t="shared" si="41"/>
        <v>0.14419886453727163</v>
      </c>
      <c r="G153" s="9">
        <f t="shared" si="42"/>
        <v>1.0712756979668996</v>
      </c>
      <c r="H153" s="9">
        <f t="shared" si="43"/>
        <v>1.6106271478411331</v>
      </c>
      <c r="I153" s="9">
        <f t="shared" si="44"/>
        <v>4.2566781218193741</v>
      </c>
      <c r="J153" s="9">
        <f t="shared" si="45"/>
        <v>6.9348673667366239</v>
      </c>
      <c r="K153" s="11">
        <f t="shared" si="46"/>
        <v>0.63694267515923564</v>
      </c>
      <c r="L153" s="11">
        <f t="shared" si="47"/>
        <v>0.24752475247524752</v>
      </c>
      <c r="M153" s="11">
        <f t="shared" si="48"/>
        <v>0.1529051987767584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-0.23141922677045368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0.22057806785762429</v>
      </c>
      <c r="Q153" s="11">
        <f>2*'OddsRatio_working_3-way'!K153*'OddsRatio_working_3-way'!L153*'OddsRatio_working_3-way'!M153</f>
        <v>4.8213785324070883E-2</v>
      </c>
      <c r="R153" s="11">
        <f t="shared" si="49"/>
        <v>0</v>
      </c>
      <c r="S153" s="11">
        <f t="shared" si="50"/>
        <v>-0.95315359460783777</v>
      </c>
      <c r="T153" s="11">
        <f t="shared" si="51"/>
        <v>-0.20833958352083887</v>
      </c>
      <c r="U153" s="11">
        <f>'OddsRatio_working_3-way'!S153-'OddsRatio_working_3-way'!R153^2/3</f>
        <v>-0.95315359460783777</v>
      </c>
      <c r="V153" s="11">
        <f>'OddsRatio_working_3-way'!S153*'OddsRatio_working_3-way'!R153/3-2*'OddsRatio_working_3-way'!R153^3/27-'OddsRatio_working_3-way'!T153</f>
        <v>0.20833958352083887</v>
      </c>
      <c r="W153" s="11">
        <f>'OddsRatio_working_3-way'!V153^2+4*'OddsRatio_working_3-way'!U153^3/27</f>
        <v>-8.4882282007508539E-2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0.17908633676885091</v>
      </c>
      <c r="Y153" s="11">
        <f>IF('OddsRatio_working_3-way'!W153&gt;=0,IF('OddsRatio_working_3-way'!V153+SQRT('OddsRatio_working_3-way'!W153)&gt;0,0,PI()),ACOS('OddsRatio_working_3-way'!V153/(2*'OddsRatio_working_3-way'!X153)))</f>
        <v>0.95001168302476657</v>
      </c>
      <c r="Z153" s="11">
        <f>'OddsRatio_working_3-way'!X153^(1/3)*COS('OddsRatio_working_3-way'!Y153/3)</f>
        <v>0.5356378489834499</v>
      </c>
      <c r="AA153" s="11">
        <f>'OddsRatio_working_3-way'!X153^(1/3)*COS(('OddsRatio_working_3-way'!Y153+2*PI())/3)</f>
        <v>-0.41983033756405547</v>
      </c>
      <c r="AB153" s="11">
        <f>'OddsRatio_working_3-way'!X153^(1/3)*COS(('OddsRatio_working_3-way'!Y153+4*PI())/3)</f>
        <v>-0.11580751141939434</v>
      </c>
      <c r="AC153" s="11">
        <f>'OddsRatio_working_3-way'!X153^(1/3)*SIN('OddsRatio_working_3-way'!Y153/3)</f>
        <v>0.17552766051441088</v>
      </c>
      <c r="AD153" s="11">
        <f>'OddsRatio_working_3-way'!X153^(1/3)*SIN(('OddsRatio_working_3-way'!Y153+2*PI())/3)</f>
        <v>0.37611215419091493</v>
      </c>
      <c r="AE153" s="11">
        <f>'OddsRatio_working_3-way'!X153^(1/3)*SIN(('OddsRatio_working_3-way'!Y153+4*PI())/3)</f>
        <v>-0.55163981470532586</v>
      </c>
      <c r="AF153" s="11">
        <f>-'OddsRatio_working_3-way'!U153/(3*'OddsRatio_working_3-way'!X153^(1/3))*COS(('OddsRatio_working_3-way'!Y153)/3)</f>
        <v>0.53563784898344968</v>
      </c>
      <c r="AG153" s="11">
        <f>-'OddsRatio_working_3-way'!U153/(3*'OddsRatio_working_3-way'!X153^(1/3))*COS(('OddsRatio_working_3-way'!Y153+2*PI())/3)</f>
        <v>-0.4198303375640553</v>
      </c>
      <c r="AH153" s="11">
        <f>-'OddsRatio_working_3-way'!U153/(3*'OddsRatio_working_3-way'!X153^(1/3))*COS(('OddsRatio_working_3-way'!Y153+4*PI())/3)</f>
        <v>-0.1158075114193943</v>
      </c>
      <c r="AI153" s="11">
        <f>'OddsRatio_working_3-way'!U153/(3*'OddsRatio_working_3-way'!X153^(1/3))*SIN(('OddsRatio_working_3-way'!Y153)/3)</f>
        <v>-0.17552766051441082</v>
      </c>
      <c r="AJ153" s="11">
        <f>'OddsRatio_working_3-way'!U153/(3*'OddsRatio_working_3-way'!X153^(1/3))*SIN(('OddsRatio_working_3-way'!Y153+2*PI())/3)</f>
        <v>-0.37611215419091482</v>
      </c>
      <c r="AK153" s="11">
        <f>'OddsRatio_working_3-way'!U153/(3*'OddsRatio_working_3-way'!X153^(1/3))*SIN(('OddsRatio_working_3-way'!Y153+4*PI())/3)</f>
        <v>0.55163981470532564</v>
      </c>
      <c r="AL153" s="11">
        <f>'OddsRatio_working_3-way'!Z153+'OddsRatio_working_3-way'!AF153</f>
        <v>1.0712756979668996</v>
      </c>
      <c r="AM153" s="11">
        <f>'OddsRatio_working_3-way'!AA153+'OddsRatio_working_3-way'!AG153</f>
        <v>-0.83966067512811082</v>
      </c>
      <c r="AN153" s="11">
        <f>'OddsRatio_working_3-way'!AB153+'OddsRatio_working_3-way'!AH153</f>
        <v>-0.23161502283878865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1.0712756979668996</v>
      </c>
      <c r="AS153" s="11">
        <f>IF(('OddsRatio_working_3-way'!X153=0),IF(Q153&gt;0,-Q153^(1/3),(-Q153)^(1/3)),'OddsRatio_working_3-way'!AM153-'OddsRatio_working_3-way'!R153/3)</f>
        <v>-0.83966067512811082</v>
      </c>
      <c r="AT153" s="11">
        <f>IF(('OddsRatio_working_3-way'!X153=0),IF(Q153&gt;0,-Q153^(1/3),(-Q153)^(1/3)),'OddsRatio_working_3-way'!AN153-'OddsRatio_working_3-way'!R153/3)</f>
        <v>-0.23161502283878865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2.02</v>
      </c>
      <c r="B154" s="4">
        <f>IF('True_Odds_Calculator_3-way'!B155="","",'True_Odds_Calculator_3-way'!B155)</f>
        <v>3.43</v>
      </c>
      <c r="C154" s="4">
        <f>IF('True_Odds_Calculator_3-way'!C155="","",'True_Odds_Calculator_3-way'!C155)</f>
        <v>3.95</v>
      </c>
      <c r="D154" s="9">
        <f t="shared" si="39"/>
        <v>0.47952536763667675</v>
      </c>
      <c r="E154" s="9">
        <f t="shared" si="40"/>
        <v>0.27887818895950484</v>
      </c>
      <c r="F154" s="9">
        <f t="shared" si="41"/>
        <v>0.24159644340381844</v>
      </c>
      <c r="G154" s="9">
        <f t="shared" si="42"/>
        <v>1.0641131457338036</v>
      </c>
      <c r="H154" s="9">
        <f t="shared" si="43"/>
        <v>2.0853954086484796</v>
      </c>
      <c r="I154" s="9">
        <f t="shared" si="44"/>
        <v>3.585794944133144</v>
      </c>
      <c r="J154" s="9">
        <f t="shared" si="45"/>
        <v>4.1391337799147214</v>
      </c>
      <c r="K154" s="11">
        <f t="shared" si="46"/>
        <v>0.49504950495049505</v>
      </c>
      <c r="L154" s="11">
        <f t="shared" si="47"/>
        <v>0.29154518950437314</v>
      </c>
      <c r="M154" s="11">
        <f t="shared" si="48"/>
        <v>0.25316455696202528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-0.26716888391795235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0.23385000787416821</v>
      </c>
      <c r="Q154" s="11">
        <f>2*'OddsRatio_working_3-way'!K154*'OddsRatio_working_3-way'!L154*'OddsRatio_working_3-way'!M154</f>
        <v>7.3078127460677544E-2</v>
      </c>
      <c r="R154" s="11">
        <f t="shared" si="49"/>
        <v>0</v>
      </c>
      <c r="S154" s="11">
        <f t="shared" si="50"/>
        <v>-0.87528908473482125</v>
      </c>
      <c r="T154" s="11">
        <f t="shared" si="51"/>
        <v>-0.27352783897963157</v>
      </c>
      <c r="U154" s="11">
        <f>'OddsRatio_working_3-way'!S154-'OddsRatio_working_3-way'!R154^2/3</f>
        <v>-0.87528908473482125</v>
      </c>
      <c r="V154" s="11">
        <f>'OddsRatio_working_3-way'!S154*'OddsRatio_working_3-way'!R154/3-2*'OddsRatio_working_3-way'!R154^3/27-'OddsRatio_working_3-way'!T154</f>
        <v>0.27352783897963157</v>
      </c>
      <c r="W154" s="11">
        <f>'OddsRatio_working_3-way'!V154^2+4*'OddsRatio_working_3-way'!U154^3/27</f>
        <v>-2.4528608102489663E-2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0.1575960713337716</v>
      </c>
      <c r="Y154" s="11">
        <f>IF('OddsRatio_working_3-way'!W154&gt;=0,IF('OddsRatio_working_3-way'!V154+SQRT('OddsRatio_working_3-way'!W154)&gt;0,0,PI()),ACOS('OddsRatio_working_3-way'!V154/(2*'OddsRatio_working_3-way'!X154)))</f>
        <v>0.52001243634528982</v>
      </c>
      <c r="Z154" s="11">
        <f>'OddsRatio_working_3-way'!X154^(1/3)*COS('OddsRatio_working_3-way'!Y154/3)</f>
        <v>0.53205657286690189</v>
      </c>
      <c r="AA154" s="11">
        <f>'OddsRatio_working_3-way'!X154^(1/3)*COS(('OddsRatio_working_3-way'!Y154+2*PI())/3)</f>
        <v>-0.34670742646078834</v>
      </c>
      <c r="AB154" s="11">
        <f>'OddsRatio_working_3-way'!X154^(1/3)*COS(('OddsRatio_working_3-way'!Y154+4*PI())/3)</f>
        <v>-0.18534914640611364</v>
      </c>
      <c r="AC154" s="11">
        <f>'OddsRatio_working_3-way'!X154^(1/3)*SIN('OddsRatio_working_3-way'!Y154/3)</f>
        <v>9.3160246425541438E-2</v>
      </c>
      <c r="AD154" s="11">
        <f>'OddsRatio_working_3-way'!X154^(1/3)*SIN(('OddsRatio_working_3-way'!Y154+2*PI())/3)</f>
        <v>0.41419438514045248</v>
      </c>
      <c r="AE154" s="11">
        <f>'OddsRatio_working_3-way'!X154^(1/3)*SIN(('OddsRatio_working_3-way'!Y154+4*PI())/3)</f>
        <v>-0.50735463156599403</v>
      </c>
      <c r="AF154" s="11">
        <f>-'OddsRatio_working_3-way'!U154/(3*'OddsRatio_working_3-way'!X154^(1/3))*COS(('OddsRatio_working_3-way'!Y154)/3)</f>
        <v>0.53205657286690178</v>
      </c>
      <c r="AG154" s="11">
        <f>-'OddsRatio_working_3-way'!U154/(3*'OddsRatio_working_3-way'!X154^(1/3))*COS(('OddsRatio_working_3-way'!Y154+2*PI())/3)</f>
        <v>-0.34670742646078823</v>
      </c>
      <c r="AH154" s="11">
        <f>-'OddsRatio_working_3-way'!U154/(3*'OddsRatio_working_3-way'!X154^(1/3))*COS(('OddsRatio_working_3-way'!Y154+4*PI())/3)</f>
        <v>-0.18534914640611361</v>
      </c>
      <c r="AI154" s="11">
        <f>'OddsRatio_working_3-way'!U154/(3*'OddsRatio_working_3-way'!X154^(1/3))*SIN(('OddsRatio_working_3-way'!Y154)/3)</f>
        <v>-9.316024642554141E-2</v>
      </c>
      <c r="AJ154" s="11">
        <f>'OddsRatio_working_3-way'!U154/(3*'OddsRatio_working_3-way'!X154^(1/3))*SIN(('OddsRatio_working_3-way'!Y154+2*PI())/3)</f>
        <v>-0.41419438514045243</v>
      </c>
      <c r="AK154" s="11">
        <f>'OddsRatio_working_3-way'!U154/(3*'OddsRatio_working_3-way'!X154^(1/3))*SIN(('OddsRatio_working_3-way'!Y154+4*PI())/3)</f>
        <v>0.50735463156599392</v>
      </c>
      <c r="AL154" s="11">
        <f>'OddsRatio_working_3-way'!Z154+'OddsRatio_working_3-way'!AF154</f>
        <v>1.0641131457338036</v>
      </c>
      <c r="AM154" s="11">
        <f>'OddsRatio_working_3-way'!AA154+'OddsRatio_working_3-way'!AG154</f>
        <v>-0.69341485292157656</v>
      </c>
      <c r="AN154" s="11">
        <f>'OddsRatio_working_3-way'!AB154+'OddsRatio_working_3-way'!AH154</f>
        <v>-0.37069829281222721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1.0641131457338036</v>
      </c>
      <c r="AS154" s="11">
        <f>IF(('OddsRatio_working_3-way'!X154=0),IF(Q154&gt;0,-Q154^(1/3),(-Q154)^(1/3)),'OddsRatio_working_3-way'!AM154-'OddsRatio_working_3-way'!R154/3)</f>
        <v>-0.69341485292157656</v>
      </c>
      <c r="AT154" s="11">
        <f>IF(('OddsRatio_working_3-way'!X154=0),IF(Q154&gt;0,-Q154^(1/3),(-Q154)^(1/3)),'OddsRatio_working_3-way'!AN154-'OddsRatio_working_3-way'!R154/3)</f>
        <v>-0.37069829281222721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2.0699999999999998</v>
      </c>
      <c r="B155" s="4">
        <f>IF('True_Odds_Calculator_3-way'!B156="","",'True_Odds_Calculator_3-way'!B156)</f>
        <v>3.23</v>
      </c>
      <c r="C155" s="4">
        <f>IF('True_Odds_Calculator_3-way'!C156="","",'True_Odds_Calculator_3-way'!C156)</f>
        <v>4.04</v>
      </c>
      <c r="D155" s="9">
        <f t="shared" si="39"/>
        <v>0.46751629212487006</v>
      </c>
      <c r="E155" s="9">
        <f t="shared" si="40"/>
        <v>0.29640814976072372</v>
      </c>
      <c r="F155" s="9">
        <f t="shared" si="41"/>
        <v>0.23607555811440628</v>
      </c>
      <c r="G155" s="9">
        <f t="shared" si="42"/>
        <v>1.0644513004137748</v>
      </c>
      <c r="H155" s="9">
        <f t="shared" si="43"/>
        <v>2.1389628914427385</v>
      </c>
      <c r="I155" s="9">
        <f t="shared" si="44"/>
        <v>3.3737263999227172</v>
      </c>
      <c r="J155" s="9">
        <f t="shared" si="45"/>
        <v>4.2359319532578752</v>
      </c>
      <c r="K155" s="11">
        <f t="shared" si="46"/>
        <v>0.48309178743961356</v>
      </c>
      <c r="L155" s="11">
        <f t="shared" si="47"/>
        <v>0.30959752321981426</v>
      </c>
      <c r="M155" s="11">
        <f t="shared" si="48"/>
        <v>0.24752475247524752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-0.26853938590790016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0.23471185454795318</v>
      </c>
      <c r="Q155" s="11">
        <f>2*'OddsRatio_working_3-way'!K155*'OddsRatio_working_3-way'!L155*'OddsRatio_working_3-way'!M155</f>
        <v>7.4041594494622442E-2</v>
      </c>
      <c r="R155" s="11">
        <f t="shared" si="49"/>
        <v>0</v>
      </c>
      <c r="S155" s="11">
        <f t="shared" si="50"/>
        <v>-0.87403139675180208</v>
      </c>
      <c r="T155" s="11">
        <f t="shared" si="51"/>
        <v>-0.27571968351791859</v>
      </c>
      <c r="U155" s="11">
        <f>'OddsRatio_working_3-way'!S155-'OddsRatio_working_3-way'!R155^2/3</f>
        <v>-0.87403139675180208</v>
      </c>
      <c r="V155" s="11">
        <f>'OddsRatio_working_3-way'!S155*'OddsRatio_working_3-way'!R155/3-2*'OddsRatio_working_3-way'!R155^3/27-'OddsRatio_working_3-way'!T155</f>
        <v>0.27571968351791859</v>
      </c>
      <c r="W155" s="11">
        <f>'OddsRatio_working_3-way'!V155^2+4*'OddsRatio_working_3-way'!U155^3/27</f>
        <v>-2.2897111863033906E-2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0.15725652271229887</v>
      </c>
      <c r="Y155" s="11">
        <f>IF('OddsRatio_working_3-way'!W155&gt;=0,IF('OddsRatio_working_3-way'!V155+SQRT('OddsRatio_working_3-way'!W155)&gt;0,0,PI()),ACOS('OddsRatio_working_3-way'!V155/(2*'OddsRatio_working_3-way'!X155)))</f>
        <v>0.50192967337790373</v>
      </c>
      <c r="Z155" s="11">
        <f>'OddsRatio_working_3-way'!X155^(1/3)*COS('OddsRatio_working_3-way'!Y155/3)</f>
        <v>0.53222565020688739</v>
      </c>
      <c r="AA155" s="11">
        <f>'OddsRatio_working_3-way'!X155^(1/3)*COS(('OddsRatio_working_3-way'!Y155+2*PI())/3)</f>
        <v>-0.34395717065495091</v>
      </c>
      <c r="AB155" s="11">
        <f>'OddsRatio_working_3-way'!X155^(1/3)*COS(('OddsRatio_working_3-way'!Y155+4*PI())/3)</f>
        <v>-0.18826847955193654</v>
      </c>
      <c r="AC155" s="11">
        <f>'OddsRatio_working_3-way'!X155^(1/3)*SIN('OddsRatio_working_3-way'!Y155/3)</f>
        <v>8.9886907718105952E-2</v>
      </c>
      <c r="AD155" s="11">
        <f>'OddsRatio_working_3-way'!X155^(1/3)*SIN(('OddsRatio_working_3-way'!Y155+2*PI())/3)</f>
        <v>0.41597747976580207</v>
      </c>
      <c r="AE155" s="11">
        <f>'OddsRatio_working_3-way'!X155^(1/3)*SIN(('OddsRatio_working_3-way'!Y155+4*PI())/3)</f>
        <v>-0.50586438748390794</v>
      </c>
      <c r="AF155" s="11">
        <f>-'OddsRatio_working_3-way'!U155/(3*'OddsRatio_working_3-way'!X155^(1/3))*COS(('OddsRatio_working_3-way'!Y155)/3)</f>
        <v>0.5322256502068875</v>
      </c>
      <c r="AG155" s="11">
        <f>-'OddsRatio_working_3-way'!U155/(3*'OddsRatio_working_3-way'!X155^(1/3))*COS(('OddsRatio_working_3-way'!Y155+2*PI())/3)</f>
        <v>-0.34395717065495102</v>
      </c>
      <c r="AH155" s="11">
        <f>-'OddsRatio_working_3-way'!U155/(3*'OddsRatio_working_3-way'!X155^(1/3))*COS(('OddsRatio_working_3-way'!Y155+4*PI())/3)</f>
        <v>-0.1882684795519366</v>
      </c>
      <c r="AI155" s="11">
        <f>'OddsRatio_working_3-way'!U155/(3*'OddsRatio_working_3-way'!X155^(1/3))*SIN(('OddsRatio_working_3-way'!Y155)/3)</f>
        <v>-8.9886907718105979E-2</v>
      </c>
      <c r="AJ155" s="11">
        <f>'OddsRatio_working_3-way'!U155/(3*'OddsRatio_working_3-way'!X155^(1/3))*SIN(('OddsRatio_working_3-way'!Y155+2*PI())/3)</f>
        <v>-0.41597747976580218</v>
      </c>
      <c r="AK155" s="11">
        <f>'OddsRatio_working_3-way'!U155/(3*'OddsRatio_working_3-way'!X155^(1/3))*SIN(('OddsRatio_working_3-way'!Y155+4*PI())/3)</f>
        <v>0.50586438748390805</v>
      </c>
      <c r="AL155" s="11">
        <f>'OddsRatio_working_3-way'!Z155+'OddsRatio_working_3-way'!AF155</f>
        <v>1.0644513004137748</v>
      </c>
      <c r="AM155" s="11">
        <f>'OddsRatio_working_3-way'!AA155+'OddsRatio_working_3-way'!AG155</f>
        <v>-0.68791434130990192</v>
      </c>
      <c r="AN155" s="11">
        <f>'OddsRatio_working_3-way'!AB155+'OddsRatio_working_3-way'!AH155</f>
        <v>-0.37653695910387314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1.0644513004137748</v>
      </c>
      <c r="AS155" s="11">
        <f>IF(('OddsRatio_working_3-way'!X155=0),IF(Q155&gt;0,-Q155^(1/3),(-Q155)^(1/3)),'OddsRatio_working_3-way'!AM155-'OddsRatio_working_3-way'!R155/3)</f>
        <v>-0.68791434130990192</v>
      </c>
      <c r="AT155" s="11">
        <f>IF(('OddsRatio_working_3-way'!X155=0),IF(Q155&gt;0,-Q155^(1/3),(-Q155)^(1/3)),'OddsRatio_working_3-way'!AN155-'OddsRatio_working_3-way'!R155/3)</f>
        <v>-0.37653695910387314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2.62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2.78</v>
      </c>
      <c r="D156" s="9">
        <f t="shared" si="39"/>
        <v>0.36832351598736052</v>
      </c>
      <c r="E156" s="9">
        <f t="shared" si="40"/>
        <v>0.28498244660110722</v>
      </c>
      <c r="F156" s="9">
        <f t="shared" si="41"/>
        <v>0.34669403741153221</v>
      </c>
      <c r="G156" s="9">
        <f t="shared" si="42"/>
        <v>1.0586447474527754</v>
      </c>
      <c r="H156" s="9">
        <f t="shared" si="43"/>
        <v>2.7150044908734969</v>
      </c>
      <c r="I156" s="9">
        <f t="shared" si="44"/>
        <v>3.5089880514630782</v>
      </c>
      <c r="J156" s="9">
        <f t="shared" si="45"/>
        <v>2.8843876504659396</v>
      </c>
      <c r="K156" s="11">
        <f t="shared" si="46"/>
        <v>0.38167938931297707</v>
      </c>
      <c r="L156" s="11">
        <f t="shared" si="47"/>
        <v>0.29673590504451036</v>
      </c>
      <c r="M156" s="11">
        <f t="shared" si="48"/>
        <v>0.35971223021582738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-0.27842445277248207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0.2350714168964283</v>
      </c>
      <c r="Q156" s="11">
        <f>2*'OddsRatio_working_3-way'!K156*'OddsRatio_working_3-way'!L156*'OddsRatio_working_3-way'!M156</f>
        <v>8.148056044936855E-2</v>
      </c>
      <c r="R156" s="11">
        <f t="shared" si="49"/>
        <v>0</v>
      </c>
      <c r="S156" s="11">
        <f t="shared" si="50"/>
        <v>-0.84429156475174894</v>
      </c>
      <c r="T156" s="11">
        <f t="shared" si="51"/>
        <v>-0.29264872261759056</v>
      </c>
      <c r="U156" s="11">
        <f>'OddsRatio_working_3-way'!S156-'OddsRatio_working_3-way'!R156^2/3</f>
        <v>-0.84429156475174894</v>
      </c>
      <c r="V156" s="11">
        <f>'OddsRatio_working_3-way'!S156*'OddsRatio_working_3-way'!R156/3-2*'OddsRatio_working_3-way'!R156^3/27-'OddsRatio_working_3-way'!T156</f>
        <v>0.29264872261759056</v>
      </c>
      <c r="W156" s="11">
        <f>'OddsRatio_working_3-way'!V156^2+4*'OddsRatio_working_3-way'!U156^3/27</f>
        <v>-3.517447443199595E-3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0.14929896373795354</v>
      </c>
      <c r="Y156" s="11">
        <f>IF('OddsRatio_working_3-way'!W156&gt;=0,IF('OddsRatio_working_3-way'!V156+SQRT('OddsRatio_working_3-way'!W156)&gt;0,0,PI()),ACOS('OddsRatio_working_3-way'!V156/(2*'OddsRatio_working_3-way'!X156)))</f>
        <v>0.1999515522553803</v>
      </c>
      <c r="Z156" s="11">
        <f>'OddsRatio_working_3-way'!X156^(1/3)*COS('OddsRatio_working_3-way'!Y156/3)</f>
        <v>0.52932237372638768</v>
      </c>
      <c r="AA156" s="11">
        <f>'OddsRatio_working_3-way'!X156^(1/3)*COS(('OddsRatio_working_3-way'!Y156+2*PI())/3)</f>
        <v>-0.29525954780678026</v>
      </c>
      <c r="AB156" s="11">
        <f>'OddsRatio_working_3-way'!X156^(1/3)*COS(('OddsRatio_working_3-way'!Y156+4*PI())/3)</f>
        <v>-0.23406282591960759</v>
      </c>
      <c r="AC156" s="11">
        <f>'OddsRatio_working_3-way'!X156^(1/3)*SIN('OddsRatio_working_3-way'!Y156/3)</f>
        <v>3.5331943855081954E-2</v>
      </c>
      <c r="AD156" s="11">
        <f>'OddsRatio_working_3-way'!X156^(1/3)*SIN(('OddsRatio_working_3-way'!Y156+2*PI())/3)</f>
        <v>0.44074065051099154</v>
      </c>
      <c r="AE156" s="11">
        <f>'OddsRatio_working_3-way'!X156^(1/3)*SIN(('OddsRatio_working_3-way'!Y156+4*PI())/3)</f>
        <v>-0.47607259436607341</v>
      </c>
      <c r="AF156" s="11">
        <f>-'OddsRatio_working_3-way'!U156/(3*'OddsRatio_working_3-way'!X156^(1/3))*COS(('OddsRatio_working_3-way'!Y156)/3)</f>
        <v>0.52932237372638757</v>
      </c>
      <c r="AG156" s="11">
        <f>-'OddsRatio_working_3-way'!U156/(3*'OddsRatio_working_3-way'!X156^(1/3))*COS(('OddsRatio_working_3-way'!Y156+2*PI())/3)</f>
        <v>-0.29525954780678021</v>
      </c>
      <c r="AH156" s="11">
        <f>-'OddsRatio_working_3-way'!U156/(3*'OddsRatio_working_3-way'!X156^(1/3))*COS(('OddsRatio_working_3-way'!Y156+4*PI())/3)</f>
        <v>-0.23406282591960753</v>
      </c>
      <c r="AI156" s="11">
        <f>'OddsRatio_working_3-way'!U156/(3*'OddsRatio_working_3-way'!X156^(1/3))*SIN(('OddsRatio_working_3-way'!Y156)/3)</f>
        <v>-3.5331943855081947E-2</v>
      </c>
      <c r="AJ156" s="11">
        <f>'OddsRatio_working_3-way'!U156/(3*'OddsRatio_working_3-way'!X156^(1/3))*SIN(('OddsRatio_working_3-way'!Y156+2*PI())/3)</f>
        <v>-0.44074065051099148</v>
      </c>
      <c r="AK156" s="11">
        <f>'OddsRatio_working_3-way'!U156/(3*'OddsRatio_working_3-way'!X156^(1/3))*SIN(('OddsRatio_working_3-way'!Y156+4*PI())/3)</f>
        <v>0.4760725943660733</v>
      </c>
      <c r="AL156" s="11">
        <f>'OddsRatio_working_3-way'!Z156+'OddsRatio_working_3-way'!AF156</f>
        <v>1.0586447474527754</v>
      </c>
      <c r="AM156" s="11">
        <f>'OddsRatio_working_3-way'!AA156+'OddsRatio_working_3-way'!AG156</f>
        <v>-0.59051909561356042</v>
      </c>
      <c r="AN156" s="11">
        <f>'OddsRatio_working_3-way'!AB156+'OddsRatio_working_3-way'!AH156</f>
        <v>-0.46812565183921512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1.0586447474527754</v>
      </c>
      <c r="AS156" s="11">
        <f>IF(('OddsRatio_working_3-way'!X156=0),IF(Q156&gt;0,-Q156^(1/3),(-Q156)^(1/3)),'OddsRatio_working_3-way'!AM156-'OddsRatio_working_3-way'!R156/3)</f>
        <v>-0.59051909561356042</v>
      </c>
      <c r="AT156" s="11">
        <f>IF(('OddsRatio_working_3-way'!X156=0),IF(Q156&gt;0,-Q156^(1/3),(-Q156)^(1/3)),'OddsRatio_working_3-way'!AN156-'OddsRatio_working_3-way'!R156/3)</f>
        <v>-0.46812565183921512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2.14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3.75</v>
      </c>
      <c r="D157" s="9">
        <f t="shared" si="39"/>
        <v>0.45211498254147686</v>
      </c>
      <c r="E157" s="9">
        <f t="shared" si="40"/>
        <v>0.29299535541681027</v>
      </c>
      <c r="F157" s="9">
        <f t="shared" si="41"/>
        <v>0.25488966204171298</v>
      </c>
      <c r="G157" s="9">
        <f t="shared" si="42"/>
        <v>1.0630058968757716</v>
      </c>
      <c r="H157" s="9">
        <f t="shared" si="43"/>
        <v>2.2118267224383796</v>
      </c>
      <c r="I157" s="9">
        <f t="shared" si="44"/>
        <v>3.413023385908001</v>
      </c>
      <c r="J157" s="9">
        <f t="shared" si="45"/>
        <v>3.9232662164083725</v>
      </c>
      <c r="K157" s="11">
        <f t="shared" si="46"/>
        <v>0.46728971962616822</v>
      </c>
      <c r="L157" s="11">
        <f t="shared" si="47"/>
        <v>0.3058103975535168</v>
      </c>
      <c r="M157" s="11">
        <f t="shared" si="48"/>
        <v>0.26666666666666666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-0.27118808768470104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0.23474044223422597</v>
      </c>
      <c r="Q157" s="11">
        <f>2*'OddsRatio_working_3-way'!K157*'OddsRatio_working_3-way'!L157*'OddsRatio_working_3-way'!M157</f>
        <v>7.6214429296826605E-2</v>
      </c>
      <c r="R157" s="11">
        <f t="shared" si="49"/>
        <v>0</v>
      </c>
      <c r="S157" s="11">
        <f t="shared" si="50"/>
        <v>-0.86560012365715999</v>
      </c>
      <c r="T157" s="11">
        <f t="shared" si="51"/>
        <v>-0.28103900118738956</v>
      </c>
      <c r="U157" s="11">
        <f>'OddsRatio_working_3-way'!S157-'OddsRatio_working_3-way'!R157^2/3</f>
        <v>-0.86560012365715999</v>
      </c>
      <c r="V157" s="11">
        <f>'OddsRatio_working_3-way'!S157*'OddsRatio_working_3-way'!R157/3-2*'OddsRatio_working_3-way'!R157^3/27-'OddsRatio_working_3-way'!T157</f>
        <v>0.28103900118738956</v>
      </c>
      <c r="W157" s="11">
        <f>'OddsRatio_working_3-way'!V157^2+4*'OddsRatio_working_3-way'!U157^3/27</f>
        <v>-1.710043423698368E-2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0.15498657556816756</v>
      </c>
      <c r="Y157" s="11">
        <f>IF('OddsRatio_working_3-way'!W157&gt;=0,IF('OddsRatio_working_3-way'!V157+SQRT('OddsRatio_working_3-way'!W157)&gt;0,0,PI()),ACOS('OddsRatio_working_3-way'!V157/(2*'OddsRatio_working_3-way'!X157)))</f>
        <v>0.43550776496087296</v>
      </c>
      <c r="Z157" s="11">
        <f>'OddsRatio_working_3-way'!X157^(1/3)*COS('OddsRatio_working_3-way'!Y157/3)</f>
        <v>0.53150294843788581</v>
      </c>
      <c r="AA157" s="11">
        <f>'OddsRatio_working_3-way'!X157^(1/3)*COS(('OddsRatio_working_3-way'!Y157+2*PI())/3)</f>
        <v>-0.33304555096917132</v>
      </c>
      <c r="AB157" s="11">
        <f>'OddsRatio_working_3-way'!X157^(1/3)*COS(('OddsRatio_working_3-way'!Y157+4*PI())/3)</f>
        <v>-0.19845739746871452</v>
      </c>
      <c r="AC157" s="11">
        <f>'OddsRatio_working_3-way'!X157^(1/3)*SIN('OddsRatio_working_3-way'!Y157/3)</f>
        <v>7.7704506653223482E-2</v>
      </c>
      <c r="AD157" s="11">
        <f>'OddsRatio_working_3-way'!X157^(1/3)*SIN(('OddsRatio_working_3-way'!Y157+2*PI())/3)</f>
        <v>0.42144280220692798</v>
      </c>
      <c r="AE157" s="11">
        <f>'OddsRatio_working_3-way'!X157^(1/3)*SIN(('OddsRatio_working_3-way'!Y157+4*PI())/3)</f>
        <v>-0.49914730886015135</v>
      </c>
      <c r="AF157" s="11">
        <f>-'OddsRatio_working_3-way'!U157/(3*'OddsRatio_working_3-way'!X157^(1/3))*COS(('OddsRatio_working_3-way'!Y157)/3)</f>
        <v>0.53150294843788581</v>
      </c>
      <c r="AG157" s="11">
        <f>-'OddsRatio_working_3-way'!U157/(3*'OddsRatio_working_3-way'!X157^(1/3))*COS(('OddsRatio_working_3-way'!Y157+2*PI())/3)</f>
        <v>-0.33304555096917132</v>
      </c>
      <c r="AH157" s="11">
        <f>-'OddsRatio_working_3-way'!U157/(3*'OddsRatio_working_3-way'!X157^(1/3))*COS(('OddsRatio_working_3-way'!Y157+4*PI())/3)</f>
        <v>-0.19845739746871452</v>
      </c>
      <c r="AI157" s="11">
        <f>'OddsRatio_working_3-way'!U157/(3*'OddsRatio_working_3-way'!X157^(1/3))*SIN(('OddsRatio_working_3-way'!Y157)/3)</f>
        <v>-7.7704506653223482E-2</v>
      </c>
      <c r="AJ157" s="11">
        <f>'OddsRatio_working_3-way'!U157/(3*'OddsRatio_working_3-way'!X157^(1/3))*SIN(('OddsRatio_working_3-way'!Y157+2*PI())/3)</f>
        <v>-0.42144280220692798</v>
      </c>
      <c r="AK157" s="11">
        <f>'OddsRatio_working_3-way'!U157/(3*'OddsRatio_working_3-way'!X157^(1/3))*SIN(('OddsRatio_working_3-way'!Y157+4*PI())/3)</f>
        <v>0.49914730886015135</v>
      </c>
      <c r="AL157" s="11">
        <f>'OddsRatio_working_3-way'!Z157+'OddsRatio_working_3-way'!AF157</f>
        <v>1.0630058968757716</v>
      </c>
      <c r="AM157" s="11">
        <f>'OddsRatio_working_3-way'!AA157+'OddsRatio_working_3-way'!AG157</f>
        <v>-0.66609110193834264</v>
      </c>
      <c r="AN157" s="11">
        <f>'OddsRatio_working_3-way'!AB157+'OddsRatio_working_3-way'!AH157</f>
        <v>-0.39691479493742904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1.0630058968757716</v>
      </c>
      <c r="AS157" s="11">
        <f>IF(('OddsRatio_working_3-way'!X157=0),IF(Q157&gt;0,-Q157^(1/3),(-Q157)^(1/3)),'OddsRatio_working_3-way'!AM157-'OddsRatio_working_3-way'!R157/3)</f>
        <v>-0.66609110193834264</v>
      </c>
      <c r="AT157" s="11">
        <f>IF(('OddsRatio_working_3-way'!X157=0),IF(Q157&gt;0,-Q157^(1/3),(-Q157)^(1/3)),'OddsRatio_working_3-way'!AN157-'OddsRatio_working_3-way'!R157/3)</f>
        <v>-0.39691479493742904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4.42</v>
      </c>
      <c r="B158" s="4">
        <f>IF('True_Odds_Calculator_3-way'!B159="","",'True_Odds_Calculator_3-way'!B159)</f>
        <v>3.16</v>
      </c>
      <c r="C158" s="4">
        <f>IF('True_Odds_Calculator_3-way'!C159="","",'True_Odds_Calculator_3-way'!C159)</f>
        <v>2.0099999999999998</v>
      </c>
      <c r="D158" s="9">
        <f t="shared" si="39"/>
        <v>0.2153619441766369</v>
      </c>
      <c r="E158" s="9">
        <f t="shared" si="40"/>
        <v>0.30293294525346015</v>
      </c>
      <c r="F158" s="9">
        <f t="shared" si="41"/>
        <v>0.48170511056990295</v>
      </c>
      <c r="G158" s="9">
        <f t="shared" si="42"/>
        <v>1.0653058180229009</v>
      </c>
      <c r="H158" s="9">
        <f t="shared" si="43"/>
        <v>4.6433458976383211</v>
      </c>
      <c r="I158" s="9">
        <f t="shared" si="44"/>
        <v>3.3010605669294657</v>
      </c>
      <c r="J158" s="9">
        <f t="shared" si="45"/>
        <v>2.0759588762031296</v>
      </c>
      <c r="K158" s="11">
        <f t="shared" si="46"/>
        <v>0.22624434389140272</v>
      </c>
      <c r="L158" s="11">
        <f t="shared" si="47"/>
        <v>0.31645569620253161</v>
      </c>
      <c r="M158" s="11">
        <f t="shared" si="48"/>
        <v>0.49751243781094534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-0.2657637979983809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0.23473616509924178</v>
      </c>
      <c r="Q158" s="11">
        <f>2*'OddsRatio_working_3-way'!K158*'OddsRatio_working_3-way'!L158*'OddsRatio_working_3-way'!M158</f>
        <v>7.124011080401875E-2</v>
      </c>
      <c r="R158" s="11">
        <f t="shared" si="49"/>
        <v>0</v>
      </c>
      <c r="S158" s="11">
        <f t="shared" si="50"/>
        <v>-0.8832510931405031</v>
      </c>
      <c r="T158" s="11">
        <f t="shared" si="51"/>
        <v>-0.268057994883309</v>
      </c>
      <c r="U158" s="11">
        <f>'OddsRatio_working_3-way'!S158-'OddsRatio_working_3-way'!R158^2/3</f>
        <v>-0.8832510931405031</v>
      </c>
      <c r="V158" s="11">
        <f>'OddsRatio_working_3-way'!S158*'OddsRatio_working_3-way'!R158/3-2*'OddsRatio_working_3-way'!R158^3/27-'OddsRatio_working_3-way'!T158</f>
        <v>0.268057994883309</v>
      </c>
      <c r="W158" s="11">
        <f>'OddsRatio_working_3-way'!V158^2+4*'OddsRatio_working_3-way'!U158^3/27</f>
        <v>-3.0226819187767748E-2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0.15975129718458303</v>
      </c>
      <c r="Y158" s="11">
        <f>IF('OddsRatio_working_3-way'!W158&gt;=0,IF('OddsRatio_working_3-way'!V158+SQRT('OddsRatio_working_3-way'!W158)&gt;0,0,PI()),ACOS('OddsRatio_working_3-way'!V158/(2*'OddsRatio_working_3-way'!X158)))</f>
        <v>0.57538043736511946</v>
      </c>
      <c r="Z158" s="11">
        <f>'OddsRatio_working_3-way'!X158^(1/3)*COS('OddsRatio_working_3-way'!Y158/3)</f>
        <v>0.53265290901145035</v>
      </c>
      <c r="AA158" s="11">
        <f>'OddsRatio_working_3-way'!X158^(1/3)*COS(('OddsRatio_working_3-way'!Y158+2*PI())/3)</f>
        <v>-0.3559000676758739</v>
      </c>
      <c r="AB158" s="11">
        <f>'OddsRatio_working_3-way'!X158^(1/3)*COS(('OddsRatio_working_3-way'!Y158+4*PI())/3)</f>
        <v>-0.17675284133557659</v>
      </c>
      <c r="AC158" s="11">
        <f>'OddsRatio_working_3-way'!X158^(1/3)*SIN('OddsRatio_working_3-way'!Y158/3)</f>
        <v>0.1034306993521457</v>
      </c>
      <c r="AD158" s="11">
        <f>'OddsRatio_working_3-way'!X158^(1/3)*SIN(('OddsRatio_working_3-way'!Y158+2*PI())/3)</f>
        <v>0.40957560092752443</v>
      </c>
      <c r="AE158" s="11">
        <f>'OddsRatio_working_3-way'!X158^(1/3)*SIN(('OddsRatio_working_3-way'!Y158+4*PI())/3)</f>
        <v>-0.51300630027966987</v>
      </c>
      <c r="AF158" s="11">
        <f>-'OddsRatio_working_3-way'!U158/(3*'OddsRatio_working_3-way'!X158^(1/3))*COS(('OddsRatio_working_3-way'!Y158)/3)</f>
        <v>0.53265290901145046</v>
      </c>
      <c r="AG158" s="11">
        <f>-'OddsRatio_working_3-way'!U158/(3*'OddsRatio_working_3-way'!X158^(1/3))*COS(('OddsRatio_working_3-way'!Y158+2*PI())/3)</f>
        <v>-0.35590006767587395</v>
      </c>
      <c r="AH158" s="11">
        <f>-'OddsRatio_working_3-way'!U158/(3*'OddsRatio_working_3-way'!X158^(1/3))*COS(('OddsRatio_working_3-way'!Y158+4*PI())/3)</f>
        <v>-0.17675284133557662</v>
      </c>
      <c r="AI158" s="11">
        <f>'OddsRatio_working_3-way'!U158/(3*'OddsRatio_working_3-way'!X158^(1/3))*SIN(('OddsRatio_working_3-way'!Y158)/3)</f>
        <v>-0.10343069935214573</v>
      </c>
      <c r="AJ158" s="11">
        <f>'OddsRatio_working_3-way'!U158/(3*'OddsRatio_working_3-way'!X158^(1/3))*SIN(('OddsRatio_working_3-way'!Y158+2*PI())/3)</f>
        <v>-0.40957560092752449</v>
      </c>
      <c r="AK158" s="11">
        <f>'OddsRatio_working_3-way'!U158/(3*'OddsRatio_working_3-way'!X158^(1/3))*SIN(('OddsRatio_working_3-way'!Y158+4*PI())/3)</f>
        <v>0.51300630027966998</v>
      </c>
      <c r="AL158" s="11">
        <f>'OddsRatio_working_3-way'!Z158+'OddsRatio_working_3-way'!AF158</f>
        <v>1.0653058180229009</v>
      </c>
      <c r="AM158" s="11">
        <f>'OddsRatio_working_3-way'!AA158+'OddsRatio_working_3-way'!AG158</f>
        <v>-0.7118001353517478</v>
      </c>
      <c r="AN158" s="11">
        <f>'OddsRatio_working_3-way'!AB158+'OddsRatio_working_3-way'!AH158</f>
        <v>-0.35350568267115323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1.0653058180229009</v>
      </c>
      <c r="AS158" s="11">
        <f>IF(('OddsRatio_working_3-way'!X158=0),IF(Q158&gt;0,-Q158^(1/3),(-Q158)^(1/3)),'OddsRatio_working_3-way'!AM158-'OddsRatio_working_3-way'!R158/3)</f>
        <v>-0.7118001353517478</v>
      </c>
      <c r="AT158" s="11">
        <f>IF(('OddsRatio_working_3-way'!X158=0),IF(Q158&gt;0,-Q158^(1/3),(-Q158)^(1/3)),'OddsRatio_working_3-way'!AN158-'OddsRatio_working_3-way'!R158/3)</f>
        <v>-0.35350568267115323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1.1200000000000001</v>
      </c>
      <c r="B159" s="4">
        <f>IF('True_Odds_Calculator_3-way'!B160="","",'True_Odds_Calculator_3-way'!B160)</f>
        <v>10.33</v>
      </c>
      <c r="C159" s="4">
        <f>IF('True_Odds_Calculator_3-way'!C160="","",'True_Odds_Calculator_3-way'!C160)</f>
        <v>21.74</v>
      </c>
      <c r="D159" s="9">
        <f t="shared" si="39"/>
        <v>0.87669886550696907</v>
      </c>
      <c r="E159" s="9">
        <f t="shared" si="40"/>
        <v>8.3787491959637098E-2</v>
      </c>
      <c r="F159" s="9">
        <f t="shared" si="41"/>
        <v>3.9513642533393921E-2</v>
      </c>
      <c r="G159" s="9">
        <f t="shared" si="42"/>
        <v>1.1720209692690906</v>
      </c>
      <c r="H159" s="9">
        <f t="shared" si="43"/>
        <v>1.1406425163122911</v>
      </c>
      <c r="I159" s="9">
        <f t="shared" si="44"/>
        <v>11.934955643280615</v>
      </c>
      <c r="J159" s="9">
        <f t="shared" si="45"/>
        <v>25.307714902640935</v>
      </c>
      <c r="K159" s="11">
        <f t="shared" si="46"/>
        <v>0.89285714285714279</v>
      </c>
      <c r="L159" s="11">
        <f t="shared" si="47"/>
        <v>9.6805421103581799E-2</v>
      </c>
      <c r="M159" s="11">
        <f t="shared" si="48"/>
        <v>4.5998160073597062E-2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-9.2319566794150432E-2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0.12002873501433887</v>
      </c>
      <c r="Q159" s="11">
        <f>2*'OddsRatio_working_3-way'!K159*'OddsRatio_working_3-way'!L159*'OddsRatio_working_3-way'!M159</f>
        <v>7.9515558141330829E-3</v>
      </c>
      <c r="R159" s="11">
        <f t="shared" si="49"/>
        <v>0</v>
      </c>
      <c r="S159" s="11">
        <f t="shared" si="50"/>
        <v>-1.3001440451077177</v>
      </c>
      <c r="T159" s="11">
        <f t="shared" si="51"/>
        <v>-8.6130774766990256E-2</v>
      </c>
      <c r="U159" s="11">
        <f>'OddsRatio_working_3-way'!S159-'OddsRatio_working_3-way'!R159^2/3</f>
        <v>-1.3001440451077177</v>
      </c>
      <c r="V159" s="11">
        <f>'OddsRatio_working_3-way'!S159*'OddsRatio_working_3-way'!R159/3-2*'OddsRatio_working_3-way'!R159^3/27-'OddsRatio_working_3-way'!T159</f>
        <v>8.6130774766990256E-2</v>
      </c>
      <c r="W159" s="11">
        <f>'OddsRatio_working_3-way'!V159^2+4*'OddsRatio_working_3-way'!U159^3/27</f>
        <v>-0.31817117698917735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0.28530233409102146</v>
      </c>
      <c r="Y159" s="11">
        <f>IF('OddsRatio_working_3-way'!W159&gt;=0,IF('OddsRatio_working_3-way'!V159+SQRT('OddsRatio_working_3-way'!W159)&gt;0,0,PI()),ACOS('OddsRatio_working_3-way'!V159/(2*'OddsRatio_working_3-way'!X159)))</f>
        <v>1.4192706580163545</v>
      </c>
      <c r="Z159" s="11">
        <f>'OddsRatio_working_3-way'!X159^(1/3)*COS('OddsRatio_working_3-way'!Y159/3)</f>
        <v>0.5860104846345453</v>
      </c>
      <c r="AA159" s="11">
        <f>'OddsRatio_working_3-way'!X159^(1/3)*COS(('OddsRatio_working_3-way'!Y159+2*PI())/3)</f>
        <v>-0.55277397638801951</v>
      </c>
      <c r="AB159" s="11">
        <f>'OddsRatio_working_3-way'!X159^(1/3)*COS(('OddsRatio_working_3-way'!Y159+4*PI())/3)</f>
        <v>-3.323650824652561E-2</v>
      </c>
      <c r="AC159" s="11">
        <f>'OddsRatio_working_3-way'!X159^(1/3)*SIN('OddsRatio_working_3-way'!Y159/3)</f>
        <v>0.29995509708558815</v>
      </c>
      <c r="AD159" s="11">
        <f>'OddsRatio_working_3-way'!X159^(1/3)*SIN(('OddsRatio_working_3-way'!Y159+2*PI())/3)</f>
        <v>0.3575224180347526</v>
      </c>
      <c r="AE159" s="11">
        <f>'OddsRatio_working_3-way'!X159^(1/3)*SIN(('OddsRatio_working_3-way'!Y159+4*PI())/3)</f>
        <v>-0.65747751512034069</v>
      </c>
      <c r="AF159" s="11">
        <f>-'OddsRatio_working_3-way'!U159/(3*'OddsRatio_working_3-way'!X159^(1/3))*COS(('OddsRatio_working_3-way'!Y159)/3)</f>
        <v>0.5860104846345453</v>
      </c>
      <c r="AG159" s="11">
        <f>-'OddsRatio_working_3-way'!U159/(3*'OddsRatio_working_3-way'!X159^(1/3))*COS(('OddsRatio_working_3-way'!Y159+2*PI())/3)</f>
        <v>-0.55277397638801951</v>
      </c>
      <c r="AH159" s="11">
        <f>-'OddsRatio_working_3-way'!U159/(3*'OddsRatio_working_3-way'!X159^(1/3))*COS(('OddsRatio_working_3-way'!Y159+4*PI())/3)</f>
        <v>-3.323650824652561E-2</v>
      </c>
      <c r="AI159" s="11">
        <f>'OddsRatio_working_3-way'!U159/(3*'OddsRatio_working_3-way'!X159^(1/3))*SIN(('OddsRatio_working_3-way'!Y159)/3)</f>
        <v>-0.29995509708558815</v>
      </c>
      <c r="AJ159" s="11">
        <f>'OddsRatio_working_3-way'!U159/(3*'OddsRatio_working_3-way'!X159^(1/3))*SIN(('OddsRatio_working_3-way'!Y159+2*PI())/3)</f>
        <v>-0.3575224180347526</v>
      </c>
      <c r="AK159" s="11">
        <f>'OddsRatio_working_3-way'!U159/(3*'OddsRatio_working_3-way'!X159^(1/3))*SIN(('OddsRatio_working_3-way'!Y159+4*PI())/3)</f>
        <v>0.65747751512034069</v>
      </c>
      <c r="AL159" s="11">
        <f>'OddsRatio_working_3-way'!Z159+'OddsRatio_working_3-way'!AF159</f>
        <v>1.1720209692690906</v>
      </c>
      <c r="AM159" s="11">
        <f>'OddsRatio_working_3-way'!AA159+'OddsRatio_working_3-way'!AG159</f>
        <v>-1.105547952776039</v>
      </c>
      <c r="AN159" s="11">
        <f>'OddsRatio_working_3-way'!AB159+'OddsRatio_working_3-way'!AH159</f>
        <v>-6.6473016493051221E-2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1.1720209692690906</v>
      </c>
      <c r="AS159" s="11">
        <f>IF(('OddsRatio_working_3-way'!X159=0),IF(Q159&gt;0,-Q159^(1/3),(-Q159)^(1/3)),'OddsRatio_working_3-way'!AM159-'OddsRatio_working_3-way'!R159/3)</f>
        <v>-1.105547952776039</v>
      </c>
      <c r="AT159" s="11">
        <f>IF(('OddsRatio_working_3-way'!X159=0),IF(Q159&gt;0,-Q159^(1/3),(-Q159)^(1/3)),'OddsRatio_working_3-way'!AN159-'OddsRatio_working_3-way'!R159/3)</f>
        <v>-6.6473016493051221E-2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3.72</v>
      </c>
      <c r="D160" s="9">
        <f t="shared" si="39"/>
        <v>0.4819766093081489</v>
      </c>
      <c r="E160" s="9">
        <f t="shared" si="40"/>
        <v>0.2593651479461993</v>
      </c>
      <c r="F160" s="9">
        <f t="shared" si="41"/>
        <v>0.25865824274565163</v>
      </c>
      <c r="G160" s="9">
        <f t="shared" si="42"/>
        <v>1.0537151793211508</v>
      </c>
      <c r="H160" s="9">
        <f t="shared" si="43"/>
        <v>2.0747894829075739</v>
      </c>
      <c r="I160" s="9">
        <f t="shared" si="44"/>
        <v>3.8555681359603189</v>
      </c>
      <c r="J160" s="9">
        <f t="shared" si="45"/>
        <v>3.8661052877535305</v>
      </c>
      <c r="K160" s="11">
        <f t="shared" si="46"/>
        <v>0.49504950495049505</v>
      </c>
      <c r="L160" s="11">
        <f t="shared" si="47"/>
        <v>0.26954177897574122</v>
      </c>
      <c r="M160" s="11">
        <f t="shared" si="48"/>
        <v>0.26881720430107525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-0.26969329399681985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0.23136171542552042</v>
      </c>
      <c r="Q160" s="11">
        <f>2*'OddsRatio_working_3-way'!K160*'OddsRatio_working_3-way'!L160*'OddsRatio_working_3-way'!M160</f>
        <v>7.1740066798610988E-2</v>
      </c>
      <c r="R160" s="11">
        <f t="shared" si="49"/>
        <v>0</v>
      </c>
      <c r="S160" s="11">
        <f t="shared" si="50"/>
        <v>-0.85786973786692888</v>
      </c>
      <c r="T160" s="11">
        <f t="shared" si="51"/>
        <v>-0.26600612026881515</v>
      </c>
      <c r="U160" s="11">
        <f>'OddsRatio_working_3-way'!S160-'OddsRatio_working_3-way'!R160^2/3</f>
        <v>-0.85786973786692888</v>
      </c>
      <c r="V160" s="11">
        <f>'OddsRatio_working_3-way'!S160*'OddsRatio_working_3-way'!R160/3-2*'OddsRatio_working_3-way'!R160^3/27-'OddsRatio_working_3-way'!T160</f>
        <v>0.26600612026881515</v>
      </c>
      <c r="W160" s="11">
        <f>'OddsRatio_working_3-way'!V160^2+4*'OddsRatio_working_3-way'!U160^3/27</f>
        <v>-2.2772754764007613E-2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0.15291501788941053</v>
      </c>
      <c r="Y160" s="11">
        <f>IF('OddsRatio_working_3-way'!W160&gt;=0,IF('OddsRatio_working_3-way'!V160+SQRT('OddsRatio_working_3-way'!W160)&gt;0,0,PI()),ACOS('OddsRatio_working_3-way'!V160/(2*'OddsRatio_working_3-way'!X160)))</f>
        <v>0.51603160405986692</v>
      </c>
      <c r="Z160" s="11">
        <f>'OddsRatio_working_3-way'!X160^(1/3)*COS('OddsRatio_working_3-way'!Y160/3)</f>
        <v>0.52685758966057528</v>
      </c>
      <c r="AA160" s="11">
        <f>'OddsRatio_working_3-way'!X160^(1/3)*COS(('OddsRatio_working_3-way'!Y160+2*PI())/3)</f>
        <v>-0.34269571497683332</v>
      </c>
      <c r="AB160" s="11">
        <f>'OddsRatio_working_3-way'!X160^(1/3)*COS(('OddsRatio_working_3-way'!Y160+4*PI())/3)</f>
        <v>-0.18416187468374207</v>
      </c>
      <c r="AC160" s="11">
        <f>'OddsRatio_working_3-way'!X160^(1/3)*SIN('OddsRatio_working_3-way'!Y160/3)</f>
        <v>9.1529555368881549E-2</v>
      </c>
      <c r="AD160" s="11">
        <f>'OddsRatio_working_3-way'!X160^(1/3)*SIN(('OddsRatio_working_3-way'!Y160+2*PI())/3)</f>
        <v>0.41050727913825508</v>
      </c>
      <c r="AE160" s="11">
        <f>'OddsRatio_working_3-way'!X160^(1/3)*SIN(('OddsRatio_working_3-way'!Y160+4*PI())/3)</f>
        <v>-0.50203683450713654</v>
      </c>
      <c r="AF160" s="11">
        <f>-'OddsRatio_working_3-way'!U160/(3*'OddsRatio_working_3-way'!X160^(1/3))*COS(('OddsRatio_working_3-way'!Y160)/3)</f>
        <v>0.52685758966057539</v>
      </c>
      <c r="AG160" s="11">
        <f>-'OddsRatio_working_3-way'!U160/(3*'OddsRatio_working_3-way'!X160^(1/3))*COS(('OddsRatio_working_3-way'!Y160+2*PI())/3)</f>
        <v>-0.34269571497683338</v>
      </c>
      <c r="AH160" s="11">
        <f>-'OddsRatio_working_3-way'!U160/(3*'OddsRatio_working_3-way'!X160^(1/3))*COS(('OddsRatio_working_3-way'!Y160+4*PI())/3)</f>
        <v>-0.18416187468374212</v>
      </c>
      <c r="AI160" s="11">
        <f>'OddsRatio_working_3-way'!U160/(3*'OddsRatio_working_3-way'!X160^(1/3))*SIN(('OddsRatio_working_3-way'!Y160)/3)</f>
        <v>-9.1529555368881563E-2</v>
      </c>
      <c r="AJ160" s="11">
        <f>'OddsRatio_working_3-way'!U160/(3*'OddsRatio_working_3-way'!X160^(1/3))*SIN(('OddsRatio_working_3-way'!Y160+2*PI())/3)</f>
        <v>-0.41050727913825519</v>
      </c>
      <c r="AK160" s="11">
        <f>'OddsRatio_working_3-way'!U160/(3*'OddsRatio_working_3-way'!X160^(1/3))*SIN(('OddsRatio_working_3-way'!Y160+4*PI())/3)</f>
        <v>0.50203683450713665</v>
      </c>
      <c r="AL160" s="11">
        <f>'OddsRatio_working_3-way'!Z160+'OddsRatio_working_3-way'!AF160</f>
        <v>1.0537151793211508</v>
      </c>
      <c r="AM160" s="11">
        <f>'OddsRatio_working_3-way'!AA160+'OddsRatio_working_3-way'!AG160</f>
        <v>-0.68539142995366675</v>
      </c>
      <c r="AN160" s="11">
        <f>'OddsRatio_working_3-way'!AB160+'OddsRatio_working_3-way'!AH160</f>
        <v>-0.36832374936748419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1.0537151793211508</v>
      </c>
      <c r="AS160" s="11">
        <f>IF(('OddsRatio_working_3-way'!X160=0),IF(Q160&gt;0,-Q160^(1/3),(-Q160)^(1/3)),'OddsRatio_working_3-way'!AM160-'OddsRatio_working_3-way'!R160/3)</f>
        <v>-0.68539142995366675</v>
      </c>
      <c r="AT160" s="11">
        <f>IF(('OddsRatio_working_3-way'!X160=0),IF(Q160&gt;0,-Q160^(1/3),(-Q160)^(1/3)),'OddsRatio_working_3-way'!AN160-'OddsRatio_working_3-way'!R160/3)</f>
        <v>-0.36832374936748419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1.85</v>
      </c>
      <c r="B161" s="4">
        <f>IF('True_Odds_Calculator_3-way'!B162="","",'True_Odds_Calculator_3-way'!B162)</f>
        <v>4.09</v>
      </c>
      <c r="C161" s="4">
        <f>IF('True_Odds_Calculator_3-way'!C162="","",'True_Odds_Calculator_3-way'!C162)</f>
        <v>3.96</v>
      </c>
      <c r="D161" s="9">
        <f t="shared" si="39"/>
        <v>0.52537794799676607</v>
      </c>
      <c r="E161" s="9">
        <f t="shared" si="40"/>
        <v>0.23342156285910176</v>
      </c>
      <c r="F161" s="9">
        <f t="shared" si="41"/>
        <v>0.24120048914413239</v>
      </c>
      <c r="G161" s="9">
        <f t="shared" si="42"/>
        <v>1.0628137074248194</v>
      </c>
      <c r="H161" s="9">
        <f t="shared" si="43"/>
        <v>1.9033916513110967</v>
      </c>
      <c r="I161" s="9">
        <f t="shared" si="44"/>
        <v>4.2840943559426909</v>
      </c>
      <c r="J161" s="9">
        <f t="shared" si="45"/>
        <v>4.1459285739774661</v>
      </c>
      <c r="K161" s="11">
        <f t="shared" si="46"/>
        <v>0.54054054054054046</v>
      </c>
      <c r="L161" s="11">
        <f t="shared" si="47"/>
        <v>0.24449877750611249</v>
      </c>
      <c r="M161" s="11">
        <f t="shared" si="48"/>
        <v>0.25252525252525254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-0.25946506631103217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0.23028140387553589</v>
      </c>
      <c r="Q161" s="11">
        <f>2*'OddsRatio_working_3-way'!K161*'OddsRatio_working_3-way'!L161*'OddsRatio_working_3-way'!M161</f>
        <v>6.6748233007401708E-2</v>
      </c>
      <c r="R161" s="11">
        <f t="shared" si="49"/>
        <v>0</v>
      </c>
      <c r="S161" s="11">
        <f t="shared" si="50"/>
        <v>-0.88752373161282316</v>
      </c>
      <c r="T161" s="11">
        <f t="shared" si="51"/>
        <v>-0.25725325553994877</v>
      </c>
      <c r="U161" s="11">
        <f>'OddsRatio_working_3-way'!S161-'OddsRatio_working_3-way'!R161^2/3</f>
        <v>-0.88752373161282316</v>
      </c>
      <c r="V161" s="11">
        <f>'OddsRatio_working_3-way'!S161*'OddsRatio_working_3-way'!R161/3-2*'OddsRatio_working_3-way'!R161^3/27-'OddsRatio_working_3-way'!T161</f>
        <v>0.25725325553994877</v>
      </c>
      <c r="W161" s="11">
        <f>'OddsRatio_working_3-way'!V161^2+4*'OddsRatio_working_3-way'!U161^3/27</f>
        <v>-3.7391281096911672E-2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0.16091186918839598</v>
      </c>
      <c r="Y161" s="11">
        <f>IF('OddsRatio_working_3-way'!W161&gt;=0,IF('OddsRatio_working_3-way'!V161+SQRT('OddsRatio_working_3-way'!W161)&gt;0,0,PI()),ACOS('OddsRatio_working_3-way'!V161/(2*'OddsRatio_working_3-way'!X161)))</f>
        <v>0.64456581827687454</v>
      </c>
      <c r="Z161" s="11">
        <f>'OddsRatio_working_3-way'!X161^(1/3)*COS('OddsRatio_working_3-way'!Y161/3)</f>
        <v>0.53140685371240981</v>
      </c>
      <c r="AA161" s="11">
        <f>'OddsRatio_working_3-way'!X161^(1/3)*COS(('OddsRatio_working_3-way'!Y161+2*PI())/3)</f>
        <v>-0.36613250518421669</v>
      </c>
      <c r="AB161" s="11">
        <f>'OddsRatio_working_3-way'!X161^(1/3)*COS(('OddsRatio_working_3-way'!Y161+4*PI())/3)</f>
        <v>-0.16527434852819328</v>
      </c>
      <c r="AC161" s="11">
        <f>'OddsRatio_working_3-way'!X161^(1/3)*SIN('OddsRatio_working_3-way'!Y161/3)</f>
        <v>0.11596551081428712</v>
      </c>
      <c r="AD161" s="11">
        <f>'OddsRatio_working_3-way'!X161^(1/3)*SIN(('OddsRatio_working_3-way'!Y161+2*PI())/3)</f>
        <v>0.40222907965296428</v>
      </c>
      <c r="AE161" s="11">
        <f>'OddsRatio_working_3-way'!X161^(1/3)*SIN(('OddsRatio_working_3-way'!Y161+4*PI())/3)</f>
        <v>-0.51819459046725147</v>
      </c>
      <c r="AF161" s="11">
        <f>-'OddsRatio_working_3-way'!U161/(3*'OddsRatio_working_3-way'!X161^(1/3))*COS(('OddsRatio_working_3-way'!Y161)/3)</f>
        <v>0.5314068537124097</v>
      </c>
      <c r="AG161" s="11">
        <f>-'OddsRatio_working_3-way'!U161/(3*'OddsRatio_working_3-way'!X161^(1/3))*COS(('OddsRatio_working_3-way'!Y161+2*PI())/3)</f>
        <v>-0.36613250518421664</v>
      </c>
      <c r="AH161" s="11">
        <f>-'OddsRatio_working_3-way'!U161/(3*'OddsRatio_working_3-way'!X161^(1/3))*COS(('OddsRatio_working_3-way'!Y161+4*PI())/3)</f>
        <v>-0.16527434852819325</v>
      </c>
      <c r="AI161" s="11">
        <f>'OddsRatio_working_3-way'!U161/(3*'OddsRatio_working_3-way'!X161^(1/3))*SIN(('OddsRatio_working_3-way'!Y161)/3)</f>
        <v>-0.11596551081428709</v>
      </c>
      <c r="AJ161" s="11">
        <f>'OddsRatio_working_3-way'!U161/(3*'OddsRatio_working_3-way'!X161^(1/3))*SIN(('OddsRatio_working_3-way'!Y161+2*PI())/3)</f>
        <v>-0.40222907965296417</v>
      </c>
      <c r="AK161" s="11">
        <f>'OddsRatio_working_3-way'!U161/(3*'OddsRatio_working_3-way'!X161^(1/3))*SIN(('OddsRatio_working_3-way'!Y161+4*PI())/3)</f>
        <v>0.51819459046725136</v>
      </c>
      <c r="AL161" s="11">
        <f>'OddsRatio_working_3-way'!Z161+'OddsRatio_working_3-way'!AF161</f>
        <v>1.0628137074248194</v>
      </c>
      <c r="AM161" s="11">
        <f>'OddsRatio_working_3-way'!AA161+'OddsRatio_working_3-way'!AG161</f>
        <v>-0.73226501036843339</v>
      </c>
      <c r="AN161" s="11">
        <f>'OddsRatio_working_3-way'!AB161+'OddsRatio_working_3-way'!AH161</f>
        <v>-0.33054869705638656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1.0628137074248194</v>
      </c>
      <c r="AS161" s="11">
        <f>IF(('OddsRatio_working_3-way'!X161=0),IF(Q161&gt;0,-Q161^(1/3),(-Q161)^(1/3)),'OddsRatio_working_3-way'!AM161-'OddsRatio_working_3-way'!R161/3)</f>
        <v>-0.73226501036843339</v>
      </c>
      <c r="AT161" s="11">
        <f>IF(('OddsRatio_working_3-way'!X161=0),IF(Q161&gt;0,-Q161^(1/3),(-Q161)^(1/3)),'OddsRatio_working_3-way'!AN161-'OddsRatio_working_3-way'!R161/3)</f>
        <v>-0.33054869705638656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1.74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5.0999999999999996</v>
      </c>
      <c r="D162" s="9">
        <f t="shared" si="39"/>
        <v>0.55773534712081951</v>
      </c>
      <c r="E162" s="9">
        <f t="shared" si="40"/>
        <v>0.25685474953021659</v>
      </c>
      <c r="F162" s="9">
        <f t="shared" si="41"/>
        <v>0.18540990334896404</v>
      </c>
      <c r="G162" s="9">
        <f t="shared" si="42"/>
        <v>1.0715744293569935</v>
      </c>
      <c r="H162" s="9">
        <f t="shared" si="43"/>
        <v>1.7929650777241752</v>
      </c>
      <c r="I162" s="9">
        <f t="shared" si="44"/>
        <v>3.8932509592638826</v>
      </c>
      <c r="J162" s="9">
        <f t="shared" si="45"/>
        <v>5.3934551603636729</v>
      </c>
      <c r="K162" s="11">
        <f t="shared" si="46"/>
        <v>0.57471264367816088</v>
      </c>
      <c r="L162" s="11">
        <f t="shared" si="47"/>
        <v>0.27027027027027023</v>
      </c>
      <c r="M162" s="11">
        <f t="shared" si="48"/>
        <v>0.19607843137254904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-0.24949290060851936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0.2296414061119943</v>
      </c>
      <c r="Q162" s="11">
        <f>2*'OddsRatio_working_3-way'!K162*'OddsRatio_working_3-way'!L162*'OddsRatio_working_3-way'!M162</f>
        <v>6.0912839817505122E-2</v>
      </c>
      <c r="R162" s="11">
        <f t="shared" si="49"/>
        <v>0</v>
      </c>
      <c r="S162" s="11">
        <f t="shared" si="50"/>
        <v>-0.92043262774970036</v>
      </c>
      <c r="T162" s="11">
        <f t="shared" si="51"/>
        <v>-0.24414658561000011</v>
      </c>
      <c r="U162" s="11">
        <f>'OddsRatio_working_3-way'!S162-'OddsRatio_working_3-way'!R162^2/3</f>
        <v>-0.92043262774970036</v>
      </c>
      <c r="V162" s="11">
        <f>'OddsRatio_working_3-way'!S162*'OddsRatio_working_3-way'!R162/3-2*'OddsRatio_working_3-way'!R162^3/27-'OddsRatio_working_3-way'!T162</f>
        <v>0.24414658561000011</v>
      </c>
      <c r="W162" s="11">
        <f>'OddsRatio_working_3-way'!V162^2+4*'OddsRatio_working_3-way'!U162^3/27</f>
        <v>-5.5916451408059994E-2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0.16994411336751347</v>
      </c>
      <c r="Y162" s="11">
        <f>IF('OddsRatio_working_3-way'!W162&gt;=0,IF('OddsRatio_working_3-way'!V162+SQRT('OddsRatio_working_3-way'!W162)&gt;0,0,PI()),ACOS('OddsRatio_working_3-way'!V162/(2*'OddsRatio_working_3-way'!X162)))</f>
        <v>0.76941995994278345</v>
      </c>
      <c r="Z162" s="11">
        <f>'OddsRatio_working_3-way'!X162^(1/3)*COS('OddsRatio_working_3-way'!Y162/3)</f>
        <v>0.53578721467849677</v>
      </c>
      <c r="AA162" s="11">
        <f>'OddsRatio_working_3-way'!X162^(1/3)*COS(('OddsRatio_working_3-way'!Y162+2*PI())/3)</f>
        <v>-0.38957845593478596</v>
      </c>
      <c r="AB162" s="11">
        <f>'OddsRatio_working_3-way'!X162^(1/3)*COS(('OddsRatio_working_3-way'!Y162+4*PI())/3)</f>
        <v>-0.14620875874371053</v>
      </c>
      <c r="AC162" s="11">
        <f>'OddsRatio_working_3-way'!X162^(1/3)*SIN('OddsRatio_working_3-way'!Y162/3)</f>
        <v>0.14050956018586508</v>
      </c>
      <c r="AD162" s="11">
        <f>'OddsRatio_working_3-way'!X162^(1/3)*SIN(('OddsRatio_working_3-way'!Y162+2*PI())/3)</f>
        <v>0.39375055884155252</v>
      </c>
      <c r="AE162" s="11">
        <f>'OddsRatio_working_3-way'!X162^(1/3)*SIN(('OddsRatio_working_3-way'!Y162+4*PI())/3)</f>
        <v>-0.53426011902741743</v>
      </c>
      <c r="AF162" s="11">
        <f>-'OddsRatio_working_3-way'!U162/(3*'OddsRatio_working_3-way'!X162^(1/3))*COS(('OddsRatio_working_3-way'!Y162)/3)</f>
        <v>0.53578721467849677</v>
      </c>
      <c r="AG162" s="11">
        <f>-'OddsRatio_working_3-way'!U162/(3*'OddsRatio_working_3-way'!X162^(1/3))*COS(('OddsRatio_working_3-way'!Y162+2*PI())/3)</f>
        <v>-0.38957845593478585</v>
      </c>
      <c r="AH162" s="11">
        <f>-'OddsRatio_working_3-way'!U162/(3*'OddsRatio_working_3-way'!X162^(1/3))*COS(('OddsRatio_working_3-way'!Y162+4*PI())/3)</f>
        <v>-0.1462087587437105</v>
      </c>
      <c r="AI162" s="11">
        <f>'OddsRatio_working_3-way'!U162/(3*'OddsRatio_working_3-way'!X162^(1/3))*SIN(('OddsRatio_working_3-way'!Y162)/3)</f>
        <v>-0.14050956018586502</v>
      </c>
      <c r="AJ162" s="11">
        <f>'OddsRatio_working_3-way'!U162/(3*'OddsRatio_working_3-way'!X162^(1/3))*SIN(('OddsRatio_working_3-way'!Y162+2*PI())/3)</f>
        <v>-0.39375055884155241</v>
      </c>
      <c r="AK162" s="11">
        <f>'OddsRatio_working_3-way'!U162/(3*'OddsRatio_working_3-way'!X162^(1/3))*SIN(('OddsRatio_working_3-way'!Y162+4*PI())/3)</f>
        <v>0.53426011902741732</v>
      </c>
      <c r="AL162" s="11">
        <f>'OddsRatio_working_3-way'!Z162+'OddsRatio_working_3-way'!AF162</f>
        <v>1.0715744293569935</v>
      </c>
      <c r="AM162" s="11">
        <f>'OddsRatio_working_3-way'!AA162+'OddsRatio_working_3-way'!AG162</f>
        <v>-0.77915691186957181</v>
      </c>
      <c r="AN162" s="11">
        <f>'OddsRatio_working_3-way'!AB162+'OddsRatio_working_3-way'!AH162</f>
        <v>-0.29241751748742106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1.0715744293569935</v>
      </c>
      <c r="AS162" s="11">
        <f>IF(('OddsRatio_working_3-way'!X162=0),IF(Q162&gt;0,-Q162^(1/3),(-Q162)^(1/3)),'OddsRatio_working_3-way'!AM162-'OddsRatio_working_3-way'!R162/3)</f>
        <v>-0.77915691186957181</v>
      </c>
      <c r="AT162" s="11">
        <f>IF(('OddsRatio_working_3-way'!X162=0),IF(Q162&gt;0,-Q162^(1/3),(-Q162)^(1/3)),'OddsRatio_working_3-way'!AN162-'OddsRatio_working_3-way'!R162/3)</f>
        <v>-0.29241751748742106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1.89</v>
      </c>
      <c r="B163" s="4">
        <f>IF('True_Odds_Calculator_3-way'!B164="","",'True_Odds_Calculator_3-way'!B164)</f>
        <v>3.47</v>
      </c>
      <c r="C163" s="4">
        <f>IF('True_Odds_Calculator_3-way'!C164="","",'True_Odds_Calculator_3-way'!C164)</f>
        <v>4.43</v>
      </c>
      <c r="D163" s="9">
        <f t="shared" si="39"/>
        <v>0.51187178889977436</v>
      </c>
      <c r="E163" s="9">
        <f t="shared" si="40"/>
        <v>0.27423201125316005</v>
      </c>
      <c r="F163" s="9">
        <f t="shared" si="41"/>
        <v>0.2138961998470657</v>
      </c>
      <c r="G163" s="9">
        <f t="shared" si="42"/>
        <v>1.0714766393678836</v>
      </c>
      <c r="H163" s="9">
        <f t="shared" si="43"/>
        <v>1.9536142090374162</v>
      </c>
      <c r="I163" s="9">
        <f t="shared" si="44"/>
        <v>3.6465472992386725</v>
      </c>
      <c r="J163" s="9">
        <f t="shared" si="45"/>
        <v>4.6751648730318403</v>
      </c>
      <c r="K163" s="11">
        <f t="shared" si="46"/>
        <v>0.52910052910052918</v>
      </c>
      <c r="L163" s="11">
        <f t="shared" si="47"/>
        <v>0.28818443804034583</v>
      </c>
      <c r="M163" s="11">
        <f t="shared" si="48"/>
        <v>0.22573363431151244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-0.25952910841117394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0.23370864049756335</v>
      </c>
      <c r="Q163" s="11">
        <f>2*'OddsRatio_working_3-way'!K163*'OddsRatio_working_3-way'!L163*'OddsRatio_working_3-way'!M163</f>
        <v>6.883906936599804E-2</v>
      </c>
      <c r="R163" s="11">
        <f t="shared" si="49"/>
        <v>0</v>
      </c>
      <c r="S163" s="11">
        <f t="shared" si="50"/>
        <v>-0.90051032012677734</v>
      </c>
      <c r="T163" s="11">
        <f t="shared" si="51"/>
        <v>-0.26524604421996389</v>
      </c>
      <c r="U163" s="11">
        <f>'OddsRatio_working_3-way'!S163-'OddsRatio_working_3-way'!R163^2/3</f>
        <v>-0.90051032012677734</v>
      </c>
      <c r="V163" s="11">
        <f>'OddsRatio_working_3-way'!S163*'OddsRatio_working_3-way'!R163/3-2*'OddsRatio_working_3-way'!R163^3/27-'OddsRatio_working_3-way'!T163</f>
        <v>0.26524604421996389</v>
      </c>
      <c r="W163" s="11">
        <f>'OddsRatio_working_3-way'!V163^2+4*'OddsRatio_working_3-way'!U163^3/27</f>
        <v>-3.7828355461642538E-2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0.16445654398349552</v>
      </c>
      <c r="Y163" s="11">
        <f>IF('OddsRatio_working_3-way'!W163&gt;=0,IF('OddsRatio_working_3-way'!V163+SQRT('OddsRatio_working_3-way'!W163)&gt;0,0,PI()),ACOS('OddsRatio_working_3-way'!V163/(2*'OddsRatio_working_3-way'!X163)))</f>
        <v>0.6327031443763792</v>
      </c>
      <c r="Z163" s="11">
        <f>'OddsRatio_working_3-way'!X163^(1/3)*COS('OddsRatio_working_3-way'!Y163/3)</f>
        <v>0.53573831968394192</v>
      </c>
      <c r="AA163" s="11">
        <f>'OddsRatio_working_3-way'!X163^(1/3)*COS(('OddsRatio_working_3-way'!Y163+2*PI())/3)</f>
        <v>-0.36719649569854251</v>
      </c>
      <c r="AB163" s="11">
        <f>'OddsRatio_working_3-way'!X163^(1/3)*COS(('OddsRatio_working_3-way'!Y163+4*PI())/3)</f>
        <v>-0.16854182398539957</v>
      </c>
      <c r="AC163" s="11">
        <f>'OddsRatio_working_3-way'!X163^(1/3)*SIN('OddsRatio_working_3-way'!Y163/3)</f>
        <v>0.11469332818935993</v>
      </c>
      <c r="AD163" s="11">
        <f>'OddsRatio_working_3-way'!X163^(1/3)*SIN(('OddsRatio_working_3-way'!Y163+2*PI())/3)</f>
        <v>0.40661633053240265</v>
      </c>
      <c r="AE163" s="11">
        <f>'OddsRatio_working_3-way'!X163^(1/3)*SIN(('OddsRatio_working_3-way'!Y163+4*PI())/3)</f>
        <v>-0.52130965872176238</v>
      </c>
      <c r="AF163" s="11">
        <f>-'OddsRatio_working_3-way'!U163/(3*'OddsRatio_working_3-way'!X163^(1/3))*COS(('OddsRatio_working_3-way'!Y163)/3)</f>
        <v>0.53573831968394181</v>
      </c>
      <c r="AG163" s="11">
        <f>-'OddsRatio_working_3-way'!U163/(3*'OddsRatio_working_3-way'!X163^(1/3))*COS(('OddsRatio_working_3-way'!Y163+2*PI())/3)</f>
        <v>-0.36719649569854246</v>
      </c>
      <c r="AH163" s="11">
        <f>-'OddsRatio_working_3-way'!U163/(3*'OddsRatio_working_3-way'!X163^(1/3))*COS(('OddsRatio_working_3-way'!Y163+4*PI())/3)</f>
        <v>-0.16854182398539955</v>
      </c>
      <c r="AI163" s="11">
        <f>'OddsRatio_working_3-way'!U163/(3*'OddsRatio_working_3-way'!X163^(1/3))*SIN(('OddsRatio_working_3-way'!Y163)/3)</f>
        <v>-0.11469332818935991</v>
      </c>
      <c r="AJ163" s="11">
        <f>'OddsRatio_working_3-way'!U163/(3*'OddsRatio_working_3-way'!X163^(1/3))*SIN(('OddsRatio_working_3-way'!Y163+2*PI())/3)</f>
        <v>-0.40661633053240254</v>
      </c>
      <c r="AK163" s="11">
        <f>'OddsRatio_working_3-way'!U163/(3*'OddsRatio_working_3-way'!X163^(1/3))*SIN(('OddsRatio_working_3-way'!Y163+4*PI())/3)</f>
        <v>0.52130965872176238</v>
      </c>
      <c r="AL163" s="11">
        <f>'OddsRatio_working_3-way'!Z163+'OddsRatio_working_3-way'!AF163</f>
        <v>1.0714766393678836</v>
      </c>
      <c r="AM163" s="11">
        <f>'OddsRatio_working_3-way'!AA163+'OddsRatio_working_3-way'!AG163</f>
        <v>-0.73439299139708503</v>
      </c>
      <c r="AN163" s="11">
        <f>'OddsRatio_working_3-way'!AB163+'OddsRatio_working_3-way'!AH163</f>
        <v>-0.33708364797079915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1.0714766393678836</v>
      </c>
      <c r="AS163" s="11">
        <f>IF(('OddsRatio_working_3-way'!X163=0),IF(Q163&gt;0,-Q163^(1/3),(-Q163)^(1/3)),'OddsRatio_working_3-way'!AM163-'OddsRatio_working_3-way'!R163/3)</f>
        <v>-0.73439299139708503</v>
      </c>
      <c r="AT163" s="11">
        <f>IF(('OddsRatio_working_3-way'!X163=0),IF(Q163&gt;0,-Q163^(1/3),(-Q163)^(1/3)),'OddsRatio_working_3-way'!AN163-'OddsRatio_working_3-way'!R163/3)</f>
        <v>-0.33708364797079915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2.27</v>
      </c>
      <c r="B164" s="4">
        <f>IF('True_Odds_Calculator_3-way'!B165="","",'True_Odds_Calculator_3-way'!B165)</f>
        <v>3.71</v>
      </c>
      <c r="C164" s="4">
        <f>IF('True_Odds_Calculator_3-way'!C165="","",'True_Odds_Calculator_3-way'!C165)</f>
        <v>3.09</v>
      </c>
      <c r="D164" s="9">
        <f t="shared" si="39"/>
        <v>0.42793139455779611</v>
      </c>
      <c r="E164" s="9">
        <f t="shared" si="40"/>
        <v>0.25956556308970813</v>
      </c>
      <c r="F164" s="9">
        <f t="shared" si="41"/>
        <v>0.31250304235249582</v>
      </c>
      <c r="G164" s="9">
        <f t="shared" si="42"/>
        <v>1.052616673020927</v>
      </c>
      <c r="H164" s="9">
        <f t="shared" si="43"/>
        <v>2.3368231747365775</v>
      </c>
      <c r="I164" s="9">
        <f t="shared" si="44"/>
        <v>3.8525911838867133</v>
      </c>
      <c r="J164" s="9">
        <f t="shared" si="45"/>
        <v>3.1999688466137375</v>
      </c>
      <c r="K164" s="11">
        <f t="shared" si="46"/>
        <v>0.44052863436123346</v>
      </c>
      <c r="L164" s="11">
        <f t="shared" si="47"/>
        <v>0.26954177897574122</v>
      </c>
      <c r="M164" s="11">
        <f t="shared" si="48"/>
        <v>0.3236245954692557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-0.27641464665963689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0.23325472226490873</v>
      </c>
      <c r="Q164" s="11">
        <f>2*'OddsRatio_working_3-way'!K164*'OddsRatio_working_3-way'!L164*'OddsRatio_working_3-way'!M164</f>
        <v>7.6854933200958403E-2</v>
      </c>
      <c r="R164" s="11">
        <f t="shared" si="49"/>
        <v>0</v>
      </c>
      <c r="S164" s="11">
        <f t="shared" si="50"/>
        <v>-0.84385804111215168</v>
      </c>
      <c r="T164" s="11">
        <f t="shared" si="51"/>
        <v>-0.27804218817533827</v>
      </c>
      <c r="U164" s="11">
        <f>'OddsRatio_working_3-way'!S164-'OddsRatio_working_3-way'!R164^2/3</f>
        <v>-0.84385804111215168</v>
      </c>
      <c r="V164" s="11">
        <f>'OddsRatio_working_3-way'!S164*'OddsRatio_working_3-way'!R164/3-2*'OddsRatio_working_3-way'!R164^3/27-'OddsRatio_working_3-way'!T164</f>
        <v>0.27804218817533827</v>
      </c>
      <c r="W164" s="11">
        <f>'OddsRatio_working_3-way'!V164^2+4*'OddsRatio_working_3-way'!U164^3/27</f>
        <v>-1.171598866782908E-2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0.14918398629976953</v>
      </c>
      <c r="Y164" s="11">
        <f>IF('OddsRatio_working_3-way'!W164&gt;=0,IF('OddsRatio_working_3-way'!V164+SQRT('OddsRatio_working_3-way'!W164)&gt;0,0,PI()),ACOS('OddsRatio_working_3-way'!V164/(2*'OddsRatio_working_3-way'!X164)))</f>
        <v>0.37124396129341863</v>
      </c>
      <c r="Z164" s="11">
        <f>'OddsRatio_working_3-way'!X164^(1/3)*COS('OddsRatio_working_3-way'!Y164/3)</f>
        <v>0.52630833651046349</v>
      </c>
      <c r="AA164" s="11">
        <f>'OddsRatio_working_3-way'!X164^(1/3)*COS(('OddsRatio_working_3-way'!Y164+2*PI())/3)</f>
        <v>-0.3198477434443962</v>
      </c>
      <c r="AB164" s="11">
        <f>'OddsRatio_working_3-way'!X164^(1/3)*COS(('OddsRatio_working_3-way'!Y164+4*PI())/3)</f>
        <v>-0.20646059306606759</v>
      </c>
      <c r="AC164" s="11">
        <f>'OddsRatio_working_3-way'!X164^(1/3)*SIN('OddsRatio_working_3-way'!Y164/3)</f>
        <v>6.5464101793572829E-2</v>
      </c>
      <c r="AD164" s="11">
        <f>'OddsRatio_working_3-way'!X164^(1/3)*SIN(('OddsRatio_working_3-way'!Y164+2*PI())/3)</f>
        <v>0.42306433874480398</v>
      </c>
      <c r="AE164" s="11">
        <f>'OddsRatio_working_3-way'!X164^(1/3)*SIN(('OddsRatio_working_3-way'!Y164+4*PI())/3)</f>
        <v>-0.48852844053837663</v>
      </c>
      <c r="AF164" s="11">
        <f>-'OddsRatio_working_3-way'!U164/(3*'OddsRatio_working_3-way'!X164^(1/3))*COS(('OddsRatio_working_3-way'!Y164)/3)</f>
        <v>0.52630833651046349</v>
      </c>
      <c r="AG164" s="11">
        <f>-'OddsRatio_working_3-way'!U164/(3*'OddsRatio_working_3-way'!X164^(1/3))*COS(('OddsRatio_working_3-way'!Y164+2*PI())/3)</f>
        <v>-0.3198477434443962</v>
      </c>
      <c r="AH164" s="11">
        <f>-'OddsRatio_working_3-way'!U164/(3*'OddsRatio_working_3-way'!X164^(1/3))*COS(('OddsRatio_working_3-way'!Y164+4*PI())/3)</f>
        <v>-0.20646059306606759</v>
      </c>
      <c r="AI164" s="11">
        <f>'OddsRatio_working_3-way'!U164/(3*'OddsRatio_working_3-way'!X164^(1/3))*SIN(('OddsRatio_working_3-way'!Y164)/3)</f>
        <v>-6.5464101793572829E-2</v>
      </c>
      <c r="AJ164" s="11">
        <f>'OddsRatio_working_3-way'!U164/(3*'OddsRatio_working_3-way'!X164^(1/3))*SIN(('OddsRatio_working_3-way'!Y164+2*PI())/3)</f>
        <v>-0.42306433874480398</v>
      </c>
      <c r="AK164" s="11">
        <f>'OddsRatio_working_3-way'!U164/(3*'OddsRatio_working_3-way'!X164^(1/3))*SIN(('OddsRatio_working_3-way'!Y164+4*PI())/3)</f>
        <v>0.48852844053837663</v>
      </c>
      <c r="AL164" s="11">
        <f>'OddsRatio_working_3-way'!Z164+'OddsRatio_working_3-way'!AF164</f>
        <v>1.052616673020927</v>
      </c>
      <c r="AM164" s="11">
        <f>'OddsRatio_working_3-way'!AA164+'OddsRatio_working_3-way'!AG164</f>
        <v>-0.63969548688879241</v>
      </c>
      <c r="AN164" s="11">
        <f>'OddsRatio_working_3-way'!AB164+'OddsRatio_working_3-way'!AH164</f>
        <v>-0.41292118613213519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1.052616673020927</v>
      </c>
      <c r="AS164" s="11">
        <f>IF(('OddsRatio_working_3-way'!X164=0),IF(Q164&gt;0,-Q164^(1/3),(-Q164)^(1/3)),'OddsRatio_working_3-way'!AM164-'OddsRatio_working_3-way'!R164/3)</f>
        <v>-0.63969548688879241</v>
      </c>
      <c r="AT164" s="11">
        <f>IF(('OddsRatio_working_3-way'!X164=0),IF(Q164&gt;0,-Q164^(1/3),(-Q164)^(1/3)),'OddsRatio_working_3-way'!AN164-'OddsRatio_working_3-way'!R164/3)</f>
        <v>-0.41292118613213519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1.71</v>
      </c>
      <c r="B165" s="4">
        <f>IF('True_Odds_Calculator_3-way'!B166="","",'True_Odds_Calculator_3-way'!B166)</f>
        <v>3.71</v>
      </c>
      <c r="C165" s="4">
        <f>IF('True_Odds_Calculator_3-way'!C166="","",'True_Odds_Calculator_3-way'!C166)</f>
        <v>5.47</v>
      </c>
      <c r="D165" s="9">
        <f t="shared" si="39"/>
        <v>0.56928107051426391</v>
      </c>
      <c r="E165" s="9">
        <f t="shared" si="40"/>
        <v>0.25721001804657745</v>
      </c>
      <c r="F165" s="9">
        <f t="shared" si="41"/>
        <v>0.17350891143915864</v>
      </c>
      <c r="G165" s="9">
        <f t="shared" si="42"/>
        <v>1.0656359590691404</v>
      </c>
      <c r="H165" s="9">
        <f t="shared" si="43"/>
        <v>1.7566015309390899</v>
      </c>
      <c r="I165" s="9">
        <f t="shared" si="44"/>
        <v>3.8878734490773712</v>
      </c>
      <c r="J165" s="9">
        <f t="shared" si="45"/>
        <v>5.7633927370390579</v>
      </c>
      <c r="K165" s="11">
        <f t="shared" si="46"/>
        <v>0.58479532163742687</v>
      </c>
      <c r="L165" s="11">
        <f t="shared" si="47"/>
        <v>0.26954177897574122</v>
      </c>
      <c r="M165" s="11">
        <f t="shared" si="48"/>
        <v>0.18281535648994515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-0.24784366144570502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0.22736292976240399</v>
      </c>
      <c r="Q165" s="11">
        <f>2*'OddsRatio_working_3-way'!K165*'OddsRatio_working_3-way'!L165*'OddsRatio_working_3-way'!M165</f>
        <v>5.7633188786414186E-2</v>
      </c>
      <c r="R165" s="11">
        <f t="shared" si="49"/>
        <v>0</v>
      </c>
      <c r="S165" s="11">
        <f t="shared" si="50"/>
        <v>-0.91736431117974049</v>
      </c>
      <c r="T165" s="11">
        <f t="shared" si="51"/>
        <v>-0.23253848192135371</v>
      </c>
      <c r="U165" s="11">
        <f>'OddsRatio_working_3-way'!S165-'OddsRatio_working_3-way'!R165^2/3</f>
        <v>-0.91736431117974049</v>
      </c>
      <c r="V165" s="11">
        <f>'OddsRatio_working_3-way'!S165*'OddsRatio_working_3-way'!R165/3-2*'OddsRatio_working_3-way'!R165^3/27-'OddsRatio_working_3-way'!T165</f>
        <v>0.23253848192135371</v>
      </c>
      <c r="W165" s="11">
        <f>'OddsRatio_working_3-way'!V165^2+4*'OddsRatio_working_3-way'!U165^3/27</f>
        <v>-6.0298389827073084E-2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0.16909504383730531</v>
      </c>
      <c r="Y165" s="11">
        <f>IF('OddsRatio_working_3-way'!W165&gt;=0,IF('OddsRatio_working_3-way'!V165+SQRT('OddsRatio_working_3-way'!W165)&gt;0,0,PI()),ACOS('OddsRatio_working_3-way'!V165/(2*'OddsRatio_working_3-way'!X165)))</f>
        <v>0.81262200976679611</v>
      </c>
      <c r="Z165" s="11">
        <f>'OddsRatio_working_3-way'!X165^(1/3)*COS('OddsRatio_working_3-way'!Y165/3)</f>
        <v>0.53281797953457022</v>
      </c>
      <c r="AA165" s="11">
        <f>'OddsRatio_working_3-way'!X165^(1/3)*COS(('OddsRatio_working_3-way'!Y165+2*PI())/3)</f>
        <v>-0.39454886766819031</v>
      </c>
      <c r="AB165" s="11">
        <f>'OddsRatio_working_3-way'!X165^(1/3)*COS(('OddsRatio_working_3-way'!Y165+4*PI())/3)</f>
        <v>-0.13826911186637988</v>
      </c>
      <c r="AC165" s="11">
        <f>'OddsRatio_working_3-way'!X165^(1/3)*SIN('OddsRatio_working_3-way'!Y165/3)</f>
        <v>0.1479631860000267</v>
      </c>
      <c r="AD165" s="11">
        <f>'OddsRatio_working_3-way'!X165^(1/3)*SIN(('OddsRatio_working_3-way'!Y165+2*PI())/3)</f>
        <v>0.38745231287002163</v>
      </c>
      <c r="AE165" s="11">
        <f>'OddsRatio_working_3-way'!X165^(1/3)*SIN(('OddsRatio_working_3-way'!Y165+4*PI())/3)</f>
        <v>-0.53541549887004836</v>
      </c>
      <c r="AF165" s="11">
        <f>-'OddsRatio_working_3-way'!U165/(3*'OddsRatio_working_3-way'!X165^(1/3))*COS(('OddsRatio_working_3-way'!Y165)/3)</f>
        <v>0.53281797953457011</v>
      </c>
      <c r="AG165" s="11">
        <f>-'OddsRatio_working_3-way'!U165/(3*'OddsRatio_working_3-way'!X165^(1/3))*COS(('OddsRatio_working_3-way'!Y165+2*PI())/3)</f>
        <v>-0.39454886766819014</v>
      </c>
      <c r="AH165" s="11">
        <f>-'OddsRatio_working_3-way'!U165/(3*'OddsRatio_working_3-way'!X165^(1/3))*COS(('OddsRatio_working_3-way'!Y165+4*PI())/3)</f>
        <v>-0.13826911186637983</v>
      </c>
      <c r="AI165" s="11">
        <f>'OddsRatio_working_3-way'!U165/(3*'OddsRatio_working_3-way'!X165^(1/3))*SIN(('OddsRatio_working_3-way'!Y165)/3)</f>
        <v>-0.14796318600002661</v>
      </c>
      <c r="AJ165" s="11">
        <f>'OddsRatio_working_3-way'!U165/(3*'OddsRatio_working_3-way'!X165^(1/3))*SIN(('OddsRatio_working_3-way'!Y165+2*PI())/3)</f>
        <v>-0.38745231287002146</v>
      </c>
      <c r="AK165" s="11">
        <f>'OddsRatio_working_3-way'!U165/(3*'OddsRatio_working_3-way'!X165^(1/3))*SIN(('OddsRatio_working_3-way'!Y165+4*PI())/3)</f>
        <v>0.53541549887004813</v>
      </c>
      <c r="AL165" s="11">
        <f>'OddsRatio_working_3-way'!Z165+'OddsRatio_working_3-way'!AF165</f>
        <v>1.0656359590691404</v>
      </c>
      <c r="AM165" s="11">
        <f>'OddsRatio_working_3-way'!AA165+'OddsRatio_working_3-way'!AG165</f>
        <v>-0.78909773533638039</v>
      </c>
      <c r="AN165" s="11">
        <f>'OddsRatio_working_3-way'!AB165+'OddsRatio_working_3-way'!AH165</f>
        <v>-0.27653822373275971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1.0656359590691404</v>
      </c>
      <c r="AS165" s="11">
        <f>IF(('OddsRatio_working_3-way'!X165=0),IF(Q165&gt;0,-Q165^(1/3),(-Q165)^(1/3)),'OddsRatio_working_3-way'!AM165-'OddsRatio_working_3-way'!R165/3)</f>
        <v>-0.78909773533638039</v>
      </c>
      <c r="AT165" s="11">
        <f>IF(('OddsRatio_working_3-way'!X165=0),IF(Q165&gt;0,-Q165^(1/3),(-Q165)^(1/3)),'OddsRatio_working_3-way'!AN165-'OddsRatio_working_3-way'!R165/3)</f>
        <v>-0.27653822373275971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2.19</v>
      </c>
      <c r="B166" s="4">
        <f>IF('True_Odds_Calculator_3-way'!B167="","",'True_Odds_Calculator_3-way'!B167)</f>
        <v>3.38</v>
      </c>
      <c r="C166" s="4">
        <f>IF('True_Odds_Calculator_3-way'!C167="","",'True_Odds_Calculator_3-way'!C167)</f>
        <v>3.56</v>
      </c>
      <c r="D166" s="9">
        <f t="shared" si="39"/>
        <v>0.44397634785572154</v>
      </c>
      <c r="E166" s="9">
        <f t="shared" si="40"/>
        <v>0.28532750594369172</v>
      </c>
      <c r="F166" s="9">
        <f t="shared" si="41"/>
        <v>0.27069614620058713</v>
      </c>
      <c r="G166" s="9">
        <f t="shared" si="42"/>
        <v>1.052413644926053</v>
      </c>
      <c r="H166" s="9">
        <f t="shared" si="43"/>
        <v>2.2523722374620028</v>
      </c>
      <c r="I166" s="9">
        <f t="shared" si="44"/>
        <v>3.504744474924006</v>
      </c>
      <c r="J166" s="9">
        <f t="shared" si="45"/>
        <v>3.6941789310106961</v>
      </c>
      <c r="K166" s="11">
        <f t="shared" si="46"/>
        <v>0.45662100456621008</v>
      </c>
      <c r="L166" s="11">
        <f t="shared" si="47"/>
        <v>0.29585798816568049</v>
      </c>
      <c r="M166" s="11">
        <f t="shared" si="48"/>
        <v>0.2808988764044944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-0.27513958042841224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0.2326213980113413</v>
      </c>
      <c r="Q166" s="11">
        <f>2*'OddsRatio_working_3-way'!K166*'OddsRatio_working_3-way'!L166*'OddsRatio_working_3-way'!M166</f>
        <v>7.5896051553455579E-2</v>
      </c>
      <c r="R166" s="11">
        <f t="shared" si="49"/>
        <v>0</v>
      </c>
      <c r="S166" s="11">
        <f t="shared" si="50"/>
        <v>-0.84546686321587372</v>
      </c>
      <c r="T166" s="11">
        <f t="shared" si="51"/>
        <v>-0.27584563237059506</v>
      </c>
      <c r="U166" s="11">
        <f>'OddsRatio_working_3-way'!S166-'OddsRatio_working_3-way'!R166^2/3</f>
        <v>-0.84546686321587372</v>
      </c>
      <c r="V166" s="11">
        <f>'OddsRatio_working_3-way'!S166*'OddsRatio_working_3-way'!R166/3-2*'OddsRatio_working_3-way'!R166^3/27-'OddsRatio_working_3-way'!T166</f>
        <v>0.27584563237059506</v>
      </c>
      <c r="W166" s="11">
        <f>'OddsRatio_working_3-way'!V166^2+4*'OddsRatio_working_3-way'!U166^3/27</f>
        <v>-1.3442777273429601E-2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0.14961082027327025</v>
      </c>
      <c r="Y166" s="11">
        <f>IF('OddsRatio_working_3-way'!W166&gt;=0,IF('OddsRatio_working_3-way'!V166+SQRT('OddsRatio_working_3-way'!W166)&gt;0,0,PI()),ACOS('OddsRatio_working_3-way'!V166/(2*'OddsRatio_working_3-way'!X166)))</f>
        <v>0.3978986066254051</v>
      </c>
      <c r="Z166" s="11">
        <f>'OddsRatio_working_3-way'!X166^(1/3)*COS('OddsRatio_working_3-way'!Y166/3)</f>
        <v>0.52620682246302664</v>
      </c>
      <c r="AA166" s="11">
        <f>'OddsRatio_working_3-way'!X166^(1/3)*COS(('OddsRatio_working_3-way'!Y166+2*PI())/3)</f>
        <v>-0.3239022664756056</v>
      </c>
      <c r="AB166" s="11">
        <f>'OddsRatio_working_3-way'!X166^(1/3)*COS(('OddsRatio_working_3-way'!Y166+4*PI())/3)</f>
        <v>-0.20230455598742106</v>
      </c>
      <c r="AC166" s="11">
        <f>'OddsRatio_working_3-way'!X166^(1/3)*SIN('OddsRatio_working_3-way'!Y166/3)</f>
        <v>7.0204470883195494E-2</v>
      </c>
      <c r="AD166" s="11">
        <f>'OddsRatio_working_3-way'!X166^(1/3)*SIN(('OddsRatio_working_3-way'!Y166+2*PI())/3)</f>
        <v>0.4206062404560712</v>
      </c>
      <c r="AE166" s="11">
        <f>'OddsRatio_working_3-way'!X166^(1/3)*SIN(('OddsRatio_working_3-way'!Y166+4*PI())/3)</f>
        <v>-0.49081071133926679</v>
      </c>
      <c r="AF166" s="11">
        <f>-'OddsRatio_working_3-way'!U166/(3*'OddsRatio_working_3-way'!X166^(1/3))*COS(('OddsRatio_working_3-way'!Y166)/3)</f>
        <v>0.52620682246302652</v>
      </c>
      <c r="AG166" s="11">
        <f>-'OddsRatio_working_3-way'!U166/(3*'OddsRatio_working_3-way'!X166^(1/3))*COS(('OddsRatio_working_3-way'!Y166+2*PI())/3)</f>
        <v>-0.32390226647560555</v>
      </c>
      <c r="AH166" s="11">
        <f>-'OddsRatio_working_3-way'!U166/(3*'OddsRatio_working_3-way'!X166^(1/3))*COS(('OddsRatio_working_3-way'!Y166+4*PI())/3)</f>
        <v>-0.20230455598742103</v>
      </c>
      <c r="AI166" s="11">
        <f>'OddsRatio_working_3-way'!U166/(3*'OddsRatio_working_3-way'!X166^(1/3))*SIN(('OddsRatio_working_3-way'!Y166)/3)</f>
        <v>-7.020447088319548E-2</v>
      </c>
      <c r="AJ166" s="11">
        <f>'OddsRatio_working_3-way'!U166/(3*'OddsRatio_working_3-way'!X166^(1/3))*SIN(('OddsRatio_working_3-way'!Y166+2*PI())/3)</f>
        <v>-0.42060624045607109</v>
      </c>
      <c r="AK166" s="11">
        <f>'OddsRatio_working_3-way'!U166/(3*'OddsRatio_working_3-way'!X166^(1/3))*SIN(('OddsRatio_working_3-way'!Y166+4*PI())/3)</f>
        <v>0.49081071133926668</v>
      </c>
      <c r="AL166" s="11">
        <f>'OddsRatio_working_3-way'!Z166+'OddsRatio_working_3-way'!AF166</f>
        <v>1.052413644926053</v>
      </c>
      <c r="AM166" s="11">
        <f>'OddsRatio_working_3-way'!AA166+'OddsRatio_working_3-way'!AG166</f>
        <v>-0.64780453295121121</v>
      </c>
      <c r="AN166" s="11">
        <f>'OddsRatio_working_3-way'!AB166+'OddsRatio_working_3-way'!AH166</f>
        <v>-0.40460911197484206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1.052413644926053</v>
      </c>
      <c r="AS166" s="11">
        <f>IF(('OddsRatio_working_3-way'!X166=0),IF(Q166&gt;0,-Q166^(1/3),(-Q166)^(1/3)),'OddsRatio_working_3-way'!AM166-'OddsRatio_working_3-way'!R166/3)</f>
        <v>-0.64780453295121121</v>
      </c>
      <c r="AT166" s="11">
        <f>IF(('OddsRatio_working_3-way'!X166=0),IF(Q166&gt;0,-Q166^(1/3),(-Q166)^(1/3)),'OddsRatio_working_3-way'!AN166-'OddsRatio_working_3-way'!R166/3)</f>
        <v>-0.40460911197484206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3.13</v>
      </c>
      <c r="B167" s="4">
        <f>IF('True_Odds_Calculator_3-way'!B168="","",'True_Odds_Calculator_3-way'!B168)</f>
        <v>3.8</v>
      </c>
      <c r="C167" s="4">
        <f>IF('True_Odds_Calculator_3-way'!C168="","",'True_Odds_Calculator_3-way'!C168)</f>
        <v>2.2200000000000002</v>
      </c>
      <c r="D167" s="9">
        <f t="shared" si="39"/>
        <v>0.30858530963473102</v>
      </c>
      <c r="E167" s="9">
        <f t="shared" si="40"/>
        <v>0.25346081417231126</v>
      </c>
      <c r="F167" s="9">
        <f t="shared" si="41"/>
        <v>0.43795387619295778</v>
      </c>
      <c r="G167" s="9">
        <f t="shared" si="42"/>
        <v>1.0519225177519749</v>
      </c>
      <c r="H167" s="9">
        <f t="shared" si="43"/>
        <v>3.2405949628117061</v>
      </c>
      <c r="I167" s="9">
        <f t="shared" si="44"/>
        <v>3.94538304970553</v>
      </c>
      <c r="J167" s="9">
        <f t="shared" si="45"/>
        <v>2.2833454716574098</v>
      </c>
      <c r="K167" s="11">
        <f t="shared" si="46"/>
        <v>0.31948881789137379</v>
      </c>
      <c r="L167" s="11">
        <f t="shared" si="47"/>
        <v>0.26315789473684209</v>
      </c>
      <c r="M167" s="11">
        <f t="shared" si="48"/>
        <v>0.4504504504504504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-0.27556024159353576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0.23291325628638554</v>
      </c>
      <c r="Q167" s="11">
        <f>2*'OddsRatio_working_3-way'!K167*'OddsRatio_working_3-way'!L167*'OddsRatio_working_3-way'!M167</f>
        <v>7.5744148385816432E-2</v>
      </c>
      <c r="R167" s="11">
        <f t="shared" si="49"/>
        <v>0</v>
      </c>
      <c r="S167" s="11">
        <f t="shared" si="50"/>
        <v>-0.84523534650526067</v>
      </c>
      <c r="T167" s="11">
        <f t="shared" si="51"/>
        <v>-0.27487328341634493</v>
      </c>
      <c r="U167" s="11">
        <f>'OddsRatio_working_3-way'!S167-'OddsRatio_working_3-way'!R167^2/3</f>
        <v>-0.84523534650526067</v>
      </c>
      <c r="V167" s="11">
        <f>'OddsRatio_working_3-way'!S167*'OddsRatio_working_3-way'!R167/3-2*'OddsRatio_working_3-way'!R167^3/27-'OddsRatio_working_3-way'!T167</f>
        <v>0.27487328341634493</v>
      </c>
      <c r="W167" s="11">
        <f>'OddsRatio_working_3-way'!V167^2+4*'OddsRatio_working_3-way'!U167^3/27</f>
        <v>-1.3904736624927305E-2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0.14954937191527218</v>
      </c>
      <c r="Y167" s="11">
        <f>IF('OddsRatio_working_3-way'!W167&gt;=0,IF('OddsRatio_working_3-way'!V167+SQRT('OddsRatio_working_3-way'!W167)&gt;0,0,PI()),ACOS('OddsRatio_working_3-way'!V167/(2*'OddsRatio_working_3-way'!X167)))</f>
        <v>0.40524675885521599</v>
      </c>
      <c r="Z167" s="11">
        <f>'OddsRatio_working_3-way'!X167^(1/3)*COS('OddsRatio_working_3-way'!Y167/3)</f>
        <v>0.52596125887598744</v>
      </c>
      <c r="AA167" s="11">
        <f>'OddsRatio_working_3-way'!X167^(1/3)*COS(('OddsRatio_working_3-way'!Y167+2*PI())/3)</f>
        <v>-0.32488702852165124</v>
      </c>
      <c r="AB167" s="11">
        <f>'OddsRatio_working_3-way'!X167^(1/3)*COS(('OddsRatio_working_3-way'!Y167+4*PI())/3)</f>
        <v>-0.20107423035433611</v>
      </c>
      <c r="AC167" s="11">
        <f>'OddsRatio_working_3-way'!X167^(1/3)*SIN('OddsRatio_working_3-way'!Y167/3)</f>
        <v>7.1483352351020199E-2</v>
      </c>
      <c r="AD167" s="11">
        <f>'OddsRatio_working_3-way'!X167^(1/3)*SIN(('OddsRatio_working_3-way'!Y167+2*PI())/3)</f>
        <v>0.41975413541753864</v>
      </c>
      <c r="AE167" s="11">
        <f>'OddsRatio_working_3-way'!X167^(1/3)*SIN(('OddsRatio_working_3-way'!Y167+4*PI())/3)</f>
        <v>-0.49123748776855886</v>
      </c>
      <c r="AF167" s="11">
        <f>-'OddsRatio_working_3-way'!U167/(3*'OddsRatio_working_3-way'!X167^(1/3))*COS(('OddsRatio_working_3-way'!Y167)/3)</f>
        <v>0.52596125887598733</v>
      </c>
      <c r="AG167" s="11">
        <f>-'OddsRatio_working_3-way'!U167/(3*'OddsRatio_working_3-way'!X167^(1/3))*COS(('OddsRatio_working_3-way'!Y167+2*PI())/3)</f>
        <v>-0.32488702852165119</v>
      </c>
      <c r="AH167" s="11">
        <f>-'OddsRatio_working_3-way'!U167/(3*'OddsRatio_working_3-way'!X167^(1/3))*COS(('OddsRatio_working_3-way'!Y167+4*PI())/3)</f>
        <v>-0.20107423035433608</v>
      </c>
      <c r="AI167" s="11">
        <f>'OddsRatio_working_3-way'!U167/(3*'OddsRatio_working_3-way'!X167^(1/3))*SIN(('OddsRatio_working_3-way'!Y167)/3)</f>
        <v>-7.1483352351020171E-2</v>
      </c>
      <c r="AJ167" s="11">
        <f>'OddsRatio_working_3-way'!U167/(3*'OddsRatio_working_3-way'!X167^(1/3))*SIN(('OddsRatio_working_3-way'!Y167+2*PI())/3)</f>
        <v>-0.41975413541753853</v>
      </c>
      <c r="AK167" s="11">
        <f>'OddsRatio_working_3-way'!U167/(3*'OddsRatio_working_3-way'!X167^(1/3))*SIN(('OddsRatio_working_3-way'!Y167+4*PI())/3)</f>
        <v>0.49123748776855874</v>
      </c>
      <c r="AL167" s="11">
        <f>'OddsRatio_working_3-way'!Z167+'OddsRatio_working_3-way'!AF167</f>
        <v>1.0519225177519749</v>
      </c>
      <c r="AM167" s="11">
        <f>'OddsRatio_working_3-way'!AA167+'OddsRatio_working_3-way'!AG167</f>
        <v>-0.64977405704330238</v>
      </c>
      <c r="AN167" s="11">
        <f>'OddsRatio_working_3-way'!AB167+'OddsRatio_working_3-way'!AH167</f>
        <v>-0.40214846070867216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1.0519225177519749</v>
      </c>
      <c r="AS167" s="11">
        <f>IF(('OddsRatio_working_3-way'!X167=0),IF(Q167&gt;0,-Q167^(1/3),(-Q167)^(1/3)),'OddsRatio_working_3-way'!AM167-'OddsRatio_working_3-way'!R167/3)</f>
        <v>-0.64977405704330238</v>
      </c>
      <c r="AT167" s="11">
        <f>IF(('OddsRatio_working_3-way'!X167=0),IF(Q167&gt;0,-Q167^(1/3),(-Q167)^(1/3)),'OddsRatio_working_3-way'!AN167-'OddsRatio_working_3-way'!R167/3)</f>
        <v>-0.40214846070867216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1.31</v>
      </c>
      <c r="B168" s="4">
        <f>IF('True_Odds_Calculator_3-way'!B169="","",'True_Odds_Calculator_3-way'!B169)</f>
        <v>6.08</v>
      </c>
      <c r="C168" s="4">
        <f>IF('True_Odds_Calculator_3-way'!C169="","",'True_Odds_Calculator_3-way'!C169)</f>
        <v>9.02</v>
      </c>
      <c r="D168" s="9">
        <f t="shared" si="39"/>
        <v>0.74602867705301878</v>
      </c>
      <c r="E168" s="9">
        <f t="shared" si="40"/>
        <v>0.15200625846360311</v>
      </c>
      <c r="F168" s="9">
        <f t="shared" si="41"/>
        <v>0.10196506448337801</v>
      </c>
      <c r="G168" s="9">
        <f t="shared" si="42"/>
        <v>1.0981646648267005</v>
      </c>
      <c r="H168" s="9">
        <f t="shared" si="43"/>
        <v>1.3404310460962776</v>
      </c>
      <c r="I168" s="9">
        <f t="shared" si="44"/>
        <v>6.5786764973196377</v>
      </c>
      <c r="J168" s="9">
        <f t="shared" si="45"/>
        <v>9.8072806119101354</v>
      </c>
      <c r="K168" s="11">
        <f t="shared" si="46"/>
        <v>0.76335877862595414</v>
      </c>
      <c r="L168" s="11">
        <f t="shared" si="47"/>
        <v>0.16447368421052633</v>
      </c>
      <c r="M168" s="11">
        <f t="shared" si="48"/>
        <v>0.11086474501108648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-0.17579979403833645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0.18665832545684383</v>
      </c>
      <c r="Q168" s="11">
        <f>2*'OddsRatio_working_3-way'!K168*'OddsRatio_working_3-way'!L168*'OddsRatio_working_3-way'!M168</f>
        <v>2.7838676429059482E-2</v>
      </c>
      <c r="R168" s="11">
        <f t="shared" si="49"/>
        <v>0</v>
      </c>
      <c r="S168" s="11">
        <f t="shared" si="50"/>
        <v>-1.0617664626850443</v>
      </c>
      <c r="T168" s="11">
        <f t="shared" si="51"/>
        <v>-0.15835443142207967</v>
      </c>
      <c r="U168" s="11">
        <f>'OddsRatio_working_3-way'!S168-'OddsRatio_working_3-way'!R168^2/3</f>
        <v>-1.0617664626850443</v>
      </c>
      <c r="V168" s="11">
        <f>'OddsRatio_working_3-way'!S168*'OddsRatio_working_3-way'!R168/3-2*'OddsRatio_working_3-way'!R168^3/27-'OddsRatio_working_3-way'!T168</f>
        <v>0.15835443142207967</v>
      </c>
      <c r="W168" s="11">
        <f>'OddsRatio_working_3-way'!V168^2+4*'OddsRatio_working_3-way'!U168^3/27</f>
        <v>-0.15225429194118667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0.21055309181545923</v>
      </c>
      <c r="Y168" s="11">
        <f>IF('OddsRatio_working_3-way'!W168&gt;=0,IF('OddsRatio_working_3-way'!V168+SQRT('OddsRatio_working_3-way'!W168)&gt;0,0,PI()),ACOS('OddsRatio_working_3-way'!V168/(2*'OddsRatio_working_3-way'!X168)))</f>
        <v>1.1852731691079283</v>
      </c>
      <c r="Z168" s="11">
        <f>'OddsRatio_working_3-way'!X168^(1/3)*COS('OddsRatio_working_3-way'!Y168/3)</f>
        <v>0.54908233241335025</v>
      </c>
      <c r="AA168" s="11">
        <f>'OddsRatio_working_3-way'!X168^(1/3)*COS(('OddsRatio_working_3-way'!Y168+2*PI())/3)</f>
        <v>-0.47284159445860158</v>
      </c>
      <c r="AB168" s="11">
        <f>'OddsRatio_working_3-way'!X168^(1/3)*COS(('OddsRatio_working_3-way'!Y168+4*PI())/3)</f>
        <v>-7.6240737954748533E-2</v>
      </c>
      <c r="AC168" s="11">
        <f>'OddsRatio_working_3-way'!X168^(1/3)*SIN('OddsRatio_working_3-way'!Y168/3)</f>
        <v>0.22897761126333571</v>
      </c>
      <c r="AD168" s="11">
        <f>'OddsRatio_working_3-way'!X168^(1/3)*SIN(('OddsRatio_working_3-way'!Y168+2*PI())/3)</f>
        <v>0.3610304430075052</v>
      </c>
      <c r="AE168" s="11">
        <f>'OddsRatio_working_3-way'!X168^(1/3)*SIN(('OddsRatio_working_3-way'!Y168+4*PI())/3)</f>
        <v>-0.59000805427084091</v>
      </c>
      <c r="AF168" s="11">
        <f>-'OddsRatio_working_3-way'!U168/(3*'OddsRatio_working_3-way'!X168^(1/3))*COS(('OddsRatio_working_3-way'!Y168)/3)</f>
        <v>0.54908233241335025</v>
      </c>
      <c r="AG168" s="11">
        <f>-'OddsRatio_working_3-way'!U168/(3*'OddsRatio_working_3-way'!X168^(1/3))*COS(('OddsRatio_working_3-way'!Y168+2*PI())/3)</f>
        <v>-0.47284159445860158</v>
      </c>
      <c r="AH168" s="11">
        <f>-'OddsRatio_working_3-way'!U168/(3*'OddsRatio_working_3-way'!X168^(1/3))*COS(('OddsRatio_working_3-way'!Y168+4*PI())/3)</f>
        <v>-7.6240737954748533E-2</v>
      </c>
      <c r="AI168" s="11">
        <f>'OddsRatio_working_3-way'!U168/(3*'OddsRatio_working_3-way'!X168^(1/3))*SIN(('OddsRatio_working_3-way'!Y168)/3)</f>
        <v>-0.22897761126333571</v>
      </c>
      <c r="AJ168" s="11">
        <f>'OddsRatio_working_3-way'!U168/(3*'OddsRatio_working_3-way'!X168^(1/3))*SIN(('OddsRatio_working_3-way'!Y168+2*PI())/3)</f>
        <v>-0.3610304430075052</v>
      </c>
      <c r="AK168" s="11">
        <f>'OddsRatio_working_3-way'!U168/(3*'OddsRatio_working_3-way'!X168^(1/3))*SIN(('OddsRatio_working_3-way'!Y168+4*PI())/3)</f>
        <v>0.59000805427084091</v>
      </c>
      <c r="AL168" s="11">
        <f>'OddsRatio_working_3-way'!Z168+'OddsRatio_working_3-way'!AF168</f>
        <v>1.0981646648267005</v>
      </c>
      <c r="AM168" s="11">
        <f>'OddsRatio_working_3-way'!AA168+'OddsRatio_working_3-way'!AG168</f>
        <v>-0.94568318891720315</v>
      </c>
      <c r="AN168" s="11">
        <f>'OddsRatio_working_3-way'!AB168+'OddsRatio_working_3-way'!AH168</f>
        <v>-0.15248147590949707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1.0981646648267005</v>
      </c>
      <c r="AS168" s="11">
        <f>IF(('OddsRatio_working_3-way'!X168=0),IF(Q168&gt;0,-Q168^(1/3),(-Q168)^(1/3)),'OddsRatio_working_3-way'!AM168-'OddsRatio_working_3-way'!R168/3)</f>
        <v>-0.94568318891720315</v>
      </c>
      <c r="AT168" s="11">
        <f>IF(('OddsRatio_working_3-way'!X168=0),IF(Q168&gt;0,-Q168^(1/3),(-Q168)^(1/3)),'OddsRatio_working_3-way'!AN168-'OddsRatio_working_3-way'!R168/3)</f>
        <v>-0.15248147590949707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5.12</v>
      </c>
      <c r="D169" s="9">
        <f t="shared" si="39"/>
        <v>0.57906352328015875</v>
      </c>
      <c r="E169" s="9">
        <f t="shared" si="40"/>
        <v>0.23589924869054307</v>
      </c>
      <c r="F169" s="9">
        <f t="shared" si="41"/>
        <v>0.18503722802929803</v>
      </c>
      <c r="G169" s="9">
        <f t="shared" si="42"/>
        <v>1.0690091943001945</v>
      </c>
      <c r="H169" s="9">
        <f t="shared" si="43"/>
        <v>1.7269262521241326</v>
      </c>
      <c r="I169" s="9">
        <f t="shared" si="44"/>
        <v>4.2390978587295889</v>
      </c>
      <c r="J169" s="9">
        <f t="shared" si="45"/>
        <v>5.4043178805168015</v>
      </c>
      <c r="K169" s="11">
        <f t="shared" si="46"/>
        <v>0.59523809523809523</v>
      </c>
      <c r="L169" s="11">
        <f t="shared" si="47"/>
        <v>0.24813895781637715</v>
      </c>
      <c r="M169" s="11">
        <f t="shared" si="48"/>
        <v>0.1953125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-0.24488628810705415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0.2258798409252038</v>
      </c>
      <c r="Q169" s="11">
        <f>2*'OddsRatio_working_3-way'!K169*'OddsRatio_working_3-way'!L169*'OddsRatio_working_3-way'!M169</f>
        <v>5.769600023632282E-2</v>
      </c>
      <c r="R169" s="11">
        <f t="shared" si="49"/>
        <v>0</v>
      </c>
      <c r="S169" s="11">
        <f t="shared" si="50"/>
        <v>-0.92238664186235897</v>
      </c>
      <c r="T169" s="11">
        <f t="shared" si="51"/>
        <v>-0.23560322908361661</v>
      </c>
      <c r="U169" s="11">
        <f>'OddsRatio_working_3-way'!S169-'OddsRatio_working_3-way'!R169^2/3</f>
        <v>-0.92238664186235897</v>
      </c>
      <c r="V169" s="11">
        <f>'OddsRatio_working_3-way'!S169*'OddsRatio_working_3-way'!R169/3-2*'OddsRatio_working_3-way'!R169^3/27-'OddsRatio_working_3-way'!T169</f>
        <v>0.23560322908361661</v>
      </c>
      <c r="W169" s="11">
        <f>'OddsRatio_working_3-way'!V169^2+4*'OddsRatio_working_3-way'!U169^3/27</f>
        <v>-6.0752436332075423E-2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0.17048556968751238</v>
      </c>
      <c r="Y169" s="11">
        <f>IF('OddsRatio_working_3-way'!W169&gt;=0,IF('OddsRatio_working_3-way'!V169+SQRT('OddsRatio_working_3-way'!W169)&gt;0,0,PI()),ACOS('OddsRatio_working_3-way'!V169/(2*'OddsRatio_working_3-way'!X169)))</f>
        <v>0.80795654390880778</v>
      </c>
      <c r="Z169" s="11">
        <f>'OddsRatio_working_3-way'!X169^(1/3)*COS('OddsRatio_working_3-way'!Y169/3)</f>
        <v>0.53450459715009735</v>
      </c>
      <c r="AA169" s="11">
        <f>'OddsRatio_working_3-way'!X169^(1/3)*COS(('OddsRatio_working_3-way'!Y169+2*PI())/3)</f>
        <v>-0.39502274580228847</v>
      </c>
      <c r="AB169" s="11">
        <f>'OddsRatio_working_3-way'!X169^(1/3)*COS(('OddsRatio_working_3-way'!Y169+4*PI())/3)</f>
        <v>-0.1394818513478088</v>
      </c>
      <c r="AC169" s="11">
        <f>'OddsRatio_working_3-way'!X169^(1/3)*SIN('OddsRatio_working_3-way'!Y169/3)</f>
        <v>0.14753660420225156</v>
      </c>
      <c r="AD169" s="11">
        <f>'OddsRatio_working_3-way'!X169^(1/3)*SIN(('OddsRatio_working_3-way'!Y169+2*PI())/3)</f>
        <v>0.38912625747042601</v>
      </c>
      <c r="AE169" s="11">
        <f>'OddsRatio_working_3-way'!X169^(1/3)*SIN(('OddsRatio_working_3-way'!Y169+4*PI())/3)</f>
        <v>-0.53666286167267763</v>
      </c>
      <c r="AF169" s="11">
        <f>-'OddsRatio_working_3-way'!U169/(3*'OddsRatio_working_3-way'!X169^(1/3))*COS(('OddsRatio_working_3-way'!Y169)/3)</f>
        <v>0.53450459715009724</v>
      </c>
      <c r="AG169" s="11">
        <f>-'OddsRatio_working_3-way'!U169/(3*'OddsRatio_working_3-way'!X169^(1/3))*COS(('OddsRatio_working_3-way'!Y169+2*PI())/3)</f>
        <v>-0.39502274580228841</v>
      </c>
      <c r="AH169" s="11">
        <f>-'OddsRatio_working_3-way'!U169/(3*'OddsRatio_working_3-way'!X169^(1/3))*COS(('OddsRatio_working_3-way'!Y169+4*PI())/3)</f>
        <v>-0.13948185134780877</v>
      </c>
      <c r="AI169" s="11">
        <f>'OddsRatio_working_3-way'!U169/(3*'OddsRatio_working_3-way'!X169^(1/3))*SIN(('OddsRatio_working_3-way'!Y169)/3)</f>
        <v>-0.14753660420225154</v>
      </c>
      <c r="AJ169" s="11">
        <f>'OddsRatio_working_3-way'!U169/(3*'OddsRatio_working_3-way'!X169^(1/3))*SIN(('OddsRatio_working_3-way'!Y169+2*PI())/3)</f>
        <v>-0.38912625747042595</v>
      </c>
      <c r="AK169" s="11">
        <f>'OddsRatio_working_3-way'!U169/(3*'OddsRatio_working_3-way'!X169^(1/3))*SIN(('OddsRatio_working_3-way'!Y169+4*PI())/3)</f>
        <v>0.53666286167267752</v>
      </c>
      <c r="AL169" s="11">
        <f>'OddsRatio_working_3-way'!Z169+'OddsRatio_working_3-way'!AF169</f>
        <v>1.0690091943001945</v>
      </c>
      <c r="AM169" s="11">
        <f>'OddsRatio_working_3-way'!AA169+'OddsRatio_working_3-way'!AG169</f>
        <v>-0.79004549160457693</v>
      </c>
      <c r="AN169" s="11">
        <f>'OddsRatio_working_3-way'!AB169+'OddsRatio_working_3-way'!AH169</f>
        <v>-0.27896370269561754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1.0690091943001945</v>
      </c>
      <c r="AS169" s="11">
        <f>IF(('OddsRatio_working_3-way'!X169=0),IF(Q169&gt;0,-Q169^(1/3),(-Q169)^(1/3)),'OddsRatio_working_3-way'!AM169-'OddsRatio_working_3-way'!R169/3)</f>
        <v>-0.79004549160457693</v>
      </c>
      <c r="AT169" s="11">
        <f>IF(('OddsRatio_working_3-way'!X169=0),IF(Q169&gt;0,-Q169^(1/3),(-Q169)^(1/3)),'OddsRatio_working_3-way'!AN169-'OddsRatio_working_3-way'!R169/3)</f>
        <v>-0.27896370269561754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3.07</v>
      </c>
      <c r="B170" s="4">
        <f>IF('True_Odds_Calculator_3-way'!B171="","",'True_Odds_Calculator_3-way'!B171)</f>
        <v>3.56</v>
      </c>
      <c r="C170" s="4">
        <f>IF('True_Odds_Calculator_3-way'!C171="","",'True_Odds_Calculator_3-way'!C171)</f>
        <v>2.35</v>
      </c>
      <c r="D170" s="9">
        <f t="shared" si="39"/>
        <v>0.31513922834076596</v>
      </c>
      <c r="E170" s="9">
        <f t="shared" si="40"/>
        <v>0.27117689724815325</v>
      </c>
      <c r="F170" s="9">
        <f t="shared" si="41"/>
        <v>0.41368387441108051</v>
      </c>
      <c r="G170" s="9">
        <f t="shared" si="42"/>
        <v>1.0498553800175503</v>
      </c>
      <c r="H170" s="9">
        <f t="shared" si="43"/>
        <v>3.173200636636329</v>
      </c>
      <c r="I170" s="9">
        <f t="shared" si="44"/>
        <v>3.6876297728449288</v>
      </c>
      <c r="J170" s="9">
        <f t="shared" si="45"/>
        <v>2.4173047630236928</v>
      </c>
      <c r="K170" s="11">
        <f t="shared" si="46"/>
        <v>0.32573289902280134</v>
      </c>
      <c r="L170" s="11">
        <f t="shared" si="47"/>
        <v>0.2808988764044944</v>
      </c>
      <c r="M170" s="11">
        <f t="shared" si="48"/>
        <v>0.42553191489361702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-0.27854017463270353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0.23283322210809854</v>
      </c>
      <c r="Q170" s="11">
        <f>2*'OddsRatio_working_3-way'!K170*'OddsRatio_working_3-way'!L170*'OddsRatio_working_3-way'!M170</f>
        <v>7.7870642845517896E-2</v>
      </c>
      <c r="R170" s="11">
        <f t="shared" si="49"/>
        <v>0</v>
      </c>
      <c r="S170" s="11">
        <f t="shared" si="50"/>
        <v>-0.83590534979423925</v>
      </c>
      <c r="T170" s="11">
        <f t="shared" si="51"/>
        <v>-0.27956700662014689</v>
      </c>
      <c r="U170" s="11">
        <f>'OddsRatio_working_3-way'!S170-'OddsRatio_working_3-way'!R170^2/3</f>
        <v>-0.83590534979423925</v>
      </c>
      <c r="V170" s="11">
        <f>'OddsRatio_working_3-way'!S170*'OddsRatio_working_3-way'!R170/3-2*'OddsRatio_working_3-way'!R170^3/27-'OddsRatio_working_3-way'!T170</f>
        <v>0.27956700662014689</v>
      </c>
      <c r="W170" s="11">
        <f>'OddsRatio_working_3-way'!V170^2+4*'OddsRatio_working_3-way'!U170^3/27</f>
        <v>-8.3724557008372502E-3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0.14708005209016831</v>
      </c>
      <c r="Y170" s="11">
        <f>IF('OddsRatio_working_3-way'!W170&gt;=0,IF('OddsRatio_working_3-way'!V170+SQRT('OddsRatio_working_3-way'!W170)&gt;0,0,PI()),ACOS('OddsRatio_working_3-way'!V170/(2*'OddsRatio_working_3-way'!X170)))</f>
        <v>0.31630702310204972</v>
      </c>
      <c r="Z170" s="11">
        <f>'OddsRatio_working_3-way'!X170^(1/3)*COS('OddsRatio_working_3-way'!Y170/3)</f>
        <v>0.52492769000877504</v>
      </c>
      <c r="AA170" s="11">
        <f>'OddsRatio_working_3-way'!X170^(1/3)*COS(('OddsRatio_working_3-way'!Y170+2*PI())/3)</f>
        <v>-0.3105733829890569</v>
      </c>
      <c r="AB170" s="11">
        <f>'OddsRatio_working_3-way'!X170^(1/3)*COS(('OddsRatio_working_3-way'!Y170+4*PI())/3)</f>
        <v>-0.21435430701971819</v>
      </c>
      <c r="AC170" s="11">
        <f>'OddsRatio_working_3-way'!X170^(1/3)*SIN('OddsRatio_working_3-way'!Y170/3)</f>
        <v>5.5552109412074682E-2</v>
      </c>
      <c r="AD170" s="11">
        <f>'OddsRatio_working_3-way'!X170^(1/3)*SIN(('OddsRatio_working_3-way'!Y170+2*PI())/3)</f>
        <v>0.42682465999144459</v>
      </c>
      <c r="AE170" s="11">
        <f>'OddsRatio_working_3-way'!X170^(1/3)*SIN(('OddsRatio_working_3-way'!Y170+4*PI())/3)</f>
        <v>-0.48237676940351937</v>
      </c>
      <c r="AF170" s="11">
        <f>-'OddsRatio_working_3-way'!U170/(3*'OddsRatio_working_3-way'!X170^(1/3))*COS(('OddsRatio_working_3-way'!Y170)/3)</f>
        <v>0.52492769000877515</v>
      </c>
      <c r="AG170" s="11">
        <f>-'OddsRatio_working_3-way'!U170/(3*'OddsRatio_working_3-way'!X170^(1/3))*COS(('OddsRatio_working_3-way'!Y170+2*PI())/3)</f>
        <v>-0.31057338298905696</v>
      </c>
      <c r="AH170" s="11">
        <f>-'OddsRatio_working_3-way'!U170/(3*'OddsRatio_working_3-way'!X170^(1/3))*COS(('OddsRatio_working_3-way'!Y170+4*PI())/3)</f>
        <v>-0.21435430701971825</v>
      </c>
      <c r="AI170" s="11">
        <f>'OddsRatio_working_3-way'!U170/(3*'OddsRatio_working_3-way'!X170^(1/3))*SIN(('OddsRatio_working_3-way'!Y170)/3)</f>
        <v>-5.5552109412074696E-2</v>
      </c>
      <c r="AJ170" s="11">
        <f>'OddsRatio_working_3-way'!U170/(3*'OddsRatio_working_3-way'!X170^(1/3))*SIN(('OddsRatio_working_3-way'!Y170+2*PI())/3)</f>
        <v>-0.4268246599914447</v>
      </c>
      <c r="AK170" s="11">
        <f>'OddsRatio_working_3-way'!U170/(3*'OddsRatio_working_3-way'!X170^(1/3))*SIN(('OddsRatio_working_3-way'!Y170+4*PI())/3)</f>
        <v>0.48237676940351948</v>
      </c>
      <c r="AL170" s="11">
        <f>'OddsRatio_working_3-way'!Z170+'OddsRatio_working_3-way'!AF170</f>
        <v>1.0498553800175503</v>
      </c>
      <c r="AM170" s="11">
        <f>'OddsRatio_working_3-way'!AA170+'OddsRatio_working_3-way'!AG170</f>
        <v>-0.6211467659781138</v>
      </c>
      <c r="AN170" s="11">
        <f>'OddsRatio_working_3-way'!AB170+'OddsRatio_working_3-way'!AH170</f>
        <v>-0.42870861403943644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1.0498553800175503</v>
      </c>
      <c r="AS170" s="11">
        <f>IF(('OddsRatio_working_3-way'!X170=0),IF(Q170&gt;0,-Q170^(1/3),(-Q170)^(1/3)),'OddsRatio_working_3-way'!AM170-'OddsRatio_working_3-way'!R170/3)</f>
        <v>-0.6211467659781138</v>
      </c>
      <c r="AT170" s="11">
        <f>IF(('OddsRatio_working_3-way'!X170=0),IF(Q170&gt;0,-Q170^(1/3),(-Q170)^(1/3)),'OddsRatio_working_3-way'!AN170-'OddsRatio_working_3-way'!R170/3)</f>
        <v>-0.42870861403943644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3.19</v>
      </c>
      <c r="D171" s="9">
        <f t="shared" si="39"/>
        <v>0.40490850568400744</v>
      </c>
      <c r="E171" s="9">
        <f t="shared" si="40"/>
        <v>0.29197125781299255</v>
      </c>
      <c r="F171" s="9">
        <f t="shared" si="41"/>
        <v>0.30312023650300018</v>
      </c>
      <c r="G171" s="9">
        <f t="shared" si="42"/>
        <v>1.0497812397514192</v>
      </c>
      <c r="H171" s="9">
        <f t="shared" si="43"/>
        <v>2.4696937356519868</v>
      </c>
      <c r="I171" s="9">
        <f t="shared" si="44"/>
        <v>3.4249946638257782</v>
      </c>
      <c r="J171" s="9">
        <f t="shared" si="45"/>
        <v>3.2990209150556082</v>
      </c>
      <c r="K171" s="11">
        <f t="shared" si="46"/>
        <v>0.41666666666666669</v>
      </c>
      <c r="L171" s="11">
        <f t="shared" si="47"/>
        <v>0.30211480362537763</v>
      </c>
      <c r="M171" s="11">
        <f t="shared" si="48"/>
        <v>0.31347962382445144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-0.27948223773309722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0.23282096935602509</v>
      </c>
      <c r="Q171" s="11">
        <f>2*'OddsRatio_working_3-way'!K171*'OddsRatio_working_3-way'!L171*'OddsRatio_working_3-way'!M171</f>
        <v>7.8922362493567835E-2</v>
      </c>
      <c r="R171" s="11">
        <f t="shared" si="49"/>
        <v>0</v>
      </c>
      <c r="S171" s="11">
        <f t="shared" si="50"/>
        <v>-0.83304388588145917</v>
      </c>
      <c r="T171" s="11">
        <f t="shared" si="51"/>
        <v>-0.28238775792591841</v>
      </c>
      <c r="U171" s="11">
        <f>'OddsRatio_working_3-way'!S171-'OddsRatio_working_3-way'!R171^2/3</f>
        <v>-0.83304388588145917</v>
      </c>
      <c r="V171" s="11">
        <f>'OddsRatio_working_3-way'!S171*'OddsRatio_working_3-way'!R171/3-2*'OddsRatio_working_3-way'!R171^3/27-'OddsRatio_working_3-way'!T171</f>
        <v>0.28238775792591841</v>
      </c>
      <c r="W171" s="11">
        <f>'OddsRatio_working_3-way'!V171^2+4*'OddsRatio_working_3-way'!U171^3/27</f>
        <v>-5.9017315964298711E-3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0.14632547404916973</v>
      </c>
      <c r="Y171" s="11">
        <f>IF('OddsRatio_working_3-way'!W171&gt;=0,IF('OddsRatio_working_3-way'!V171+SQRT('OddsRatio_working_3-way'!W171)&gt;0,0,PI()),ACOS('OddsRatio_working_3-way'!V171/(2*'OddsRatio_working_3-way'!X171)))</f>
        <v>0.26561871680592786</v>
      </c>
      <c r="Z171" s="11">
        <f>'OddsRatio_working_3-way'!X171^(1/3)*COS('OddsRatio_working_3-way'!Y171/3)</f>
        <v>0.52489061987570973</v>
      </c>
      <c r="AA171" s="11">
        <f>'OddsRatio_working_3-way'!X171^(1/3)*COS(('OddsRatio_working_3-way'!Y171+2*PI())/3)</f>
        <v>-0.30279812080940061</v>
      </c>
      <c r="AB171" s="11">
        <f>'OddsRatio_working_3-way'!X171^(1/3)*COS(('OddsRatio_working_3-way'!Y171+4*PI())/3)</f>
        <v>-0.22209249906630921</v>
      </c>
      <c r="AC171" s="11">
        <f>'OddsRatio_working_3-way'!X171^(1/3)*SIN('OddsRatio_working_3-way'!Y171/3)</f>
        <v>4.6595412438489914E-2</v>
      </c>
      <c r="AD171" s="11">
        <f>'OddsRatio_working_3-way'!X171^(1/3)*SIN(('OddsRatio_working_3-way'!Y171+2*PI())/3)</f>
        <v>0.43127090480128083</v>
      </c>
      <c r="AE171" s="11">
        <f>'OddsRatio_working_3-way'!X171^(1/3)*SIN(('OddsRatio_working_3-way'!Y171+4*PI())/3)</f>
        <v>-0.4778663172397708</v>
      </c>
      <c r="AF171" s="11">
        <f>-'OddsRatio_working_3-way'!U171/(3*'OddsRatio_working_3-way'!X171^(1/3))*COS(('OddsRatio_working_3-way'!Y171)/3)</f>
        <v>0.52489061987570951</v>
      </c>
      <c r="AG171" s="11">
        <f>-'OddsRatio_working_3-way'!U171/(3*'OddsRatio_working_3-way'!X171^(1/3))*COS(('OddsRatio_working_3-way'!Y171+2*PI())/3)</f>
        <v>-0.3027981208094005</v>
      </c>
      <c r="AH171" s="11">
        <f>-'OddsRatio_working_3-way'!U171/(3*'OddsRatio_working_3-way'!X171^(1/3))*COS(('OddsRatio_working_3-way'!Y171+4*PI())/3)</f>
        <v>-0.22209249906630912</v>
      </c>
      <c r="AI171" s="11">
        <f>'OddsRatio_working_3-way'!U171/(3*'OddsRatio_working_3-way'!X171^(1/3))*SIN(('OddsRatio_working_3-way'!Y171)/3)</f>
        <v>-4.6595412438489893E-2</v>
      </c>
      <c r="AJ171" s="11">
        <f>'OddsRatio_working_3-way'!U171/(3*'OddsRatio_working_3-way'!X171^(1/3))*SIN(('OddsRatio_working_3-way'!Y171+2*PI())/3)</f>
        <v>-0.43127090480128061</v>
      </c>
      <c r="AK171" s="11">
        <f>'OddsRatio_working_3-way'!U171/(3*'OddsRatio_working_3-way'!X171^(1/3))*SIN(('OddsRatio_working_3-way'!Y171+4*PI())/3)</f>
        <v>0.47786631723977058</v>
      </c>
      <c r="AL171" s="11">
        <f>'OddsRatio_working_3-way'!Z171+'OddsRatio_working_3-way'!AF171</f>
        <v>1.0497812397514192</v>
      </c>
      <c r="AM171" s="11">
        <f>'OddsRatio_working_3-way'!AA171+'OddsRatio_working_3-way'!AG171</f>
        <v>-0.6055962416188011</v>
      </c>
      <c r="AN171" s="11">
        <f>'OddsRatio_working_3-way'!AB171+'OddsRatio_working_3-way'!AH171</f>
        <v>-0.44418499813261836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1.0497812397514192</v>
      </c>
      <c r="AS171" s="11">
        <f>IF(('OddsRatio_working_3-way'!X171=0),IF(Q171&gt;0,-Q171^(1/3),(-Q171)^(1/3)),'OddsRatio_working_3-way'!AM171-'OddsRatio_working_3-way'!R171/3)</f>
        <v>-0.6055962416188011</v>
      </c>
      <c r="AT171" s="11">
        <f>IF(('OddsRatio_working_3-way'!X171=0),IF(Q171&gt;0,-Q171^(1/3),(-Q171)^(1/3)),'OddsRatio_working_3-way'!AN171-'OddsRatio_working_3-way'!R171/3)</f>
        <v>-0.44418499813261836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4.01</v>
      </c>
      <c r="B172" s="4">
        <f>IF('True_Odds_Calculator_3-way'!B173="","",'True_Odds_Calculator_3-way'!B173)</f>
        <v>3.39</v>
      </c>
      <c r="C172" s="4">
        <f>IF('True_Odds_Calculator_3-way'!C173="","",'True_Odds_Calculator_3-way'!C173)</f>
        <v>2.04</v>
      </c>
      <c r="D172" s="9">
        <f t="shared" si="39"/>
        <v>0.2394063433124827</v>
      </c>
      <c r="E172" s="9">
        <f t="shared" si="40"/>
        <v>0.28388119612112273</v>
      </c>
      <c r="F172" s="9">
        <f t="shared" si="41"/>
        <v>0.47671246056639455</v>
      </c>
      <c r="G172" s="9">
        <f t="shared" si="42"/>
        <v>1.0554813167908741</v>
      </c>
      <c r="H172" s="9">
        <f t="shared" si="43"/>
        <v>4.1769987635405306</v>
      </c>
      <c r="I172" s="9">
        <f t="shared" si="44"/>
        <v>3.5226003471301883</v>
      </c>
      <c r="J172" s="9">
        <f t="shared" si="45"/>
        <v>2.0977005694625097</v>
      </c>
      <c r="K172" s="11">
        <f t="shared" si="46"/>
        <v>0.24937655860349128</v>
      </c>
      <c r="L172" s="11">
        <f t="shared" si="47"/>
        <v>0.29498525073746312</v>
      </c>
      <c r="M172" s="11">
        <f t="shared" si="48"/>
        <v>0.49019607843137253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-0.26978853981363327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0.23222642104900282</v>
      </c>
      <c r="Q172" s="11">
        <f>2*'OddsRatio_working_3-way'!K172*'OddsRatio_working_3-way'!L172*'OddsRatio_working_3-way'!M172</f>
        <v>7.2120006536957396E-2</v>
      </c>
      <c r="R172" s="11">
        <f t="shared" si="49"/>
        <v>0</v>
      </c>
      <c r="S172" s="11">
        <f t="shared" si="50"/>
        <v>-0.86077200020957922</v>
      </c>
      <c r="T172" s="11">
        <f t="shared" si="51"/>
        <v>-0.26732049695949667</v>
      </c>
      <c r="U172" s="11">
        <f>'OddsRatio_working_3-way'!S172-'OddsRatio_working_3-way'!R172^2/3</f>
        <v>-0.86077200020957922</v>
      </c>
      <c r="V172" s="11">
        <f>'OddsRatio_working_3-way'!S172*'OddsRatio_working_3-way'!R172/3-2*'OddsRatio_working_3-way'!R172^3/27-'OddsRatio_working_3-way'!T172</f>
        <v>0.26732049695949667</v>
      </c>
      <c r="W172" s="11">
        <f>'OddsRatio_working_3-way'!V172^2+4*'OddsRatio_working_3-way'!U172^3/27</f>
        <v>-2.3024263337130604E-2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0.15369166489419886</v>
      </c>
      <c r="Y172" s="11">
        <f>IF('OddsRatio_working_3-way'!W172&gt;=0,IF('OddsRatio_working_3-way'!V172+SQRT('OddsRatio_working_3-way'!W172)&gt;0,0,PI()),ACOS('OddsRatio_working_3-way'!V172/(2*'OddsRatio_working_3-way'!X172)))</f>
        <v>0.51627321631470013</v>
      </c>
      <c r="Z172" s="11">
        <f>'OddsRatio_working_3-way'!X172^(1/3)*COS('OddsRatio_working_3-way'!Y172/3)</f>
        <v>0.52774065839543705</v>
      </c>
      <c r="AA172" s="11">
        <f>'OddsRatio_working_3-way'!X172^(1/3)*COS(('OddsRatio_working_3-way'!Y172+2*PI())/3)</f>
        <v>-0.3433080290615601</v>
      </c>
      <c r="AB172" s="11">
        <f>'OddsRatio_working_3-way'!X172^(1/3)*COS(('OddsRatio_working_3-way'!Y172+4*PI())/3)</f>
        <v>-0.1844326293338773</v>
      </c>
      <c r="AC172" s="11">
        <f>'OddsRatio_working_3-way'!X172^(1/3)*SIN('OddsRatio_working_3-way'!Y172/3)</f>
        <v>9.1726754800387264E-2</v>
      </c>
      <c r="AD172" s="11">
        <f>'OddsRatio_working_3-way'!X172^(1/3)*SIN(('OddsRatio_working_3-way'!Y172+2*PI())/3)</f>
        <v>0.41117343938018031</v>
      </c>
      <c r="AE172" s="11">
        <f>'OddsRatio_working_3-way'!X172^(1/3)*SIN(('OddsRatio_working_3-way'!Y172+4*PI())/3)</f>
        <v>-0.50290019418056742</v>
      </c>
      <c r="AF172" s="11">
        <f>-'OddsRatio_working_3-way'!U172/(3*'OddsRatio_working_3-way'!X172^(1/3))*COS(('OddsRatio_working_3-way'!Y172)/3)</f>
        <v>0.52774065839543705</v>
      </c>
      <c r="AG172" s="11">
        <f>-'OddsRatio_working_3-way'!U172/(3*'OddsRatio_working_3-way'!X172^(1/3))*COS(('OddsRatio_working_3-way'!Y172+2*PI())/3)</f>
        <v>-0.3433080290615601</v>
      </c>
      <c r="AH172" s="11">
        <f>-'OddsRatio_working_3-way'!U172/(3*'OddsRatio_working_3-way'!X172^(1/3))*COS(('OddsRatio_working_3-way'!Y172+4*PI())/3)</f>
        <v>-0.1844326293338773</v>
      </c>
      <c r="AI172" s="11">
        <f>'OddsRatio_working_3-way'!U172/(3*'OddsRatio_working_3-way'!X172^(1/3))*SIN(('OddsRatio_working_3-way'!Y172)/3)</f>
        <v>-9.1726754800387264E-2</v>
      </c>
      <c r="AJ172" s="11">
        <f>'OddsRatio_working_3-way'!U172/(3*'OddsRatio_working_3-way'!X172^(1/3))*SIN(('OddsRatio_working_3-way'!Y172+2*PI())/3)</f>
        <v>-0.41117343938018031</v>
      </c>
      <c r="AK172" s="11">
        <f>'OddsRatio_working_3-way'!U172/(3*'OddsRatio_working_3-way'!X172^(1/3))*SIN(('OddsRatio_working_3-way'!Y172+4*PI())/3)</f>
        <v>0.50290019418056742</v>
      </c>
      <c r="AL172" s="11">
        <f>'OddsRatio_working_3-way'!Z172+'OddsRatio_working_3-way'!AF172</f>
        <v>1.0554813167908741</v>
      </c>
      <c r="AM172" s="11">
        <f>'OddsRatio_working_3-way'!AA172+'OddsRatio_working_3-way'!AG172</f>
        <v>-0.68661605812312021</v>
      </c>
      <c r="AN172" s="11">
        <f>'OddsRatio_working_3-way'!AB172+'OddsRatio_working_3-way'!AH172</f>
        <v>-0.3688652586677546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1.0554813167908741</v>
      </c>
      <c r="AS172" s="11">
        <f>IF(('OddsRatio_working_3-way'!X172=0),IF(Q172&gt;0,-Q172^(1/3),(-Q172)^(1/3)),'OddsRatio_working_3-way'!AM172-'OddsRatio_working_3-way'!R172/3)</f>
        <v>-0.68661605812312021</v>
      </c>
      <c r="AT172" s="11">
        <f>IF(('OddsRatio_working_3-way'!X172=0),IF(Q172&gt;0,-Q172^(1/3),(-Q172)^(1/3)),'OddsRatio_working_3-way'!AN172-'OddsRatio_working_3-way'!R172/3)</f>
        <v>-0.3688652586677546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4.49</v>
      </c>
      <c r="B173" s="4">
        <f>IF('True_Odds_Calculator_3-way'!B174="","",'True_Odds_Calculator_3-way'!B174)</f>
        <v>3.85</v>
      </c>
      <c r="C173" s="4">
        <f>IF('True_Odds_Calculator_3-way'!C174="","",'True_Odds_Calculator_3-way'!C174)</f>
        <v>1.81</v>
      </c>
      <c r="D173" s="9">
        <f t="shared" si="39"/>
        <v>0.21292459387700199</v>
      </c>
      <c r="E173" s="9">
        <f t="shared" si="40"/>
        <v>0.24884099549845745</v>
      </c>
      <c r="F173" s="9">
        <f t="shared" si="41"/>
        <v>0.53823441062454069</v>
      </c>
      <c r="G173" s="9">
        <f t="shared" si="42"/>
        <v>1.0591685765243257</v>
      </c>
      <c r="H173" s="9">
        <f t="shared" si="43"/>
        <v>4.696498332069897</v>
      </c>
      <c r="I173" s="9">
        <f t="shared" si="44"/>
        <v>4.0186304430943292</v>
      </c>
      <c r="J173" s="9">
        <f t="shared" si="45"/>
        <v>1.8579265469847037</v>
      </c>
      <c r="K173" s="11">
        <f t="shared" si="46"/>
        <v>0.22271714922048996</v>
      </c>
      <c r="L173" s="11">
        <f t="shared" si="47"/>
        <v>0.25974025974025972</v>
      </c>
      <c r="M173" s="11">
        <f t="shared" si="48"/>
        <v>0.5524861878453039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-0.25749550994109194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0.22851799051826116</v>
      </c>
      <c r="Q173" s="11">
        <f>2*'OddsRatio_working_3-way'!K173*'OddsRatio_working_3-way'!L173*'OddsRatio_working_3-way'!M173</f>
        <v>6.3921116228884245E-2</v>
      </c>
      <c r="R173" s="11">
        <f t="shared" si="49"/>
        <v>0</v>
      </c>
      <c r="S173" s="11">
        <f t="shared" si="50"/>
        <v>-0.88746398168472895</v>
      </c>
      <c r="T173" s="11">
        <f t="shared" si="51"/>
        <v>-0.24824167319852561</v>
      </c>
      <c r="U173" s="11">
        <f>'OddsRatio_working_3-way'!S173-'OddsRatio_working_3-way'!R173^2/3</f>
        <v>-0.88746398168472895</v>
      </c>
      <c r="V173" s="11">
        <f>'OddsRatio_working_3-way'!S173*'OddsRatio_working_3-way'!R173/3-2*'OddsRatio_working_3-way'!R173^3/27-'OddsRatio_working_3-way'!T173</f>
        <v>0.24824167319852561</v>
      </c>
      <c r="W173" s="11">
        <f>'OddsRatio_working_3-way'!V173^2+4*'OddsRatio_working_3-way'!U173^3/27</f>
        <v>-4.1925673935841158E-2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0.16089562008352243</v>
      </c>
      <c r="Y173" s="11">
        <f>IF('OddsRatio_working_3-way'!W173&gt;=0,IF('OddsRatio_working_3-way'!V173+SQRT('OddsRatio_working_3-way'!W173)&gt;0,0,PI()),ACOS('OddsRatio_working_3-way'!V173/(2*'OddsRatio_working_3-way'!X173)))</f>
        <v>0.68969988717897968</v>
      </c>
      <c r="Z173" s="11">
        <f>'OddsRatio_working_3-way'!X173^(1/3)*COS('OddsRatio_working_3-way'!Y173/3)</f>
        <v>0.52958428826216286</v>
      </c>
      <c r="AA173" s="11">
        <f>'OddsRatio_working_3-way'!X173^(1/3)*COS(('OddsRatio_working_3-way'!Y173+2*PI())/3)</f>
        <v>-0.37212972674116263</v>
      </c>
      <c r="AB173" s="11">
        <f>'OddsRatio_working_3-way'!X173^(1/3)*COS(('OddsRatio_working_3-way'!Y173+4*PI())/3)</f>
        <v>-0.15745456152100035</v>
      </c>
      <c r="AC173" s="11">
        <f>'OddsRatio_working_3-way'!X173^(1/3)*SIN('OddsRatio_working_3-way'!Y173/3)</f>
        <v>0.1239427644281882</v>
      </c>
      <c r="AD173" s="11">
        <f>'OddsRatio_working_3-way'!X173^(1/3)*SIN(('OddsRatio_working_3-way'!Y173+2*PI())/3)</f>
        <v>0.39666206486604011</v>
      </c>
      <c r="AE173" s="11">
        <f>'OddsRatio_working_3-way'!X173^(1/3)*SIN(('OddsRatio_working_3-way'!Y173+4*PI())/3)</f>
        <v>-0.52060482929422824</v>
      </c>
      <c r="AF173" s="11">
        <f>-'OddsRatio_working_3-way'!U173/(3*'OddsRatio_working_3-way'!X173^(1/3))*COS(('OddsRatio_working_3-way'!Y173)/3)</f>
        <v>0.52958428826216286</v>
      </c>
      <c r="AG173" s="11">
        <f>-'OddsRatio_working_3-way'!U173/(3*'OddsRatio_working_3-way'!X173^(1/3))*COS(('OddsRatio_working_3-way'!Y173+2*PI())/3)</f>
        <v>-0.37212972674116263</v>
      </c>
      <c r="AH173" s="11">
        <f>-'OddsRatio_working_3-way'!U173/(3*'OddsRatio_working_3-way'!X173^(1/3))*COS(('OddsRatio_working_3-way'!Y173+4*PI())/3)</f>
        <v>-0.15745456152100035</v>
      </c>
      <c r="AI173" s="11">
        <f>'OddsRatio_working_3-way'!U173/(3*'OddsRatio_working_3-way'!X173^(1/3))*SIN(('OddsRatio_working_3-way'!Y173)/3)</f>
        <v>-0.1239427644281882</v>
      </c>
      <c r="AJ173" s="11">
        <f>'OddsRatio_working_3-way'!U173/(3*'OddsRatio_working_3-way'!X173^(1/3))*SIN(('OddsRatio_working_3-way'!Y173+2*PI())/3)</f>
        <v>-0.39666206486604011</v>
      </c>
      <c r="AK173" s="11">
        <f>'OddsRatio_working_3-way'!U173/(3*'OddsRatio_working_3-way'!X173^(1/3))*SIN(('OddsRatio_working_3-way'!Y173+4*PI())/3)</f>
        <v>0.52060482929422824</v>
      </c>
      <c r="AL173" s="11">
        <f>'OddsRatio_working_3-way'!Z173+'OddsRatio_working_3-way'!AF173</f>
        <v>1.0591685765243257</v>
      </c>
      <c r="AM173" s="11">
        <f>'OddsRatio_working_3-way'!AA173+'OddsRatio_working_3-way'!AG173</f>
        <v>-0.74425945348232525</v>
      </c>
      <c r="AN173" s="11">
        <f>'OddsRatio_working_3-way'!AB173+'OddsRatio_working_3-way'!AH173</f>
        <v>-0.31490912304200069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1.0591685765243257</v>
      </c>
      <c r="AS173" s="11">
        <f>IF(('OddsRatio_working_3-way'!X173=0),IF(Q173&gt;0,-Q173^(1/3),(-Q173)^(1/3)),'OddsRatio_working_3-way'!AM173-'OddsRatio_working_3-way'!R173/3)</f>
        <v>-0.74425945348232525</v>
      </c>
      <c r="AT173" s="11">
        <f>IF(('OddsRatio_working_3-way'!X173=0),IF(Q173&gt;0,-Q173^(1/3),(-Q173)^(1/3)),'OddsRatio_working_3-way'!AN173-'OddsRatio_working_3-way'!R173/3)</f>
        <v>-0.31490912304200069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2.77</v>
      </c>
      <c r="B174" s="4">
        <f>IF('True_Odds_Calculator_3-way'!B175="","",'True_Odds_Calculator_3-way'!B175)</f>
        <v>3.2</v>
      </c>
      <c r="C174" s="4">
        <f>IF('True_Odds_Calculator_3-way'!C175="","",'True_Odds_Calculator_3-way'!C175)</f>
        <v>2.79</v>
      </c>
      <c r="D174" s="9">
        <f t="shared" si="39"/>
        <v>0.35009680737905458</v>
      </c>
      <c r="E174" s="9">
        <f t="shared" si="40"/>
        <v>0.30235859253201458</v>
      </c>
      <c r="F174" s="9">
        <f t="shared" si="41"/>
        <v>0.34754460008893062</v>
      </c>
      <c r="G174" s="9">
        <f t="shared" si="42"/>
        <v>1.0487868990648566</v>
      </c>
      <c r="H174" s="9">
        <f t="shared" si="43"/>
        <v>2.856352811344796</v>
      </c>
      <c r="I174" s="9">
        <f t="shared" si="44"/>
        <v>3.3073311779426846</v>
      </c>
      <c r="J174" s="9">
        <f t="shared" si="45"/>
        <v>2.8773285493260934</v>
      </c>
      <c r="K174" s="11">
        <f t="shared" si="46"/>
        <v>0.36101083032490977</v>
      </c>
      <c r="L174" s="11">
        <f t="shared" si="47"/>
        <v>0.3125</v>
      </c>
      <c r="M174" s="11">
        <f t="shared" si="48"/>
        <v>0.35842293906810035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-0.28184804549512821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0.23291021311284504</v>
      </c>
      <c r="Q174" s="11">
        <f>2*'OddsRatio_working_3-way'!K174*'OddsRatio_working_3-way'!L174*'OddsRatio_working_3-way'!M174</f>
        <v>8.08716017752934E-2</v>
      </c>
      <c r="R174" s="11">
        <f t="shared" si="49"/>
        <v>0</v>
      </c>
      <c r="S174" s="11">
        <f t="shared" si="50"/>
        <v>-0.82636802644377727</v>
      </c>
      <c r="T174" s="11">
        <f t="shared" si="51"/>
        <v>-0.28693334251520036</v>
      </c>
      <c r="U174" s="11">
        <f>'OddsRatio_working_3-way'!S174-'OddsRatio_working_3-way'!R174^2/3</f>
        <v>-0.82636802644377727</v>
      </c>
      <c r="V174" s="11">
        <f>'OddsRatio_working_3-way'!S174*'OddsRatio_working_3-way'!R174/3-2*'OddsRatio_working_3-way'!R174^3/27-'OddsRatio_working_3-way'!T174</f>
        <v>0.28693334251520036</v>
      </c>
      <c r="W174" s="11">
        <f>'OddsRatio_working_3-way'!V174^2+4*'OddsRatio_working_3-way'!U174^3/27</f>
        <v>-1.2712715469232472E-3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0.14457006484216273</v>
      </c>
      <c r="Y174" s="11">
        <f>IF('OddsRatio_working_3-way'!W174&gt;=0,IF('OddsRatio_working_3-way'!V174+SQRT('OddsRatio_working_3-way'!W174)&gt;0,0,PI()),ACOS('OddsRatio_working_3-way'!V174/(2*'OddsRatio_working_3-way'!X174)))</f>
        <v>0.12362822802812046</v>
      </c>
      <c r="Z174" s="11">
        <f>'OddsRatio_working_3-way'!X174^(1/3)*COS('OddsRatio_working_3-way'!Y174/3)</f>
        <v>0.52439344953242828</v>
      </c>
      <c r="AA174" s="11">
        <f>'OddsRatio_working_3-way'!X174^(1/3)*COS(('OddsRatio_working_3-way'!Y174+2*PI())/3)</f>
        <v>-0.28092208661998941</v>
      </c>
      <c r="AB174" s="11">
        <f>'OddsRatio_working_3-way'!X174^(1/3)*COS(('OddsRatio_working_3-way'!Y174+4*PI())/3)</f>
        <v>-0.24347136291243876</v>
      </c>
      <c r="AC174" s="11">
        <f>'OddsRatio_working_3-way'!X174^(1/3)*SIN('OddsRatio_working_3-way'!Y174/3)</f>
        <v>2.1622185413900576E-2</v>
      </c>
      <c r="AD174" s="11">
        <f>'OddsRatio_working_3-way'!X174^(1/3)*SIN(('OddsRatio_working_3-way'!Y174+2*PI())/3)</f>
        <v>0.44332695616628548</v>
      </c>
      <c r="AE174" s="11">
        <f>'OddsRatio_working_3-way'!X174^(1/3)*SIN(('OddsRatio_working_3-way'!Y174+4*PI())/3)</f>
        <v>-0.46494914158018619</v>
      </c>
      <c r="AF174" s="11">
        <f>-'OddsRatio_working_3-way'!U174/(3*'OddsRatio_working_3-way'!X174^(1/3))*COS(('OddsRatio_working_3-way'!Y174)/3)</f>
        <v>0.52439344953242817</v>
      </c>
      <c r="AG174" s="11">
        <f>-'OddsRatio_working_3-way'!U174/(3*'OddsRatio_working_3-way'!X174^(1/3))*COS(('OddsRatio_working_3-way'!Y174+2*PI())/3)</f>
        <v>-0.28092208661998935</v>
      </c>
      <c r="AH174" s="11">
        <f>-'OddsRatio_working_3-way'!U174/(3*'OddsRatio_working_3-way'!X174^(1/3))*COS(('OddsRatio_working_3-way'!Y174+4*PI())/3)</f>
        <v>-0.2434713629124387</v>
      </c>
      <c r="AI174" s="11">
        <f>'OddsRatio_working_3-way'!U174/(3*'OddsRatio_working_3-way'!X174^(1/3))*SIN(('OddsRatio_working_3-way'!Y174)/3)</f>
        <v>-2.1622185413900569E-2</v>
      </c>
      <c r="AJ174" s="11">
        <f>'OddsRatio_working_3-way'!U174/(3*'OddsRatio_working_3-way'!X174^(1/3))*SIN(('OddsRatio_working_3-way'!Y174+2*PI())/3)</f>
        <v>-0.44332695616628542</v>
      </c>
      <c r="AK174" s="11">
        <f>'OddsRatio_working_3-way'!U174/(3*'OddsRatio_working_3-way'!X174^(1/3))*SIN(('OddsRatio_working_3-way'!Y174+4*PI())/3)</f>
        <v>0.46494914158018608</v>
      </c>
      <c r="AL174" s="11">
        <f>'OddsRatio_working_3-way'!Z174+'OddsRatio_working_3-way'!AF174</f>
        <v>1.0487868990648566</v>
      </c>
      <c r="AM174" s="11">
        <f>'OddsRatio_working_3-way'!AA174+'OddsRatio_working_3-way'!AG174</f>
        <v>-0.56184417323997882</v>
      </c>
      <c r="AN174" s="11">
        <f>'OddsRatio_working_3-way'!AB174+'OddsRatio_working_3-way'!AH174</f>
        <v>-0.48694272582487746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1.0487868990648566</v>
      </c>
      <c r="AS174" s="11">
        <f>IF(('OddsRatio_working_3-way'!X174=0),IF(Q174&gt;0,-Q174^(1/3),(-Q174)^(1/3)),'OddsRatio_working_3-way'!AM174-'OddsRatio_working_3-way'!R174/3)</f>
        <v>-0.56184417323997882</v>
      </c>
      <c r="AT174" s="11">
        <f>IF(('OddsRatio_working_3-way'!X174=0),IF(Q174&gt;0,-Q174^(1/3),(-Q174)^(1/3)),'OddsRatio_working_3-way'!AN174-'OddsRatio_working_3-way'!R174/3)</f>
        <v>-0.48694272582487746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3.22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2.5</v>
      </c>
      <c r="D175" s="9">
        <f t="shared" si="39"/>
        <v>0.30002866125536187</v>
      </c>
      <c r="E175" s="9">
        <f t="shared" si="40"/>
        <v>0.31182703909380893</v>
      </c>
      <c r="F175" s="9">
        <f t="shared" si="41"/>
        <v>0.38814429965082931</v>
      </c>
      <c r="G175" s="9">
        <f t="shared" si="42"/>
        <v>1.0509076150280365</v>
      </c>
      <c r="H175" s="9">
        <f t="shared" si="43"/>
        <v>3.3330149053622415</v>
      </c>
      <c r="I175" s="9">
        <f t="shared" si="44"/>
        <v>3.2069059915588767</v>
      </c>
      <c r="J175" s="9">
        <f t="shared" si="45"/>
        <v>2.5763614225420541</v>
      </c>
      <c r="K175" s="11">
        <f t="shared" si="46"/>
        <v>0.3105590062111801</v>
      </c>
      <c r="L175" s="11">
        <f t="shared" si="47"/>
        <v>0.32258064516129031</v>
      </c>
      <c r="M175" s="11">
        <f t="shared" si="48"/>
        <v>0.4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-0.28022440392706871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0.23321979563213785</v>
      </c>
      <c r="Q175" s="11">
        <f>2*'OddsRatio_working_3-way'!K175*'OddsRatio_working_3-way'!L175*'OddsRatio_working_3-way'!M175</f>
        <v>8.0144259667401324E-2</v>
      </c>
      <c r="R175" s="11">
        <f t="shared" si="49"/>
        <v>0</v>
      </c>
      <c r="S175" s="11">
        <f t="shared" si="50"/>
        <v>-0.83226083226083225</v>
      </c>
      <c r="T175" s="11">
        <f t="shared" si="51"/>
        <v>-0.28600028600028604</v>
      </c>
      <c r="U175" s="11">
        <f>'OddsRatio_working_3-way'!S175-'OddsRatio_working_3-way'!R175^2/3</f>
        <v>-0.83226083226083225</v>
      </c>
      <c r="V175" s="11">
        <f>'OddsRatio_working_3-way'!S175*'OddsRatio_working_3-way'!R175/3-2*'OddsRatio_working_3-way'!R175^3/27-'OddsRatio_working_3-way'!T175</f>
        <v>0.28600028600028604</v>
      </c>
      <c r="W175" s="11">
        <f>'OddsRatio_working_3-way'!V175^2+4*'OddsRatio_working_3-way'!U175^3/27</f>
        <v>-3.6071254273174341E-3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0.1461192056332456</v>
      </c>
      <c r="Y175" s="11">
        <f>IF('OddsRatio_working_3-way'!W175&gt;=0,IF('OddsRatio_working_3-way'!V175+SQRT('OddsRatio_working_3-way'!W175)&gt;0,0,PI()),ACOS('OddsRatio_working_3-way'!V175/(2*'OddsRatio_working_3-way'!X175)))</f>
        <v>0.20698981370585856</v>
      </c>
      <c r="Z175" s="11">
        <f>'OddsRatio_working_3-way'!X175^(1/3)*COS('OddsRatio_working_3-way'!Y175/3)</f>
        <v>0.52545380751401838</v>
      </c>
      <c r="AA175" s="11">
        <f>'OddsRatio_working_3-way'!X175^(1/3)*COS(('OddsRatio_working_3-way'!Y175+2*PI())/3)</f>
        <v>-0.29417416424141013</v>
      </c>
      <c r="AB175" s="11">
        <f>'OddsRatio_working_3-way'!X175^(1/3)*COS(('OddsRatio_working_3-way'!Y175+4*PI())/3)</f>
        <v>-0.23127964327260839</v>
      </c>
      <c r="AC175" s="11">
        <f>'OddsRatio_working_3-way'!X175^(1/3)*SIN('OddsRatio_working_3-way'!Y175/3)</f>
        <v>3.6312168611890433E-2</v>
      </c>
      <c r="AD175" s="11">
        <f>'OddsRatio_working_3-way'!X175^(1/3)*SIN(('OddsRatio_working_3-way'!Y175+2*PI())/3)</f>
        <v>0.43690026151645334</v>
      </c>
      <c r="AE175" s="11">
        <f>'OddsRatio_working_3-way'!X175^(1/3)*SIN(('OddsRatio_working_3-way'!Y175+4*PI())/3)</f>
        <v>-0.47321243012834352</v>
      </c>
      <c r="AF175" s="11">
        <f>-'OddsRatio_working_3-way'!U175/(3*'OddsRatio_working_3-way'!X175^(1/3))*COS(('OddsRatio_working_3-way'!Y175)/3)</f>
        <v>0.52545380751401827</v>
      </c>
      <c r="AG175" s="11">
        <f>-'OddsRatio_working_3-way'!U175/(3*'OddsRatio_working_3-way'!X175^(1/3))*COS(('OddsRatio_working_3-way'!Y175+2*PI())/3)</f>
        <v>-0.29417416424141002</v>
      </c>
      <c r="AH175" s="11">
        <f>-'OddsRatio_working_3-way'!U175/(3*'OddsRatio_working_3-way'!X175^(1/3))*COS(('OddsRatio_working_3-way'!Y175+4*PI())/3)</f>
        <v>-0.23127964327260833</v>
      </c>
      <c r="AI175" s="11">
        <f>'OddsRatio_working_3-way'!U175/(3*'OddsRatio_working_3-way'!X175^(1/3))*SIN(('OddsRatio_working_3-way'!Y175)/3)</f>
        <v>-3.6312168611890426E-2</v>
      </c>
      <c r="AJ175" s="11">
        <f>'OddsRatio_working_3-way'!U175/(3*'OddsRatio_working_3-way'!X175^(1/3))*SIN(('OddsRatio_working_3-way'!Y175+2*PI())/3)</f>
        <v>-0.43690026151645328</v>
      </c>
      <c r="AK175" s="11">
        <f>'OddsRatio_working_3-way'!U175/(3*'OddsRatio_working_3-way'!X175^(1/3))*SIN(('OddsRatio_working_3-way'!Y175+4*PI())/3)</f>
        <v>0.47321243012834346</v>
      </c>
      <c r="AL175" s="11">
        <f>'OddsRatio_working_3-way'!Z175+'OddsRatio_working_3-way'!AF175</f>
        <v>1.0509076150280365</v>
      </c>
      <c r="AM175" s="11">
        <f>'OddsRatio_working_3-way'!AA175+'OddsRatio_working_3-way'!AG175</f>
        <v>-0.58834832848282015</v>
      </c>
      <c r="AN175" s="11">
        <f>'OddsRatio_working_3-way'!AB175+'OddsRatio_working_3-way'!AH175</f>
        <v>-0.46255928654521672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1.0509076150280365</v>
      </c>
      <c r="AS175" s="11">
        <f>IF(('OddsRatio_working_3-way'!X175=0),IF(Q175&gt;0,-Q175^(1/3),(-Q175)^(1/3)),'OddsRatio_working_3-way'!AM175-'OddsRatio_working_3-way'!R175/3)</f>
        <v>-0.58834832848282015</v>
      </c>
      <c r="AT175" s="11">
        <f>IF(('OddsRatio_working_3-way'!X175=0),IF(Q175&gt;0,-Q175^(1/3),(-Q175)^(1/3)),'OddsRatio_working_3-way'!AN175-'OddsRatio_working_3-way'!R175/3)</f>
        <v>-0.46255928654521672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3.45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2.34</v>
      </c>
      <c r="D176" s="9">
        <f t="shared" si="39"/>
        <v>0.28127741639859943</v>
      </c>
      <c r="E176" s="9">
        <f t="shared" si="40"/>
        <v>0.30162889593155268</v>
      </c>
      <c r="F176" s="9">
        <f t="shared" si="41"/>
        <v>0.41709368766984783</v>
      </c>
      <c r="G176" s="9">
        <f t="shared" si="42"/>
        <v>1.0429424456753542</v>
      </c>
      <c r="H176" s="9">
        <f t="shared" si="43"/>
        <v>3.5552089919046175</v>
      </c>
      <c r="I176" s="9">
        <f t="shared" si="44"/>
        <v>3.3153322293992868</v>
      </c>
      <c r="J176" s="9">
        <f t="shared" si="45"/>
        <v>2.3975428772049745</v>
      </c>
      <c r="K176" s="11">
        <f t="shared" si="46"/>
        <v>0.28985507246376813</v>
      </c>
      <c r="L176" s="11">
        <f t="shared" si="47"/>
        <v>0.3105590062111801</v>
      </c>
      <c r="M176" s="11">
        <f t="shared" si="48"/>
        <v>0.42735042735042739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-0.28037096279062246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0.23119777373085504</v>
      </c>
      <c r="Q176" s="11">
        <f>2*'OddsRatio_working_3-way'!K176*'OddsRatio_working_3-way'!L176*'OddsRatio_working_3-way'!M176</f>
        <v>7.6937695085143101E-2</v>
      </c>
      <c r="R176" s="11">
        <f t="shared" si="49"/>
        <v>0</v>
      </c>
      <c r="S176" s="11">
        <f t="shared" si="50"/>
        <v>-0.82461383101041974</v>
      </c>
      <c r="T176" s="11">
        <f t="shared" si="51"/>
        <v>-0.27441392046935764</v>
      </c>
      <c r="U176" s="11">
        <f>'OddsRatio_working_3-way'!S176-'OddsRatio_working_3-way'!R176^2/3</f>
        <v>-0.82461383101041974</v>
      </c>
      <c r="V176" s="11">
        <f>'OddsRatio_working_3-way'!S176*'OddsRatio_working_3-way'!R176/3-2*'OddsRatio_working_3-way'!R176^3/27-'OddsRatio_working_3-way'!T176</f>
        <v>0.27441392046935764</v>
      </c>
      <c r="W176" s="11">
        <f>'OddsRatio_working_3-way'!V176^2+4*'OddsRatio_working_3-way'!U176^3/27</f>
        <v>-7.7677388044699175E-3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0.14410997410990753</v>
      </c>
      <c r="Y176" s="11">
        <f>IF('OddsRatio_working_3-way'!W176&gt;=0,IF('OddsRatio_working_3-way'!V176+SQRT('OddsRatio_working_3-way'!W176)&gt;0,0,PI()),ACOS('OddsRatio_working_3-way'!V176/(2*'OddsRatio_working_3-way'!X176)))</f>
        <v>0.31076805865811874</v>
      </c>
      <c r="Z176" s="11">
        <f>'OddsRatio_working_3-way'!X176^(1/3)*COS('OddsRatio_working_3-way'!Y176/3)</f>
        <v>0.52147122283767722</v>
      </c>
      <c r="AA176" s="11">
        <f>'OddsRatio_working_3-way'!X176^(1/3)*COS(('OddsRatio_working_3-way'!Y176+2*PI())/3)</f>
        <v>-0.3076853778371948</v>
      </c>
      <c r="AB176" s="11">
        <f>'OddsRatio_working_3-way'!X176^(1/3)*COS(('OddsRatio_working_3-way'!Y176+4*PI())/3)</f>
        <v>-0.21378584500048251</v>
      </c>
      <c r="AC176" s="11">
        <f>'OddsRatio_working_3-way'!X176^(1/3)*SIN('OddsRatio_working_3-way'!Y176/3)</f>
        <v>5.4212920560055972E-2</v>
      </c>
      <c r="AD176" s="11">
        <f>'OddsRatio_working_3-way'!X176^(1/3)*SIN(('OddsRatio_working_3-way'!Y176+2*PI())/3)</f>
        <v>0.42450086603993636</v>
      </c>
      <c r="AE176" s="11">
        <f>'OddsRatio_working_3-way'!X176^(1/3)*SIN(('OddsRatio_working_3-way'!Y176+4*PI())/3)</f>
        <v>-0.47871378659999236</v>
      </c>
      <c r="AF176" s="11">
        <f>-'OddsRatio_working_3-way'!U176/(3*'OddsRatio_working_3-way'!X176^(1/3))*COS(('OddsRatio_working_3-way'!Y176)/3)</f>
        <v>0.521471222837677</v>
      </c>
      <c r="AG176" s="11">
        <f>-'OddsRatio_working_3-way'!U176/(3*'OddsRatio_working_3-way'!X176^(1/3))*COS(('OddsRatio_working_3-way'!Y176+2*PI())/3)</f>
        <v>-0.30768537783719463</v>
      </c>
      <c r="AH176" s="11">
        <f>-'OddsRatio_working_3-way'!U176/(3*'OddsRatio_working_3-way'!X176^(1/3))*COS(('OddsRatio_working_3-way'!Y176+4*PI())/3)</f>
        <v>-0.21378584500048242</v>
      </c>
      <c r="AI176" s="11">
        <f>'OddsRatio_working_3-way'!U176/(3*'OddsRatio_working_3-way'!X176^(1/3))*SIN(('OddsRatio_working_3-way'!Y176)/3)</f>
        <v>-5.4212920560055951E-2</v>
      </c>
      <c r="AJ176" s="11">
        <f>'OddsRatio_working_3-way'!U176/(3*'OddsRatio_working_3-way'!X176^(1/3))*SIN(('OddsRatio_working_3-way'!Y176+2*PI())/3)</f>
        <v>-0.4245008660399362</v>
      </c>
      <c r="AK176" s="11">
        <f>'OddsRatio_working_3-way'!U176/(3*'OddsRatio_working_3-way'!X176^(1/3))*SIN(('OddsRatio_working_3-way'!Y176+4*PI())/3)</f>
        <v>0.47871378659999214</v>
      </c>
      <c r="AL176" s="11">
        <f>'OddsRatio_working_3-way'!Z176+'OddsRatio_working_3-way'!AF176</f>
        <v>1.0429424456753542</v>
      </c>
      <c r="AM176" s="11">
        <f>'OddsRatio_working_3-way'!AA176+'OddsRatio_working_3-way'!AG176</f>
        <v>-0.61537075567438948</v>
      </c>
      <c r="AN176" s="11">
        <f>'OddsRatio_working_3-way'!AB176+'OddsRatio_working_3-way'!AH176</f>
        <v>-0.42757169000096495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1.0429424456753542</v>
      </c>
      <c r="AS176" s="11">
        <f>IF(('OddsRatio_working_3-way'!X176=0),IF(Q176&gt;0,-Q176^(1/3),(-Q176)^(1/3)),'OddsRatio_working_3-way'!AM176-'OddsRatio_working_3-way'!R176/3)</f>
        <v>-0.61537075567438948</v>
      </c>
      <c r="AT176" s="11">
        <f>IF(('OddsRatio_working_3-way'!X176=0),IF(Q176&gt;0,-Q176^(1/3),(-Q176)^(1/3)),'OddsRatio_working_3-way'!AN176-'OddsRatio_working_3-way'!R176/3)</f>
        <v>-0.42757169000096495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1.97</v>
      </c>
      <c r="B177" s="4">
        <f>IF('True_Odds_Calculator_3-way'!B178="","",'True_Odds_Calculator_3-way'!B178)</f>
        <v>3.33</v>
      </c>
      <c r="C177" s="4">
        <f>IF('True_Odds_Calculator_3-way'!C178="","",'True_Odds_Calculator_3-way'!C178)</f>
        <v>4.42</v>
      </c>
      <c r="D177" s="9">
        <f t="shared" si="39"/>
        <v>0.4940655862193355</v>
      </c>
      <c r="E177" s="9">
        <f t="shared" si="40"/>
        <v>0.28903688421525914</v>
      </c>
      <c r="F177" s="9">
        <f t="shared" si="41"/>
        <v>0.21689752956540553</v>
      </c>
      <c r="G177" s="9">
        <f t="shared" si="42"/>
        <v>1.055693584870375</v>
      </c>
      <c r="H177" s="9">
        <f t="shared" si="43"/>
        <v>2.0240227773242641</v>
      </c>
      <c r="I177" s="9">
        <f t="shared" si="44"/>
        <v>3.4597660527479728</v>
      </c>
      <c r="J177" s="9">
        <f t="shared" si="45"/>
        <v>4.6104720602566829</v>
      </c>
      <c r="K177" s="11">
        <f t="shared" si="46"/>
        <v>0.50761421319796951</v>
      </c>
      <c r="L177" s="11">
        <f t="shared" si="47"/>
        <v>0.3003003003003003</v>
      </c>
      <c r="M177" s="11">
        <f t="shared" si="48"/>
        <v>0.22624434389140272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-0.266575990971333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0.23175896570939869</v>
      </c>
      <c r="Q177" s="11">
        <f>2*'OddsRatio_working_3-way'!K177*'OddsRatio_working_3-way'!L177*'OddsRatio_working_3-way'!M177</f>
        <v>6.8975882651606743E-2</v>
      </c>
      <c r="R177" s="11">
        <f t="shared" si="49"/>
        <v>0</v>
      </c>
      <c r="S177" s="11">
        <f t="shared" si="50"/>
        <v>-0.86939174403865027</v>
      </c>
      <c r="T177" s="11">
        <f t="shared" si="51"/>
        <v>-0.25874754286864587</v>
      </c>
      <c r="U177" s="11">
        <f>'OddsRatio_working_3-way'!S177-'OddsRatio_working_3-way'!R177^2/3</f>
        <v>-0.86939174403865027</v>
      </c>
      <c r="V177" s="11">
        <f>'OddsRatio_working_3-way'!S177*'OddsRatio_working_3-way'!R177/3-2*'OddsRatio_working_3-way'!R177^3/27-'OddsRatio_working_3-way'!T177</f>
        <v>0.25874754286864587</v>
      </c>
      <c r="W177" s="11">
        <f>'OddsRatio_working_3-way'!V177^2+4*'OddsRatio_working_3-way'!U177^3/27</f>
        <v>-3.0401234777822625E-2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0.15600603010651892</v>
      </c>
      <c r="Y177" s="11">
        <f>IF('OddsRatio_working_3-way'!W177&gt;=0,IF('OddsRatio_working_3-way'!V177+SQRT('OddsRatio_working_3-way'!W177)&gt;0,0,PI()),ACOS('OddsRatio_working_3-way'!V177/(2*'OddsRatio_working_3-way'!X177)))</f>
        <v>0.59296576345480012</v>
      </c>
      <c r="Z177" s="11">
        <f>'OddsRatio_working_3-way'!X177^(1/3)*COS('OddsRatio_working_3-way'!Y177/3)</f>
        <v>0.52784679243518751</v>
      </c>
      <c r="AA177" s="11">
        <f>'OddsRatio_working_3-way'!X177^(1/3)*COS(('OddsRatio_working_3-way'!Y177+2*PI())/3)</f>
        <v>-0.35547261137848757</v>
      </c>
      <c r="AB177" s="11">
        <f>'OddsRatio_working_3-way'!X177^(1/3)*COS(('OddsRatio_working_3-way'!Y177+4*PI())/3)</f>
        <v>-0.17237418105670002</v>
      </c>
      <c r="AC177" s="11">
        <f>'OddsRatio_working_3-way'!X177^(1/3)*SIN('OddsRatio_working_3-way'!Y177/3)</f>
        <v>0.105711928034482</v>
      </c>
      <c r="AD177" s="11">
        <f>'OddsRatio_working_3-way'!X177^(1/3)*SIN(('OddsRatio_working_3-way'!Y177+2*PI())/3)</f>
        <v>0.40427276753776298</v>
      </c>
      <c r="AE177" s="11">
        <f>'OddsRatio_working_3-way'!X177^(1/3)*SIN(('OddsRatio_working_3-way'!Y177+4*PI())/3)</f>
        <v>-0.50998469557224502</v>
      </c>
      <c r="AF177" s="11">
        <f>-'OddsRatio_working_3-way'!U177/(3*'OddsRatio_working_3-way'!X177^(1/3))*COS(('OddsRatio_working_3-way'!Y177)/3)</f>
        <v>0.52784679243518751</v>
      </c>
      <c r="AG177" s="11">
        <f>-'OddsRatio_working_3-way'!U177/(3*'OddsRatio_working_3-way'!X177^(1/3))*COS(('OddsRatio_working_3-way'!Y177+2*PI())/3)</f>
        <v>-0.35547261137848757</v>
      </c>
      <c r="AH177" s="11">
        <f>-'OddsRatio_working_3-way'!U177/(3*'OddsRatio_working_3-way'!X177^(1/3))*COS(('OddsRatio_working_3-way'!Y177+4*PI())/3)</f>
        <v>-0.17237418105670002</v>
      </c>
      <c r="AI177" s="11">
        <f>'OddsRatio_working_3-way'!U177/(3*'OddsRatio_working_3-way'!X177^(1/3))*SIN(('OddsRatio_working_3-way'!Y177)/3)</f>
        <v>-0.105711928034482</v>
      </c>
      <c r="AJ177" s="11">
        <f>'OddsRatio_working_3-way'!U177/(3*'OddsRatio_working_3-way'!X177^(1/3))*SIN(('OddsRatio_working_3-way'!Y177+2*PI())/3)</f>
        <v>-0.40427276753776298</v>
      </c>
      <c r="AK177" s="11">
        <f>'OddsRatio_working_3-way'!U177/(3*'OddsRatio_working_3-way'!X177^(1/3))*SIN(('OddsRatio_working_3-way'!Y177+4*PI())/3)</f>
        <v>0.50998469557224502</v>
      </c>
      <c r="AL177" s="11">
        <f>'OddsRatio_working_3-way'!Z177+'OddsRatio_working_3-way'!AF177</f>
        <v>1.055693584870375</v>
      </c>
      <c r="AM177" s="11">
        <f>'OddsRatio_working_3-way'!AA177+'OddsRatio_working_3-way'!AG177</f>
        <v>-0.71094522275697514</v>
      </c>
      <c r="AN177" s="11">
        <f>'OddsRatio_working_3-way'!AB177+'OddsRatio_working_3-way'!AH177</f>
        <v>-0.34474836211340004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1.055693584870375</v>
      </c>
      <c r="AS177" s="11">
        <f>IF(('OddsRatio_working_3-way'!X177=0),IF(Q177&gt;0,-Q177^(1/3),(-Q177)^(1/3)),'OddsRatio_working_3-way'!AM177-'OddsRatio_working_3-way'!R177/3)</f>
        <v>-0.71094522275697514</v>
      </c>
      <c r="AT177" s="11">
        <f>IF(('OddsRatio_working_3-way'!X177=0),IF(Q177&gt;0,-Q177^(1/3),(-Q177)^(1/3)),'OddsRatio_working_3-way'!AN177-'OddsRatio_working_3-way'!R177/3)</f>
        <v>-0.34474836211340004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2.44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3.01</v>
      </c>
      <c r="D178" s="9">
        <f t="shared" si="39"/>
        <v>0.39797218988323996</v>
      </c>
      <c r="E178" s="9">
        <f t="shared" si="40"/>
        <v>0.28064258018067717</v>
      </c>
      <c r="F178" s="9">
        <f t="shared" si="41"/>
        <v>0.32138522993608293</v>
      </c>
      <c r="G178" s="9">
        <f t="shared" si="42"/>
        <v>1.0505127714057028</v>
      </c>
      <c r="H178" s="9">
        <f t="shared" si="43"/>
        <v>2.5127383908242118</v>
      </c>
      <c r="I178" s="9">
        <f t="shared" si="44"/>
        <v>3.563251162229915</v>
      </c>
      <c r="J178" s="9">
        <f t="shared" si="45"/>
        <v>3.1115306705254624</v>
      </c>
      <c r="K178" s="11">
        <f t="shared" si="46"/>
        <v>0.4098360655737705</v>
      </c>
      <c r="L178" s="11">
        <f t="shared" si="47"/>
        <v>0.29069767441860467</v>
      </c>
      <c r="M178" s="11">
        <f t="shared" si="48"/>
        <v>0.33222591362126247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-0.27953333848412265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0.23313127039997569</v>
      </c>
      <c r="Q178" s="11">
        <f>2*'OddsRatio_working_3-way'!K178*'OddsRatio_working_3-way'!L178*'OddsRatio_working_3-way'!M178</f>
        <v>7.9161721697784626E-2</v>
      </c>
      <c r="R178" s="11">
        <f t="shared" si="49"/>
        <v>0</v>
      </c>
      <c r="S178" s="11">
        <f t="shared" si="50"/>
        <v>-0.83400166743695026</v>
      </c>
      <c r="T178" s="11">
        <f t="shared" si="51"/>
        <v>-0.28319241678674034</v>
      </c>
      <c r="U178" s="11">
        <f>'OddsRatio_working_3-way'!S178-'OddsRatio_working_3-way'!R178^2/3</f>
        <v>-0.83400166743695026</v>
      </c>
      <c r="V178" s="11">
        <f>'OddsRatio_working_3-way'!S178*'OddsRatio_working_3-way'!R178/3-2*'OddsRatio_working_3-way'!R178^3/27-'OddsRatio_working_3-way'!T178</f>
        <v>0.28319241678674034</v>
      </c>
      <c r="W178" s="11">
        <f>'OddsRatio_working_3-way'!V178^2+4*'OddsRatio_working_3-way'!U178^3/27</f>
        <v>-5.7423785403047795E-3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0.14657790033444643</v>
      </c>
      <c r="Y178" s="11">
        <f>IF('OddsRatio_working_3-way'!W178&gt;=0,IF('OddsRatio_working_3-way'!V178+SQRT('OddsRatio_working_3-way'!W178)&gt;0,0,PI()),ACOS('OddsRatio_working_3-way'!V178/(2*'OddsRatio_working_3-way'!X178)))</f>
        <v>0.26146101229888186</v>
      </c>
      <c r="Z178" s="11">
        <f>'OddsRatio_working_3-way'!X178^(1/3)*COS('OddsRatio_working_3-way'!Y178/3)</f>
        <v>0.52525638570285149</v>
      </c>
      <c r="AA178" s="11">
        <f>'OddsRatio_working_3-way'!X178^(1/3)*COS(('OddsRatio_working_3-way'!Y178+2*PI())/3)</f>
        <v>-0.30237380667258307</v>
      </c>
      <c r="AB178" s="11">
        <f>'OddsRatio_working_3-way'!X178^(1/3)*COS(('OddsRatio_working_3-way'!Y178+4*PI())/3)</f>
        <v>-0.22288257903026815</v>
      </c>
      <c r="AC178" s="11">
        <f>'OddsRatio_working_3-way'!X178^(1/3)*SIN('OddsRatio_working_3-way'!Y178/3)</f>
        <v>4.5894281677504291E-2</v>
      </c>
      <c r="AD178" s="11">
        <f>'OddsRatio_working_3-way'!X178^(1/3)*SIN(('OddsRatio_working_3-way'!Y178+2*PI())/3)</f>
        <v>0.43193823267991477</v>
      </c>
      <c r="AE178" s="11">
        <f>'OddsRatio_working_3-way'!X178^(1/3)*SIN(('OddsRatio_working_3-way'!Y178+4*PI())/3)</f>
        <v>-0.47783251435741902</v>
      </c>
      <c r="AF178" s="11">
        <f>-'OddsRatio_working_3-way'!U178/(3*'OddsRatio_working_3-way'!X178^(1/3))*COS(('OddsRatio_working_3-way'!Y178)/3)</f>
        <v>0.52525638570285138</v>
      </c>
      <c r="AG178" s="11">
        <f>-'OddsRatio_working_3-way'!U178/(3*'OddsRatio_working_3-way'!X178^(1/3))*COS(('OddsRatio_working_3-way'!Y178+2*PI())/3)</f>
        <v>-0.30237380667258301</v>
      </c>
      <c r="AH178" s="11">
        <f>-'OddsRatio_working_3-way'!U178/(3*'OddsRatio_working_3-way'!X178^(1/3))*COS(('OddsRatio_working_3-way'!Y178+4*PI())/3)</f>
        <v>-0.22288257903026809</v>
      </c>
      <c r="AI178" s="11">
        <f>'OddsRatio_working_3-way'!U178/(3*'OddsRatio_working_3-way'!X178^(1/3))*SIN(('OddsRatio_working_3-way'!Y178)/3)</f>
        <v>-4.5894281677504284E-2</v>
      </c>
      <c r="AJ178" s="11">
        <f>'OddsRatio_working_3-way'!U178/(3*'OddsRatio_working_3-way'!X178^(1/3))*SIN(('OddsRatio_working_3-way'!Y178+2*PI())/3)</f>
        <v>-0.43193823267991466</v>
      </c>
      <c r="AK178" s="11">
        <f>'OddsRatio_working_3-way'!U178/(3*'OddsRatio_working_3-way'!X178^(1/3))*SIN(('OddsRatio_working_3-way'!Y178+4*PI())/3)</f>
        <v>0.47783251435741891</v>
      </c>
      <c r="AL178" s="11">
        <f>'OddsRatio_working_3-way'!Z178+'OddsRatio_working_3-way'!AF178</f>
        <v>1.0505127714057028</v>
      </c>
      <c r="AM178" s="11">
        <f>'OddsRatio_working_3-way'!AA178+'OddsRatio_working_3-way'!AG178</f>
        <v>-0.60474761334516614</v>
      </c>
      <c r="AN178" s="11">
        <f>'OddsRatio_working_3-way'!AB178+'OddsRatio_working_3-way'!AH178</f>
        <v>-0.44576515806053624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1.0505127714057028</v>
      </c>
      <c r="AS178" s="11">
        <f>IF(('OddsRatio_working_3-way'!X178=0),IF(Q178&gt;0,-Q178^(1/3),(-Q178)^(1/3)),'OddsRatio_working_3-way'!AM178-'OddsRatio_working_3-way'!R178/3)</f>
        <v>-0.60474761334516614</v>
      </c>
      <c r="AT178" s="11">
        <f>IF(('OddsRatio_working_3-way'!X178=0),IF(Q178&gt;0,-Q178^(1/3),(-Q178)^(1/3)),'OddsRatio_working_3-way'!AN178-'OddsRatio_working_3-way'!R178/3)</f>
        <v>-0.44576515806053624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1.92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3.85</v>
      </c>
      <c r="D179" s="9">
        <f t="shared" si="39"/>
        <v>0.50712188391900503</v>
      </c>
      <c r="E179" s="9">
        <f t="shared" si="40"/>
        <v>0.24355229355155725</v>
      </c>
      <c r="F179" s="9">
        <f t="shared" si="41"/>
        <v>0.24932582252943777</v>
      </c>
      <c r="G179" s="9">
        <f t="shared" si="42"/>
        <v>1.0564266691797883</v>
      </c>
      <c r="H179" s="9">
        <f t="shared" si="43"/>
        <v>1.971912535645405</v>
      </c>
      <c r="I179" s="9">
        <f t="shared" si="44"/>
        <v>4.1058944073885772</v>
      </c>
      <c r="J179" s="9">
        <f t="shared" si="45"/>
        <v>4.0108160071623971</v>
      </c>
      <c r="K179" s="11">
        <f t="shared" si="46"/>
        <v>0.52083333333333337</v>
      </c>
      <c r="L179" s="11">
        <f t="shared" si="47"/>
        <v>0.25380710659898476</v>
      </c>
      <c r="M179" s="11">
        <f t="shared" si="48"/>
        <v>0.25974025974025972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-0.26468043377941863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0.23039037950205465</v>
      </c>
      <c r="Q179" s="11">
        <f>2*'OddsRatio_working_3-way'!K179*'OddsRatio_working_3-way'!L179*'OddsRatio_working_3-way'!M179</f>
        <v>6.8670753949941765E-2</v>
      </c>
      <c r="R179" s="11">
        <f t="shared" si="49"/>
        <v>0</v>
      </c>
      <c r="S179" s="11">
        <f t="shared" si="50"/>
        <v>-0.87044733988179546</v>
      </c>
      <c r="T179" s="11">
        <f t="shared" si="51"/>
        <v>-0.25944779132095241</v>
      </c>
      <c r="U179" s="11">
        <f>'OddsRatio_working_3-way'!S179-'OddsRatio_working_3-way'!R179^2/3</f>
        <v>-0.87044733988179546</v>
      </c>
      <c r="V179" s="11">
        <f>'OddsRatio_working_3-way'!S179*'OddsRatio_working_3-way'!R179/3-2*'OddsRatio_working_3-way'!R179^3/27-'OddsRatio_working_3-way'!T179</f>
        <v>0.25944779132095241</v>
      </c>
      <c r="W179" s="11">
        <f>'OddsRatio_working_3-way'!V179^2+4*'OddsRatio_working_3-way'!U179^3/27</f>
        <v>-3.0393406105192519E-2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0.15629024483833995</v>
      </c>
      <c r="Y179" s="11">
        <f>IF('OddsRatio_working_3-way'!W179&gt;=0,IF('OddsRatio_working_3-way'!V179+SQRT('OddsRatio_working_3-way'!W179)&gt;0,0,PI()),ACOS('OddsRatio_working_3-way'!V179/(2*'OddsRatio_working_3-way'!X179)))</f>
        <v>0.5916543138857967</v>
      </c>
      <c r="Z179" s="11">
        <f>'OddsRatio_working_3-way'!X179^(1/3)*COS('OddsRatio_working_3-way'!Y179/3)</f>
        <v>0.52821333458989417</v>
      </c>
      <c r="AA179" s="11">
        <f>'OddsRatio_working_3-way'!X179^(1/3)*COS(('OddsRatio_working_3-way'!Y179+2*PI())/3)</f>
        <v>-0.35551148030562646</v>
      </c>
      <c r="AB179" s="11">
        <f>'OddsRatio_working_3-way'!X179^(1/3)*COS(('OddsRatio_working_3-way'!Y179+4*PI())/3)</f>
        <v>-0.17270185428426757</v>
      </c>
      <c r="AC179" s="11">
        <f>'OddsRatio_working_3-way'!X179^(1/3)*SIN('OddsRatio_working_3-way'!Y179/3)</f>
        <v>0.10554518679388637</v>
      </c>
      <c r="AD179" s="11">
        <f>'OddsRatio_working_3-way'!X179^(1/3)*SIN(('OddsRatio_working_3-way'!Y179+2*PI())/3)</f>
        <v>0.40467357297559475</v>
      </c>
      <c r="AE179" s="11">
        <f>'OddsRatio_working_3-way'!X179^(1/3)*SIN(('OddsRatio_working_3-way'!Y179+4*PI())/3)</f>
        <v>-0.51021875976948106</v>
      </c>
      <c r="AF179" s="11">
        <f>-'OddsRatio_working_3-way'!U179/(3*'OddsRatio_working_3-way'!X179^(1/3))*COS(('OddsRatio_working_3-way'!Y179)/3)</f>
        <v>0.52821333458989417</v>
      </c>
      <c r="AG179" s="11">
        <f>-'OddsRatio_working_3-way'!U179/(3*'OddsRatio_working_3-way'!X179^(1/3))*COS(('OddsRatio_working_3-way'!Y179+2*PI())/3)</f>
        <v>-0.35551148030562646</v>
      </c>
      <c r="AH179" s="11">
        <f>-'OddsRatio_working_3-way'!U179/(3*'OddsRatio_working_3-way'!X179^(1/3))*COS(('OddsRatio_working_3-way'!Y179+4*PI())/3)</f>
        <v>-0.17270185428426757</v>
      </c>
      <c r="AI179" s="11">
        <f>'OddsRatio_working_3-way'!U179/(3*'OddsRatio_working_3-way'!X179^(1/3))*SIN(('OddsRatio_working_3-way'!Y179)/3)</f>
        <v>-0.10554518679388637</v>
      </c>
      <c r="AJ179" s="11">
        <f>'OddsRatio_working_3-way'!U179/(3*'OddsRatio_working_3-way'!X179^(1/3))*SIN(('OddsRatio_working_3-way'!Y179+2*PI())/3)</f>
        <v>-0.40467357297559475</v>
      </c>
      <c r="AK179" s="11">
        <f>'OddsRatio_working_3-way'!U179/(3*'OddsRatio_working_3-way'!X179^(1/3))*SIN(('OddsRatio_working_3-way'!Y179+4*PI())/3)</f>
        <v>0.51021875976948106</v>
      </c>
      <c r="AL179" s="11">
        <f>'OddsRatio_working_3-way'!Z179+'OddsRatio_working_3-way'!AF179</f>
        <v>1.0564266691797883</v>
      </c>
      <c r="AM179" s="11">
        <f>'OddsRatio_working_3-way'!AA179+'OddsRatio_working_3-way'!AG179</f>
        <v>-0.71102296061125292</v>
      </c>
      <c r="AN179" s="11">
        <f>'OddsRatio_working_3-way'!AB179+'OddsRatio_working_3-way'!AH179</f>
        <v>-0.34540370856853514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1.0564266691797883</v>
      </c>
      <c r="AS179" s="11">
        <f>IF(('OddsRatio_working_3-way'!X179=0),IF(Q179&gt;0,-Q179^(1/3),(-Q179)^(1/3)),'OddsRatio_working_3-way'!AM179-'OddsRatio_working_3-way'!R179/3)</f>
        <v>-0.71102296061125292</v>
      </c>
      <c r="AT179" s="11">
        <f>IF(('OddsRatio_working_3-way'!X179=0),IF(Q179&gt;0,-Q179^(1/3),(-Q179)^(1/3)),'OddsRatio_working_3-way'!AN179-'OddsRatio_working_3-way'!R179/3)</f>
        <v>-0.34540370856853514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1.5</v>
      </c>
      <c r="B180" s="4">
        <f>IF('True_Odds_Calculator_3-way'!B181="","",'True_Odds_Calculator_3-way'!B181)</f>
        <v>4.2300000000000004</v>
      </c>
      <c r="C180" s="4">
        <f>IF('True_Odds_Calculator_3-way'!C181="","",'True_Odds_Calculator_3-way'!C181)</f>
        <v>7.43</v>
      </c>
      <c r="D180" s="9">
        <f t="shared" si="39"/>
        <v>0.65023133235251329</v>
      </c>
      <c r="E180" s="9">
        <f t="shared" si="40"/>
        <v>0.22346739551828049</v>
      </c>
      <c r="F180" s="9">
        <f t="shared" si="41"/>
        <v>0.12630127212920619</v>
      </c>
      <c r="G180" s="9">
        <f t="shared" si="42"/>
        <v>1.0758284021227844</v>
      </c>
      <c r="H180" s="9">
        <f t="shared" si="43"/>
        <v>1.5379142010613922</v>
      </c>
      <c r="I180" s="9">
        <f t="shared" si="44"/>
        <v>4.4749257388565935</v>
      </c>
      <c r="J180" s="9">
        <f t="shared" si="45"/>
        <v>7.9175766256495033</v>
      </c>
      <c r="K180" s="11">
        <f t="shared" si="46"/>
        <v>0.66666666666666663</v>
      </c>
      <c r="L180" s="11">
        <f t="shared" si="47"/>
        <v>0.23640661938534277</v>
      </c>
      <c r="M180" s="11">
        <f t="shared" si="48"/>
        <v>0.13458950201884254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-0.22027390925761525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0.21551289842575885</v>
      </c>
      <c r="Q180" s="11">
        <f>2*'OddsRatio_working_3-way'!K180*'OddsRatio_working_3-way'!L180*'OddsRatio_working_3-way'!M180</f>
        <v>4.2423798902708434E-2</v>
      </c>
      <c r="R180" s="11">
        <f t="shared" si="49"/>
        <v>0</v>
      </c>
      <c r="S180" s="11">
        <f t="shared" si="50"/>
        <v>-0.97838595207257029</v>
      </c>
      <c r="T180" s="11">
        <f t="shared" si="51"/>
        <v>-0.19259565985680516</v>
      </c>
      <c r="U180" s="11">
        <f>'OddsRatio_working_3-way'!S180-'OddsRatio_working_3-way'!R180^2/3</f>
        <v>-0.97838595207257029</v>
      </c>
      <c r="V180" s="11">
        <f>'OddsRatio_working_3-way'!S180*'OddsRatio_working_3-way'!R180/3-2*'OddsRatio_working_3-way'!R180^3/27-'OddsRatio_working_3-way'!T180</f>
        <v>0.19259565985680516</v>
      </c>
      <c r="W180" s="11">
        <f>'OddsRatio_working_3-way'!V180^2+4*'OddsRatio_working_3-way'!U180^3/27</f>
        <v>-0.10165495033020994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0.18624448886201178</v>
      </c>
      <c r="Y180" s="11">
        <f>IF('OddsRatio_working_3-way'!W180&gt;=0,IF('OddsRatio_working_3-way'!V180+SQRT('OddsRatio_working_3-way'!W180)&gt;0,0,PI()),ACOS('OddsRatio_working_3-way'!V180/(2*'OddsRatio_working_3-way'!X180)))</f>
        <v>1.0273946863398877</v>
      </c>
      <c r="Z180" s="11">
        <f>'OddsRatio_working_3-way'!X180^(1/3)*COS('OddsRatio_working_3-way'!Y180/3)</f>
        <v>0.53791420106139221</v>
      </c>
      <c r="AA180" s="11">
        <f>'OddsRatio_working_3-way'!X180^(1/3)*COS(('OddsRatio_working_3-way'!Y180+2*PI())/3)</f>
        <v>-0.43503756970303942</v>
      </c>
      <c r="AB180" s="11">
        <f>'OddsRatio_working_3-way'!X180^(1/3)*COS(('OddsRatio_working_3-way'!Y180+4*PI())/3)</f>
        <v>-0.10287663135835297</v>
      </c>
      <c r="AC180" s="11">
        <f>'OddsRatio_working_3-way'!X180^(1/3)*SIN('OddsRatio_working_3-way'!Y180/3)</f>
        <v>0.1917732071675835</v>
      </c>
      <c r="AD180" s="11">
        <f>'OddsRatio_working_3-way'!X180^(1/3)*SIN(('OddsRatio_working_3-way'!Y180+2*PI())/3)</f>
        <v>0.36996075959178421</v>
      </c>
      <c r="AE180" s="11">
        <f>'OddsRatio_working_3-way'!X180^(1/3)*SIN(('OddsRatio_working_3-way'!Y180+4*PI())/3)</f>
        <v>-0.56173396675936771</v>
      </c>
      <c r="AF180" s="11">
        <f>-'OddsRatio_working_3-way'!U180/(3*'OddsRatio_working_3-way'!X180^(1/3))*COS(('OddsRatio_working_3-way'!Y180)/3)</f>
        <v>0.53791420106139209</v>
      </c>
      <c r="AG180" s="11">
        <f>-'OddsRatio_working_3-way'!U180/(3*'OddsRatio_working_3-way'!X180^(1/3))*COS(('OddsRatio_working_3-way'!Y180+2*PI())/3)</f>
        <v>-0.43503756970303931</v>
      </c>
      <c r="AH180" s="11">
        <f>-'OddsRatio_working_3-way'!U180/(3*'OddsRatio_working_3-way'!X180^(1/3))*COS(('OddsRatio_working_3-way'!Y180+4*PI())/3)</f>
        <v>-0.10287663135835294</v>
      </c>
      <c r="AI180" s="11">
        <f>'OddsRatio_working_3-way'!U180/(3*'OddsRatio_working_3-way'!X180^(1/3))*SIN(('OddsRatio_working_3-way'!Y180)/3)</f>
        <v>-0.19177320716758348</v>
      </c>
      <c r="AJ180" s="11">
        <f>'OddsRatio_working_3-way'!U180/(3*'OddsRatio_working_3-way'!X180^(1/3))*SIN(('OddsRatio_working_3-way'!Y180+2*PI())/3)</f>
        <v>-0.36996075959178409</v>
      </c>
      <c r="AK180" s="11">
        <f>'OddsRatio_working_3-way'!U180/(3*'OddsRatio_working_3-way'!X180^(1/3))*SIN(('OddsRatio_working_3-way'!Y180+4*PI())/3)</f>
        <v>0.5617339667593676</v>
      </c>
      <c r="AL180" s="11">
        <f>'OddsRatio_working_3-way'!Z180+'OddsRatio_working_3-way'!AF180</f>
        <v>1.0758284021227844</v>
      </c>
      <c r="AM180" s="11">
        <f>'OddsRatio_working_3-way'!AA180+'OddsRatio_working_3-way'!AG180</f>
        <v>-0.87007513940607872</v>
      </c>
      <c r="AN180" s="11">
        <f>'OddsRatio_working_3-way'!AB180+'OddsRatio_working_3-way'!AH180</f>
        <v>-0.20575326271670591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1.0758284021227844</v>
      </c>
      <c r="AS180" s="11">
        <f>IF(('OddsRatio_working_3-way'!X180=0),IF(Q180&gt;0,-Q180^(1/3),(-Q180)^(1/3)),'OddsRatio_working_3-way'!AM180-'OddsRatio_working_3-way'!R180/3)</f>
        <v>-0.87007513940607872</v>
      </c>
      <c r="AT180" s="11">
        <f>IF(('OddsRatio_working_3-way'!X180=0),IF(Q180&gt;0,-Q180^(1/3),(-Q180)^(1/3)),'OddsRatio_working_3-way'!AN180-'OddsRatio_working_3-way'!R180/3)</f>
        <v>-0.20575326271670591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2.2599999999999998</v>
      </c>
      <c r="B181" s="4">
        <f>IF('True_Odds_Calculator_3-way'!B182="","",'True_Odds_Calculator_3-way'!B182)</f>
        <v>3.33</v>
      </c>
      <c r="C181" s="4">
        <f>IF('True_Odds_Calculator_3-way'!C182="","",'True_Odds_Calculator_3-way'!C182)</f>
        <v>3.44</v>
      </c>
      <c r="D181" s="9">
        <f t="shared" si="39"/>
        <v>0.42996400968223714</v>
      </c>
      <c r="E181" s="9">
        <f t="shared" si="40"/>
        <v>0.28971789682213422</v>
      </c>
      <c r="F181" s="9">
        <f t="shared" si="41"/>
        <v>0.28031809349562892</v>
      </c>
      <c r="G181" s="9">
        <f t="shared" si="42"/>
        <v>1.0522032215197727</v>
      </c>
      <c r="H181" s="9">
        <f t="shared" si="43"/>
        <v>2.3257760591149137</v>
      </c>
      <c r="I181" s="9">
        <f t="shared" si="44"/>
        <v>3.4516335061410701</v>
      </c>
      <c r="J181" s="9">
        <f t="shared" si="45"/>
        <v>3.5673758605082453</v>
      </c>
      <c r="K181" s="11">
        <f t="shared" si="46"/>
        <v>0.44247787610619471</v>
      </c>
      <c r="L181" s="11">
        <f t="shared" si="47"/>
        <v>0.3003003003003003</v>
      </c>
      <c r="M181" s="11">
        <f t="shared" si="48"/>
        <v>0.29069767441860467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-0.27669746305268028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0.23291968651096046</v>
      </c>
      <c r="Q181" s="11">
        <f>2*'OddsRatio_working_3-way'!K181*'OddsRatio_working_3-way'!L181*'OddsRatio_working_3-way'!M181</f>
        <v>7.72536273668194E-2</v>
      </c>
      <c r="R181" s="11">
        <f t="shared" si="49"/>
        <v>0</v>
      </c>
      <c r="S181" s="11">
        <f t="shared" si="50"/>
        <v>-0.84178468404177242</v>
      </c>
      <c r="T181" s="11">
        <f t="shared" si="51"/>
        <v>-0.27919890017969234</v>
      </c>
      <c r="U181" s="11">
        <f>'OddsRatio_working_3-way'!S181-'OddsRatio_working_3-way'!R181^2/3</f>
        <v>-0.84178468404177242</v>
      </c>
      <c r="V181" s="11">
        <f>'OddsRatio_working_3-way'!S181*'OddsRatio_working_3-way'!R181/3-2*'OddsRatio_working_3-way'!R181^3/27-'OddsRatio_working_3-way'!T181</f>
        <v>0.27919890017969234</v>
      </c>
      <c r="W181" s="11">
        <f>'OddsRatio_working_3-way'!V181^2+4*'OddsRatio_working_3-way'!U181^3/27</f>
        <v>-1.0416840999010316E-2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0.14863450714803758</v>
      </c>
      <c r="Y181" s="11">
        <f>IF('OddsRatio_working_3-way'!W181&gt;=0,IF('OddsRatio_working_3-way'!V181+SQRT('OddsRatio_working_3-way'!W181)&gt;0,0,PI()),ACOS('OddsRatio_working_3-way'!V181/(2*'OddsRatio_working_3-way'!X181)))</f>
        <v>0.35046569801523653</v>
      </c>
      <c r="Z181" s="11">
        <f>'OddsRatio_working_3-way'!X181^(1/3)*COS('OddsRatio_working_3-way'!Y181/3)</f>
        <v>0.52610161075988648</v>
      </c>
      <c r="AA181" s="11">
        <f>'OddsRatio_working_3-way'!X181^(1/3)*COS(('OddsRatio_working_3-way'!Y181+2*PI())/3)</f>
        <v>-0.31652035164071463</v>
      </c>
      <c r="AB181" s="11">
        <f>'OddsRatio_working_3-way'!X181^(1/3)*COS(('OddsRatio_working_3-way'!Y181+4*PI())/3)</f>
        <v>-0.20958125911917205</v>
      </c>
      <c r="AC181" s="11">
        <f>'OddsRatio_working_3-way'!X181^(1/3)*SIN('OddsRatio_working_3-way'!Y181/3)</f>
        <v>6.174131385420694E-2</v>
      </c>
      <c r="AD181" s="11">
        <f>'OddsRatio_working_3-way'!X181^(1/3)*SIN(('OddsRatio_working_3-way'!Y181+2*PI())/3)</f>
        <v>0.42474670296287081</v>
      </c>
      <c r="AE181" s="11">
        <f>'OddsRatio_working_3-way'!X181^(1/3)*SIN(('OddsRatio_working_3-way'!Y181+4*PI())/3)</f>
        <v>-0.48648801681707771</v>
      </c>
      <c r="AF181" s="11">
        <f>-'OddsRatio_working_3-way'!U181/(3*'OddsRatio_working_3-way'!X181^(1/3))*COS(('OddsRatio_working_3-way'!Y181)/3)</f>
        <v>0.52610161075988637</v>
      </c>
      <c r="AG181" s="11">
        <f>-'OddsRatio_working_3-way'!U181/(3*'OddsRatio_working_3-way'!X181^(1/3))*COS(('OddsRatio_working_3-way'!Y181+2*PI())/3)</f>
        <v>-0.31652035164071457</v>
      </c>
      <c r="AH181" s="11">
        <f>-'OddsRatio_working_3-way'!U181/(3*'OddsRatio_working_3-way'!X181^(1/3))*COS(('OddsRatio_working_3-way'!Y181+4*PI())/3)</f>
        <v>-0.209581259119172</v>
      </c>
      <c r="AI181" s="11">
        <f>'OddsRatio_working_3-way'!U181/(3*'OddsRatio_working_3-way'!X181^(1/3))*SIN(('OddsRatio_working_3-way'!Y181)/3)</f>
        <v>-6.1741313854206926E-2</v>
      </c>
      <c r="AJ181" s="11">
        <f>'OddsRatio_working_3-way'!U181/(3*'OddsRatio_working_3-way'!X181^(1/3))*SIN(('OddsRatio_working_3-way'!Y181+2*PI())/3)</f>
        <v>-0.4247467029628707</v>
      </c>
      <c r="AK181" s="11">
        <f>'OddsRatio_working_3-way'!U181/(3*'OddsRatio_working_3-way'!X181^(1/3))*SIN(('OddsRatio_working_3-way'!Y181+4*PI())/3)</f>
        <v>0.4864880168170776</v>
      </c>
      <c r="AL181" s="11">
        <f>'OddsRatio_working_3-way'!Z181+'OddsRatio_working_3-way'!AF181</f>
        <v>1.0522032215197727</v>
      </c>
      <c r="AM181" s="11">
        <f>'OddsRatio_working_3-way'!AA181+'OddsRatio_working_3-way'!AG181</f>
        <v>-0.63304070328142914</v>
      </c>
      <c r="AN181" s="11">
        <f>'OddsRatio_working_3-way'!AB181+'OddsRatio_working_3-way'!AH181</f>
        <v>-0.41916251823834405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1.0522032215197727</v>
      </c>
      <c r="AS181" s="11">
        <f>IF(('OddsRatio_working_3-way'!X181=0),IF(Q181&gt;0,-Q181^(1/3),(-Q181)^(1/3)),'OddsRatio_working_3-way'!AM181-'OddsRatio_working_3-way'!R181/3)</f>
        <v>-0.63304070328142914</v>
      </c>
      <c r="AT181" s="11">
        <f>IF(('OddsRatio_working_3-way'!X181=0),IF(Q181&gt;0,-Q181^(1/3),(-Q181)^(1/3)),'OddsRatio_working_3-way'!AN181-'OddsRatio_working_3-way'!R181/3)</f>
        <v>-0.41916251823834405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3.56</v>
      </c>
      <c r="B182" s="4">
        <f>IF('True_Odds_Calculator_3-way'!B183="","",'True_Odds_Calculator_3-way'!B183)</f>
        <v>3.37</v>
      </c>
      <c r="C182" s="4">
        <f>IF('True_Odds_Calculator_3-way'!C183="","",'True_Odds_Calculator_3-way'!C183)</f>
        <v>2.19</v>
      </c>
      <c r="D182" s="9">
        <f t="shared" si="39"/>
        <v>0.27043458332440634</v>
      </c>
      <c r="E182" s="9">
        <f t="shared" si="40"/>
        <v>0.28591621235330089</v>
      </c>
      <c r="F182" s="9">
        <f t="shared" si="41"/>
        <v>0.44364920432229266</v>
      </c>
      <c r="G182" s="9">
        <f t="shared" si="42"/>
        <v>1.05380934415123</v>
      </c>
      <c r="H182" s="9">
        <f t="shared" si="43"/>
        <v>3.6977519210271486</v>
      </c>
      <c r="I182" s="9">
        <f t="shared" si="44"/>
        <v>3.497528145638416</v>
      </c>
      <c r="J182" s="9">
        <f t="shared" si="45"/>
        <v>2.2540331195399634</v>
      </c>
      <c r="K182" s="11">
        <f t="shared" si="46"/>
        <v>0.2808988764044944</v>
      </c>
      <c r="L182" s="11">
        <f t="shared" si="47"/>
        <v>0.29673590504451036</v>
      </c>
      <c r="M182" s="11">
        <f t="shared" si="48"/>
        <v>0.45662100456621008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-0.27479653928382364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0.23293106291011284</v>
      </c>
      <c r="Q182" s="11">
        <f>2*'OddsRatio_working_3-way'!K182*'OddsRatio_working_3-way'!L182*'OddsRatio_working_3-way'!M182</f>
        <v>7.6121262388925762E-2</v>
      </c>
      <c r="R182" s="11">
        <f t="shared" si="49"/>
        <v>0</v>
      </c>
      <c r="S182" s="11">
        <f t="shared" si="50"/>
        <v>-0.84764918625678165</v>
      </c>
      <c r="T182" s="11">
        <f t="shared" si="51"/>
        <v>-0.27700953799241229</v>
      </c>
      <c r="U182" s="11">
        <f>'OddsRatio_working_3-way'!S182-'OddsRatio_working_3-way'!R182^2/3</f>
        <v>-0.84764918625678165</v>
      </c>
      <c r="V182" s="11">
        <f>'OddsRatio_working_3-way'!S182*'OddsRatio_working_3-way'!R182/3-2*'OddsRatio_working_3-way'!R182^3/27-'OddsRatio_working_3-way'!T182</f>
        <v>0.27700953799241229</v>
      </c>
      <c r="W182" s="11">
        <f>'OddsRatio_working_3-way'!V182^2+4*'OddsRatio_working_3-way'!U182^3/27</f>
        <v>-1.3494410727839759E-2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0.15019045814116277</v>
      </c>
      <c r="Y182" s="11">
        <f>IF('OddsRatio_working_3-way'!W182&gt;=0,IF('OddsRatio_working_3-way'!V182+SQRT('OddsRatio_working_3-way'!W182)&gt;0,0,PI()),ACOS('OddsRatio_working_3-way'!V182/(2*'OddsRatio_working_3-way'!X182)))</f>
        <v>0.39707992223159883</v>
      </c>
      <c r="Z182" s="11">
        <f>'OddsRatio_working_3-way'!X182^(1/3)*COS('OddsRatio_working_3-way'!Y182/3)</f>
        <v>0.52690467207561509</v>
      </c>
      <c r="AA182" s="11">
        <f>'OddsRatio_working_3-way'!X182^(1/3)*COS(('OddsRatio_working_3-way'!Y182+2*PI())/3)</f>
        <v>-0.32420508472345838</v>
      </c>
      <c r="AB182" s="11">
        <f>'OddsRatio_working_3-way'!X182^(1/3)*COS(('OddsRatio_working_3-way'!Y182+4*PI())/3)</f>
        <v>-0.2026995873521566</v>
      </c>
      <c r="AC182" s="11">
        <f>'OddsRatio_working_3-way'!X182^(1/3)*SIN('OddsRatio_working_3-way'!Y182/3)</f>
        <v>7.0151231615340356E-2</v>
      </c>
      <c r="AD182" s="11">
        <f>'OddsRatio_working_3-way'!X182^(1/3)*SIN(('OddsRatio_working_3-way'!Y182+2*PI())/3)</f>
        <v>0.42123721558252158</v>
      </c>
      <c r="AE182" s="11">
        <f>'OddsRatio_working_3-way'!X182^(1/3)*SIN(('OddsRatio_working_3-way'!Y182+4*PI())/3)</f>
        <v>-0.49138844719786207</v>
      </c>
      <c r="AF182" s="11">
        <f>-'OddsRatio_working_3-way'!U182/(3*'OddsRatio_working_3-way'!X182^(1/3))*COS(('OddsRatio_working_3-way'!Y182)/3)</f>
        <v>0.52690467207561498</v>
      </c>
      <c r="AG182" s="11">
        <f>-'OddsRatio_working_3-way'!U182/(3*'OddsRatio_working_3-way'!X182^(1/3))*COS(('OddsRatio_working_3-way'!Y182+2*PI())/3)</f>
        <v>-0.32420508472345833</v>
      </c>
      <c r="AH182" s="11">
        <f>-'OddsRatio_working_3-way'!U182/(3*'OddsRatio_working_3-way'!X182^(1/3))*COS(('OddsRatio_working_3-way'!Y182+4*PI())/3)</f>
        <v>-0.20269958735215657</v>
      </c>
      <c r="AI182" s="11">
        <f>'OddsRatio_working_3-way'!U182/(3*'OddsRatio_working_3-way'!X182^(1/3))*SIN(('OddsRatio_working_3-way'!Y182)/3)</f>
        <v>-7.0151231615340329E-2</v>
      </c>
      <c r="AJ182" s="11">
        <f>'OddsRatio_working_3-way'!U182/(3*'OddsRatio_working_3-way'!X182^(1/3))*SIN(('OddsRatio_working_3-way'!Y182+2*PI())/3)</f>
        <v>-0.42123721558252147</v>
      </c>
      <c r="AK182" s="11">
        <f>'OddsRatio_working_3-way'!U182/(3*'OddsRatio_working_3-way'!X182^(1/3))*SIN(('OddsRatio_working_3-way'!Y182+4*PI())/3)</f>
        <v>0.49138844719786196</v>
      </c>
      <c r="AL182" s="11">
        <f>'OddsRatio_working_3-way'!Z182+'OddsRatio_working_3-way'!AF182</f>
        <v>1.05380934415123</v>
      </c>
      <c r="AM182" s="11">
        <f>'OddsRatio_working_3-way'!AA182+'OddsRatio_working_3-way'!AG182</f>
        <v>-0.64841016944691665</v>
      </c>
      <c r="AN182" s="11">
        <f>'OddsRatio_working_3-way'!AB182+'OddsRatio_working_3-way'!AH182</f>
        <v>-0.40539917470431319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1.05380934415123</v>
      </c>
      <c r="AS182" s="11">
        <f>IF(('OddsRatio_working_3-way'!X182=0),IF(Q182&gt;0,-Q182^(1/3),(-Q182)^(1/3)),'OddsRatio_working_3-way'!AM182-'OddsRatio_working_3-way'!R182/3)</f>
        <v>-0.64841016944691665</v>
      </c>
      <c r="AT182" s="11">
        <f>IF(('OddsRatio_working_3-way'!X182=0),IF(Q182&gt;0,-Q182^(1/3),(-Q182)^(1/3)),'OddsRatio_working_3-way'!AN182-'OddsRatio_working_3-way'!R182/3)</f>
        <v>-0.40539917470431319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1.63</v>
      </c>
      <c r="B183" s="4">
        <f>IF('True_Odds_Calculator_3-way'!B184="","",'True_Odds_Calculator_3-way'!B184)</f>
        <v>3.88</v>
      </c>
      <c r="C183" s="4">
        <f>IF('True_Odds_Calculator_3-way'!C184="","",'True_Odds_Calculator_3-way'!C184)</f>
        <v>5.83</v>
      </c>
      <c r="D183" s="9">
        <f t="shared" si="39"/>
        <v>0.5954204841325742</v>
      </c>
      <c r="E183" s="9">
        <f t="shared" si="40"/>
        <v>0.24353304721055508</v>
      </c>
      <c r="F183" s="9">
        <f t="shared" si="41"/>
        <v>0.161046468656871</v>
      </c>
      <c r="G183" s="9">
        <f t="shared" si="42"/>
        <v>1.0785482274121516</v>
      </c>
      <c r="H183" s="9">
        <f t="shared" si="43"/>
        <v>1.6794853832696552</v>
      </c>
      <c r="I183" s="9">
        <f t="shared" si="44"/>
        <v>4.1062188949469958</v>
      </c>
      <c r="J183" s="9">
        <f t="shared" si="45"/>
        <v>6.2093879384006927</v>
      </c>
      <c r="K183" s="11">
        <f t="shared" si="46"/>
        <v>0.61349693251533743</v>
      </c>
      <c r="L183" s="11">
        <f t="shared" si="47"/>
        <v>0.25773195876288663</v>
      </c>
      <c r="M183" s="11">
        <f t="shared" si="48"/>
        <v>0.17152658662092624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-0.23767980539418632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0.22619248188263311</v>
      </c>
      <c r="Q183" s="11">
        <f>2*'OddsRatio_working_3-way'!K183*'OddsRatio_working_3-way'!L183*'OddsRatio_working_3-way'!M183</f>
        <v>5.4242801410703388E-2</v>
      </c>
      <c r="R183" s="11">
        <f t="shared" si="49"/>
        <v>0</v>
      </c>
      <c r="S183" s="11">
        <f t="shared" si="50"/>
        <v>-0.9516689123314378</v>
      </c>
      <c r="T183" s="11">
        <f t="shared" si="51"/>
        <v>-0.2282179645878748</v>
      </c>
      <c r="U183" s="11">
        <f>'OddsRatio_working_3-way'!S183-'OddsRatio_working_3-way'!R183^2/3</f>
        <v>-0.9516689123314378</v>
      </c>
      <c r="V183" s="11">
        <f>'OddsRatio_working_3-way'!S183*'OddsRatio_working_3-way'!R183/3-2*'OddsRatio_working_3-way'!R183^3/27-'OddsRatio_working_3-way'!T183</f>
        <v>0.2282179645878748</v>
      </c>
      <c r="W183" s="11">
        <f>'OddsRatio_working_3-way'!V183^2+4*'OddsRatio_working_3-way'!U183^3/27</f>
        <v>-7.5605675128343985E-2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0.17866806827814566</v>
      </c>
      <c r="Y183" s="11">
        <f>IF('OddsRatio_working_3-way'!W183&gt;=0,IF('OddsRatio_working_3-way'!V183+SQRT('OddsRatio_working_3-way'!W183)&gt;0,0,PI()),ACOS('OddsRatio_working_3-way'!V183/(2*'OddsRatio_working_3-way'!X183)))</f>
        <v>0.87803467281175962</v>
      </c>
      <c r="Z183" s="11">
        <f>'OddsRatio_working_3-way'!X183^(1/3)*COS('OddsRatio_working_3-way'!Y183/3)</f>
        <v>0.53927411370607581</v>
      </c>
      <c r="AA183" s="11">
        <f>'OddsRatio_working_3-way'!X183^(1/3)*COS(('OddsRatio_working_3-way'!Y183+2*PI())/3)</f>
        <v>-0.41036658750582677</v>
      </c>
      <c r="AB183" s="11">
        <f>'OddsRatio_working_3-way'!X183^(1/3)*COS(('OddsRatio_working_3-way'!Y183+4*PI())/3)</f>
        <v>-0.12890752620024917</v>
      </c>
      <c r="AC183" s="11">
        <f>'OddsRatio_working_3-way'!X183^(1/3)*SIN('OddsRatio_working_3-way'!Y183/3)</f>
        <v>0.16250046481063482</v>
      </c>
      <c r="AD183" s="11">
        <f>'OddsRatio_working_3-way'!X183^(1/3)*SIN(('OddsRatio_working_3-way'!Y183+2*PI())/3)</f>
        <v>0.38577484966748227</v>
      </c>
      <c r="AE183" s="11">
        <f>'OddsRatio_working_3-way'!X183^(1/3)*SIN(('OddsRatio_working_3-way'!Y183+4*PI())/3)</f>
        <v>-0.54827531447811695</v>
      </c>
      <c r="AF183" s="11">
        <f>-'OddsRatio_working_3-way'!U183/(3*'OddsRatio_working_3-way'!X183^(1/3))*COS(('OddsRatio_working_3-way'!Y183)/3)</f>
        <v>0.53927411370607581</v>
      </c>
      <c r="AG183" s="11">
        <f>-'OddsRatio_working_3-way'!U183/(3*'OddsRatio_working_3-way'!X183^(1/3))*COS(('OddsRatio_working_3-way'!Y183+2*PI())/3)</f>
        <v>-0.41036658750582677</v>
      </c>
      <c r="AH183" s="11">
        <f>-'OddsRatio_working_3-way'!U183/(3*'OddsRatio_working_3-way'!X183^(1/3))*COS(('OddsRatio_working_3-way'!Y183+4*PI())/3)</f>
        <v>-0.12890752620024917</v>
      </c>
      <c r="AI183" s="11">
        <f>'OddsRatio_working_3-way'!U183/(3*'OddsRatio_working_3-way'!X183^(1/3))*SIN(('OddsRatio_working_3-way'!Y183)/3)</f>
        <v>-0.16250046481063482</v>
      </c>
      <c r="AJ183" s="11">
        <f>'OddsRatio_working_3-way'!U183/(3*'OddsRatio_working_3-way'!X183^(1/3))*SIN(('OddsRatio_working_3-way'!Y183+2*PI())/3)</f>
        <v>-0.38577484966748227</v>
      </c>
      <c r="AK183" s="11">
        <f>'OddsRatio_working_3-way'!U183/(3*'OddsRatio_working_3-way'!X183^(1/3))*SIN(('OddsRatio_working_3-way'!Y183+4*PI())/3)</f>
        <v>0.54827531447811695</v>
      </c>
      <c r="AL183" s="11">
        <f>'OddsRatio_working_3-way'!Z183+'OddsRatio_working_3-way'!AF183</f>
        <v>1.0785482274121516</v>
      </c>
      <c r="AM183" s="11">
        <f>'OddsRatio_working_3-way'!AA183+'OddsRatio_working_3-way'!AG183</f>
        <v>-0.82073317501165355</v>
      </c>
      <c r="AN183" s="11">
        <f>'OddsRatio_working_3-way'!AB183+'OddsRatio_working_3-way'!AH183</f>
        <v>-0.25781505240049835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1.0785482274121516</v>
      </c>
      <c r="AS183" s="11">
        <f>IF(('OddsRatio_working_3-way'!X183=0),IF(Q183&gt;0,-Q183^(1/3),(-Q183)^(1/3)),'OddsRatio_working_3-way'!AM183-'OddsRatio_working_3-way'!R183/3)</f>
        <v>-0.82073317501165355</v>
      </c>
      <c r="AT183" s="11">
        <f>IF(('OddsRatio_working_3-way'!X183=0),IF(Q183&gt;0,-Q183^(1/3),(-Q183)^(1/3)),'OddsRatio_working_3-way'!AN183-'OddsRatio_working_3-way'!R183/3)</f>
        <v>-0.25781505240049835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3.81</v>
      </c>
      <c r="B184" s="4">
        <f>IF('True_Odds_Calculator_3-way'!B185="","",'True_Odds_Calculator_3-way'!B185)</f>
        <v>3.64</v>
      </c>
      <c r="C184" s="4">
        <f>IF('True_Odds_Calculator_3-way'!C185="","",'True_Odds_Calculator_3-way'!C185)</f>
        <v>1.99</v>
      </c>
      <c r="D184" s="9">
        <f t="shared" si="39"/>
        <v>0.25058242826292071</v>
      </c>
      <c r="E184" s="9">
        <f t="shared" si="40"/>
        <v>0.26248299505732764</v>
      </c>
      <c r="F184" s="9">
        <f t="shared" si="41"/>
        <v>0.48693457667975165</v>
      </c>
      <c r="G184" s="9">
        <f t="shared" si="42"/>
        <v>1.0643070489622009</v>
      </c>
      <c r="H184" s="9">
        <f t="shared" si="43"/>
        <v>3.9907028075837849</v>
      </c>
      <c r="I184" s="9">
        <f t="shared" si="44"/>
        <v>3.8097706092602106</v>
      </c>
      <c r="J184" s="9">
        <f t="shared" si="45"/>
        <v>2.0536639784725792</v>
      </c>
      <c r="K184" s="11">
        <f t="shared" si="46"/>
        <v>0.26246719160104987</v>
      </c>
      <c r="L184" s="11">
        <f t="shared" si="47"/>
        <v>0.27472527472527469</v>
      </c>
      <c r="M184" s="11">
        <f t="shared" si="48"/>
        <v>0.50251256281407031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-0.26611294770990901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0.23334926195686689</v>
      </c>
      <c r="Q184" s="11">
        <f>2*'OddsRatio_working_3-way'!K184*'OddsRatio_working_3-way'!L184*'OddsRatio_working_3-way'!M184</f>
        <v>7.2468714893436911E-2</v>
      </c>
      <c r="R184" s="11">
        <f t="shared" si="49"/>
        <v>0</v>
      </c>
      <c r="S184" s="11">
        <f t="shared" si="50"/>
        <v>-0.87688052747903888</v>
      </c>
      <c r="T184" s="11">
        <f t="shared" si="51"/>
        <v>-0.2723231451798257</v>
      </c>
      <c r="U184" s="11">
        <f>'OddsRatio_working_3-way'!S184-'OddsRatio_working_3-way'!R184^2/3</f>
        <v>-0.87688052747903888</v>
      </c>
      <c r="V184" s="11">
        <f>'OddsRatio_working_3-way'!S184*'OddsRatio_working_3-way'!R184/3-2*'OddsRatio_working_3-way'!R184^3/27-'OddsRatio_working_3-way'!T184</f>
        <v>0.2723231451798257</v>
      </c>
      <c r="W184" s="11">
        <f>'OddsRatio_working_3-way'!V184^2+4*'OddsRatio_working_3-way'!U184^3/27</f>
        <v>-2.5729067741683501E-2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0.1580260762835646</v>
      </c>
      <c r="Y184" s="11">
        <f>IF('OddsRatio_working_3-way'!W184&gt;=0,IF('OddsRatio_working_3-way'!V184+SQRT('OddsRatio_working_3-way'!W184)&gt;0,0,PI()),ACOS('OddsRatio_working_3-way'!V184/(2*'OddsRatio_working_3-way'!X184)))</f>
        <v>0.53230426109251683</v>
      </c>
      <c r="Z184" s="11">
        <f>'OddsRatio_working_3-way'!X184^(1/3)*COS('OddsRatio_working_3-way'!Y184/3)</f>
        <v>0.53215352448110043</v>
      </c>
      <c r="AA184" s="11">
        <f>'OddsRatio_working_3-way'!X184^(1/3)*COS(('OddsRatio_working_3-way'!Y184+2*PI())/3)</f>
        <v>-0.34871816624917551</v>
      </c>
      <c r="AB184" s="11">
        <f>'OddsRatio_working_3-way'!X184^(1/3)*COS(('OddsRatio_working_3-way'!Y184+4*PI())/3)</f>
        <v>-0.18343535823192486</v>
      </c>
      <c r="AC184" s="11">
        <f>'OddsRatio_working_3-way'!X184^(1/3)*SIN('OddsRatio_working_3-way'!Y184/3)</f>
        <v>9.5426073701176978E-2</v>
      </c>
      <c r="AD184" s="11">
        <f>'OddsRatio_working_3-way'!X184^(1/3)*SIN(('OddsRatio_working_3-way'!Y184+2*PI())/3)</f>
        <v>0.41314543406346876</v>
      </c>
      <c r="AE184" s="11">
        <f>'OddsRatio_working_3-way'!X184^(1/3)*SIN(('OddsRatio_working_3-way'!Y184+4*PI())/3)</f>
        <v>-0.50857150776464566</v>
      </c>
      <c r="AF184" s="11">
        <f>-'OddsRatio_working_3-way'!U184/(3*'OddsRatio_working_3-way'!X184^(1/3))*COS(('OddsRatio_working_3-way'!Y184)/3)</f>
        <v>0.53215352448110043</v>
      </c>
      <c r="AG184" s="11">
        <f>-'OddsRatio_working_3-way'!U184/(3*'OddsRatio_working_3-way'!X184^(1/3))*COS(('OddsRatio_working_3-way'!Y184+2*PI())/3)</f>
        <v>-0.34871816624917551</v>
      </c>
      <c r="AH184" s="11">
        <f>-'OddsRatio_working_3-way'!U184/(3*'OddsRatio_working_3-way'!X184^(1/3))*COS(('OddsRatio_working_3-way'!Y184+4*PI())/3)</f>
        <v>-0.18343535823192486</v>
      </c>
      <c r="AI184" s="11">
        <f>'OddsRatio_working_3-way'!U184/(3*'OddsRatio_working_3-way'!X184^(1/3))*SIN(('OddsRatio_working_3-way'!Y184)/3)</f>
        <v>-9.5426073701176978E-2</v>
      </c>
      <c r="AJ184" s="11">
        <f>'OddsRatio_working_3-way'!U184/(3*'OddsRatio_working_3-way'!X184^(1/3))*SIN(('OddsRatio_working_3-way'!Y184+2*PI())/3)</f>
        <v>-0.41314543406346876</v>
      </c>
      <c r="AK184" s="11">
        <f>'OddsRatio_working_3-way'!U184/(3*'OddsRatio_working_3-way'!X184^(1/3))*SIN(('OddsRatio_working_3-way'!Y184+4*PI())/3)</f>
        <v>0.50857150776464566</v>
      </c>
      <c r="AL184" s="11">
        <f>'OddsRatio_working_3-way'!Z184+'OddsRatio_working_3-way'!AF184</f>
        <v>1.0643070489622009</v>
      </c>
      <c r="AM184" s="11">
        <f>'OddsRatio_working_3-way'!AA184+'OddsRatio_working_3-way'!AG184</f>
        <v>-0.69743633249835102</v>
      </c>
      <c r="AN184" s="11">
        <f>'OddsRatio_working_3-way'!AB184+'OddsRatio_working_3-way'!AH184</f>
        <v>-0.36687071646384972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1.0643070489622009</v>
      </c>
      <c r="AS184" s="11">
        <f>IF(('OddsRatio_working_3-way'!X184=0),IF(Q184&gt;0,-Q184^(1/3),(-Q184)^(1/3)),'OddsRatio_working_3-way'!AM184-'OddsRatio_working_3-way'!R184/3)</f>
        <v>-0.69743633249835102</v>
      </c>
      <c r="AT184" s="11">
        <f>IF(('OddsRatio_working_3-way'!X184=0),IF(Q184&gt;0,-Q184^(1/3),(-Q184)^(1/3)),'OddsRatio_working_3-way'!AN184-'OddsRatio_working_3-way'!R184/3)</f>
        <v>-0.36687071646384972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4.9800000000000004</v>
      </c>
      <c r="B185" s="4">
        <f>IF('True_Odds_Calculator_3-way'!B186="","",'True_Odds_Calculator_3-way'!B186)</f>
        <v>3.8</v>
      </c>
      <c r="C185" s="4">
        <f>IF('True_Odds_Calculator_3-way'!C186="","",'True_Odds_Calculator_3-way'!C186)</f>
        <v>1.75</v>
      </c>
      <c r="D185" s="9">
        <f t="shared" si="39"/>
        <v>0.19142228132254113</v>
      </c>
      <c r="E185" s="9">
        <f t="shared" si="40"/>
        <v>0.25178166672727309</v>
      </c>
      <c r="F185" s="9">
        <f t="shared" si="41"/>
        <v>0.55679605195018567</v>
      </c>
      <c r="G185" s="9">
        <f t="shared" si="42"/>
        <v>1.0613196615349225</v>
      </c>
      <c r="H185" s="9">
        <f t="shared" si="43"/>
        <v>5.2240522529089928</v>
      </c>
      <c r="I185" s="9">
        <f t="shared" si="44"/>
        <v>3.9716950522977834</v>
      </c>
      <c r="J185" s="9">
        <f t="shared" si="45"/>
        <v>1.7959897461511922</v>
      </c>
      <c r="K185" s="11">
        <f t="shared" si="46"/>
        <v>0.20080321285140559</v>
      </c>
      <c r="L185" s="11">
        <f t="shared" si="47"/>
        <v>0.26315789473684209</v>
      </c>
      <c r="M185" s="11">
        <f t="shared" si="48"/>
        <v>0.5714285714285714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-0.25237793278376663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0.22737566808587731</v>
      </c>
      <c r="Q185" s="11">
        <f>2*'OddsRatio_working_3-way'!K185*'OddsRatio_working_3-way'!L185*'OddsRatio_working_3-way'!M185</f>
        <v>6.0391943714708442E-2</v>
      </c>
      <c r="R185" s="11">
        <f t="shared" si="49"/>
        <v>0</v>
      </c>
      <c r="S185" s="11">
        <f t="shared" si="50"/>
        <v>-0.90093323761665456</v>
      </c>
      <c r="T185" s="11">
        <f t="shared" si="51"/>
        <v>-0.23929169657812868</v>
      </c>
      <c r="U185" s="11">
        <f>'OddsRatio_working_3-way'!S185-'OddsRatio_working_3-way'!R185^2/3</f>
        <v>-0.90093323761665456</v>
      </c>
      <c r="V185" s="11">
        <f>'OddsRatio_working_3-way'!S185*'OddsRatio_working_3-way'!R185/3-2*'OddsRatio_working_3-way'!R185^3/27-'OddsRatio_working_3-way'!T185</f>
        <v>0.23929169657812868</v>
      </c>
      <c r="W185" s="11">
        <f>'OddsRatio_working_3-way'!V185^2+4*'OddsRatio_working_3-way'!U185^3/27</f>
        <v>-5.1075797984148963E-2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0.16457241114125734</v>
      </c>
      <c r="Y185" s="11">
        <f>IF('OddsRatio_working_3-way'!W185&gt;=0,IF('OddsRatio_working_3-way'!V185+SQRT('OddsRatio_working_3-way'!W185)&gt;0,0,PI()),ACOS('OddsRatio_working_3-way'!V185/(2*'OddsRatio_working_3-way'!X185)))</f>
        <v>0.75683856891587076</v>
      </c>
      <c r="Z185" s="11">
        <f>'OddsRatio_working_3-way'!X185^(1/3)*COS('OddsRatio_working_3-way'!Y185/3)</f>
        <v>0.53065983076746126</v>
      </c>
      <c r="AA185" s="11">
        <f>'OddsRatio_working_3-way'!X185^(1/3)*COS(('OddsRatio_working_3-way'!Y185+2*PI())/3)</f>
        <v>-0.38379264121574347</v>
      </c>
      <c r="AB185" s="11">
        <f>'OddsRatio_working_3-way'!X185^(1/3)*COS(('OddsRatio_working_3-way'!Y185+4*PI())/3)</f>
        <v>-0.14686718955171793</v>
      </c>
      <c r="AC185" s="11">
        <f>'OddsRatio_working_3-way'!X185^(1/3)*SIN('OddsRatio_working_3-way'!Y185/3)</f>
        <v>0.13678897329609896</v>
      </c>
      <c r="AD185" s="11">
        <f>'OddsRatio_working_3-way'!X185^(1/3)*SIN(('OddsRatio_working_3-way'!Y185+2*PI())/3)</f>
        <v>0.39117040756452315</v>
      </c>
      <c r="AE185" s="11">
        <f>'OddsRatio_working_3-way'!X185^(1/3)*SIN(('OddsRatio_working_3-way'!Y185+4*PI())/3)</f>
        <v>-0.52795938086062189</v>
      </c>
      <c r="AF185" s="11">
        <f>-'OddsRatio_working_3-way'!U185/(3*'OddsRatio_working_3-way'!X185^(1/3))*COS(('OddsRatio_working_3-way'!Y185)/3)</f>
        <v>0.53065983076746137</v>
      </c>
      <c r="AG185" s="11">
        <f>-'OddsRatio_working_3-way'!U185/(3*'OddsRatio_working_3-way'!X185^(1/3))*COS(('OddsRatio_working_3-way'!Y185+2*PI())/3)</f>
        <v>-0.38379264121574358</v>
      </c>
      <c r="AH185" s="11">
        <f>-'OddsRatio_working_3-way'!U185/(3*'OddsRatio_working_3-way'!X185^(1/3))*COS(('OddsRatio_working_3-way'!Y185+4*PI())/3)</f>
        <v>-0.14686718955171796</v>
      </c>
      <c r="AI185" s="11">
        <f>'OddsRatio_working_3-way'!U185/(3*'OddsRatio_working_3-way'!X185^(1/3))*SIN(('OddsRatio_working_3-way'!Y185)/3)</f>
        <v>-0.13678897329609899</v>
      </c>
      <c r="AJ185" s="11">
        <f>'OddsRatio_working_3-way'!U185/(3*'OddsRatio_working_3-way'!X185^(1/3))*SIN(('OddsRatio_working_3-way'!Y185+2*PI())/3)</f>
        <v>-0.3911704075645232</v>
      </c>
      <c r="AK185" s="11">
        <f>'OddsRatio_working_3-way'!U185/(3*'OddsRatio_working_3-way'!X185^(1/3))*SIN(('OddsRatio_working_3-way'!Y185+4*PI())/3)</f>
        <v>0.527959380860622</v>
      </c>
      <c r="AL185" s="11">
        <f>'OddsRatio_working_3-way'!Z185+'OddsRatio_working_3-way'!AF185</f>
        <v>1.0613196615349225</v>
      </c>
      <c r="AM185" s="11">
        <f>'OddsRatio_working_3-way'!AA185+'OddsRatio_working_3-way'!AG185</f>
        <v>-0.76758528243148705</v>
      </c>
      <c r="AN185" s="11">
        <f>'OddsRatio_working_3-way'!AB185+'OddsRatio_working_3-way'!AH185</f>
        <v>-0.29373437910343592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1.0613196615349225</v>
      </c>
      <c r="AS185" s="11">
        <f>IF(('OddsRatio_working_3-way'!X185=0),IF(Q185&gt;0,-Q185^(1/3),(-Q185)^(1/3)),'OddsRatio_working_3-way'!AM185-'OddsRatio_working_3-way'!R185/3)</f>
        <v>-0.76758528243148705</v>
      </c>
      <c r="AT185" s="11">
        <f>IF(('OddsRatio_working_3-way'!X185=0),IF(Q185&gt;0,-Q185^(1/3),(-Q185)^(1/3)),'OddsRatio_working_3-way'!AN185-'OddsRatio_working_3-way'!R185/3)</f>
        <v>-0.29373437910343592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1.62</v>
      </c>
      <c r="B186" s="4">
        <f>IF('True_Odds_Calculator_3-way'!B187="","",'True_Odds_Calculator_3-way'!B187)</f>
        <v>4.13</v>
      </c>
      <c r="C186" s="4">
        <f>IF('True_Odds_Calculator_3-way'!C187="","",'True_Odds_Calculator_3-way'!C187)</f>
        <v>5.63</v>
      </c>
      <c r="D186" s="9">
        <f t="shared" si="39"/>
        <v>0.60158204547679672</v>
      </c>
      <c r="E186" s="9">
        <f t="shared" si="40"/>
        <v>0.23023097304687665</v>
      </c>
      <c r="F186" s="9">
        <f t="shared" si="41"/>
        <v>0.16818698147632646</v>
      </c>
      <c r="G186" s="9">
        <f t="shared" si="42"/>
        <v>1.0681994399622887</v>
      </c>
      <c r="H186" s="9">
        <f t="shared" si="43"/>
        <v>1.6622836527766194</v>
      </c>
      <c r="I186" s="9">
        <f t="shared" si="44"/>
        <v>4.3434642470819638</v>
      </c>
      <c r="J186" s="9">
        <f t="shared" si="45"/>
        <v>5.945763407025396</v>
      </c>
      <c r="K186" s="11">
        <f t="shared" si="46"/>
        <v>0.61728395061728392</v>
      </c>
      <c r="L186" s="11">
        <f t="shared" si="47"/>
        <v>0.24213075060532688</v>
      </c>
      <c r="M186" s="11">
        <f t="shared" si="48"/>
        <v>0.17761989342806395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-0.23853030143985576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0.22246954038907957</v>
      </c>
      <c r="Q186" s="11">
        <f>2*'OddsRatio_working_3-way'!K186*'OddsRatio_working_3-way'!L186*'OddsRatio_working_3-way'!M186</f>
        <v>5.3095355701450971E-2</v>
      </c>
      <c r="R186" s="11">
        <f t="shared" si="49"/>
        <v>0</v>
      </c>
      <c r="S186" s="11">
        <f t="shared" si="50"/>
        <v>-0.93266783736142711</v>
      </c>
      <c r="T186" s="11">
        <f t="shared" si="51"/>
        <v>-0.22259375593351483</v>
      </c>
      <c r="U186" s="11">
        <f>'OddsRatio_working_3-way'!S186-'OddsRatio_working_3-way'!R186^2/3</f>
        <v>-0.93266783736142711</v>
      </c>
      <c r="V186" s="11">
        <f>'OddsRatio_working_3-way'!S186*'OddsRatio_working_3-way'!R186/3-2*'OddsRatio_working_3-way'!R186^3/27-'OddsRatio_working_3-way'!T186</f>
        <v>0.22259375593351483</v>
      </c>
      <c r="W186" s="11">
        <f>'OddsRatio_working_3-way'!V186^2+4*'OddsRatio_working_3-way'!U186^3/27</f>
        <v>-7.0644481154730154E-2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0.17334392211390001</v>
      </c>
      <c r="Y186" s="11">
        <f>IF('OddsRatio_working_3-way'!W186&gt;=0,IF('OddsRatio_working_3-way'!V186+SQRT('OddsRatio_working_3-way'!W186)&gt;0,0,PI()),ACOS('OddsRatio_working_3-way'!V186/(2*'OddsRatio_working_3-way'!X186)))</f>
        <v>0.87361648784883339</v>
      </c>
      <c r="Z186" s="11">
        <f>'OddsRatio_working_3-way'!X186^(1/3)*COS('OddsRatio_working_3-way'!Y186/3)</f>
        <v>0.53409971998114436</v>
      </c>
      <c r="AA186" s="11">
        <f>'OddsRatio_working_3-way'!X186^(1/3)*COS(('OddsRatio_working_3-way'!Y186+2*PI())/3)</f>
        <v>-0.4056863493337613</v>
      </c>
      <c r="AB186" s="11">
        <f>'OddsRatio_working_3-way'!X186^(1/3)*COS(('OddsRatio_working_3-way'!Y186+4*PI())/3)</f>
        <v>-0.12841337064738298</v>
      </c>
      <c r="AC186" s="11">
        <f>'OddsRatio_working_3-way'!X186^(1/3)*SIN('OddsRatio_working_3-way'!Y186/3)</f>
        <v>0.16008362888358985</v>
      </c>
      <c r="AD186" s="11">
        <f>'OddsRatio_working_3-way'!X186^(1/3)*SIN(('OddsRatio_working_3-way'!Y186+2*PI())/3)</f>
        <v>0.38250211121603123</v>
      </c>
      <c r="AE186" s="11">
        <f>'OddsRatio_working_3-way'!X186^(1/3)*SIN(('OddsRatio_working_3-way'!Y186+4*PI())/3)</f>
        <v>-0.54258574009962113</v>
      </c>
      <c r="AF186" s="11">
        <f>-'OddsRatio_working_3-way'!U186/(3*'OddsRatio_working_3-way'!X186^(1/3))*COS(('OddsRatio_working_3-way'!Y186)/3)</f>
        <v>0.53409971998114436</v>
      </c>
      <c r="AG186" s="11">
        <f>-'OddsRatio_working_3-way'!U186/(3*'OddsRatio_working_3-way'!X186^(1/3))*COS(('OddsRatio_working_3-way'!Y186+2*PI())/3)</f>
        <v>-0.4056863493337613</v>
      </c>
      <c r="AH186" s="11">
        <f>-'OddsRatio_working_3-way'!U186/(3*'OddsRatio_working_3-way'!X186^(1/3))*COS(('OddsRatio_working_3-way'!Y186+4*PI())/3)</f>
        <v>-0.12841337064738298</v>
      </c>
      <c r="AI186" s="11">
        <f>'OddsRatio_working_3-way'!U186/(3*'OddsRatio_working_3-way'!X186^(1/3))*SIN(('OddsRatio_working_3-way'!Y186)/3)</f>
        <v>-0.16008362888358985</v>
      </c>
      <c r="AJ186" s="11">
        <f>'OddsRatio_working_3-way'!U186/(3*'OddsRatio_working_3-way'!X186^(1/3))*SIN(('OddsRatio_working_3-way'!Y186+2*PI())/3)</f>
        <v>-0.38250211121603123</v>
      </c>
      <c r="AK186" s="11">
        <f>'OddsRatio_working_3-way'!U186/(3*'OddsRatio_working_3-way'!X186^(1/3))*SIN(('OddsRatio_working_3-way'!Y186+4*PI())/3)</f>
        <v>0.54258574009962113</v>
      </c>
      <c r="AL186" s="11">
        <f>'OddsRatio_working_3-way'!Z186+'OddsRatio_working_3-way'!AF186</f>
        <v>1.0681994399622887</v>
      </c>
      <c r="AM186" s="11">
        <f>'OddsRatio_working_3-way'!AA186+'OddsRatio_working_3-way'!AG186</f>
        <v>-0.8113726986675226</v>
      </c>
      <c r="AN186" s="11">
        <f>'OddsRatio_working_3-way'!AB186+'OddsRatio_working_3-way'!AH186</f>
        <v>-0.25682674129476596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1.0681994399622887</v>
      </c>
      <c r="AS186" s="11">
        <f>IF(('OddsRatio_working_3-way'!X186=0),IF(Q186&gt;0,-Q186^(1/3),(-Q186)^(1/3)),'OddsRatio_working_3-way'!AM186-'OddsRatio_working_3-way'!R186/3)</f>
        <v>-0.8113726986675226</v>
      </c>
      <c r="AT186" s="11">
        <f>IF(('OddsRatio_working_3-way'!X186=0),IF(Q186&gt;0,-Q186^(1/3),(-Q186)^(1/3)),'OddsRatio_working_3-way'!AN186-'OddsRatio_working_3-way'!R186/3)</f>
        <v>-0.25682674129476596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7.71</v>
      </c>
      <c r="B187" s="4">
        <f>IF('True_Odds_Calculator_3-way'!B188="","",'True_Odds_Calculator_3-way'!B188)</f>
        <v>4.88</v>
      </c>
      <c r="C187" s="4">
        <f>IF('True_Odds_Calculator_3-way'!C188="","",'True_Odds_Calculator_3-way'!C188)</f>
        <v>1.42</v>
      </c>
      <c r="D187" s="9">
        <f t="shared" si="39"/>
        <v>0.12084174896065474</v>
      </c>
      <c r="E187" s="9">
        <f t="shared" si="40"/>
        <v>0.19205389951986307</v>
      </c>
      <c r="F187" s="9">
        <f t="shared" si="41"/>
        <v>0.68710435151948235</v>
      </c>
      <c r="G187" s="9">
        <f t="shared" si="42"/>
        <v>1.0842452643355216</v>
      </c>
      <c r="H187" s="9">
        <f t="shared" si="43"/>
        <v>8.2752857236913488</v>
      </c>
      <c r="I187" s="9">
        <f t="shared" si="44"/>
        <v>5.206871625621825</v>
      </c>
      <c r="J187" s="9">
        <f t="shared" si="45"/>
        <v>1.4553830110209187</v>
      </c>
      <c r="K187" s="11">
        <f t="shared" si="46"/>
        <v>0.1297016861219196</v>
      </c>
      <c r="L187" s="11">
        <f t="shared" si="47"/>
        <v>0.20491803278688525</v>
      </c>
      <c r="M187" s="11">
        <f t="shared" si="48"/>
        <v>0.70422535211267612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-0.20466378034745436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0.20607474662351863</v>
      </c>
      <c r="Q187" s="11">
        <f>2*'OddsRatio_working_3-way'!K187*'OddsRatio_working_3-way'!L187*'OddsRatio_working_3-way'!M187</f>
        <v>3.7434104745416655E-2</v>
      </c>
      <c r="R187" s="11">
        <f t="shared" si="49"/>
        <v>0</v>
      </c>
      <c r="S187" s="11">
        <f t="shared" si="50"/>
        <v>-1.0068940692567532</v>
      </c>
      <c r="T187" s="11">
        <f t="shared" si="51"/>
        <v>-0.18290537134545931</v>
      </c>
      <c r="U187" s="11">
        <f>'OddsRatio_working_3-way'!S187-'OddsRatio_working_3-way'!R187^2/3</f>
        <v>-1.0068940692567532</v>
      </c>
      <c r="V187" s="11">
        <f>'OddsRatio_working_3-way'!S187*'OddsRatio_working_3-way'!R187/3-2*'OddsRatio_working_3-way'!R187^3/27-'OddsRatio_working_3-way'!T187</f>
        <v>0.18290537134545931</v>
      </c>
      <c r="W187" s="11">
        <f>'OddsRatio_working_3-way'!V187^2+4*'OddsRatio_working_3-way'!U187^3/27</f>
        <v>-0.11777897624492779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0.19444366222118695</v>
      </c>
      <c r="Y187" s="11">
        <f>IF('OddsRatio_working_3-way'!W187&gt;=0,IF('OddsRatio_working_3-way'!V187+SQRT('OddsRatio_working_3-way'!W187)&gt;0,0,PI()),ACOS('OddsRatio_working_3-way'!V187/(2*'OddsRatio_working_3-way'!X187)))</f>
        <v>1.0811316559119943</v>
      </c>
      <c r="Z187" s="11">
        <f>'OddsRatio_working_3-way'!X187^(1/3)*COS('OddsRatio_working_3-way'!Y187/3)</f>
        <v>0.54212263216776091</v>
      </c>
      <c r="AA187" s="11">
        <f>'OddsRatio_working_3-way'!X187^(1/3)*COS(('OddsRatio_working_3-way'!Y187+2*PI())/3)</f>
        <v>-0.44798165432347425</v>
      </c>
      <c r="AB187" s="11">
        <f>'OddsRatio_working_3-way'!X187^(1/3)*COS(('OddsRatio_working_3-way'!Y187+4*PI())/3)</f>
        <v>-9.4140977844286558E-2</v>
      </c>
      <c r="AC187" s="11">
        <f>'OddsRatio_working_3-way'!X187^(1/3)*SIN('OddsRatio_working_3-way'!Y187/3)</f>
        <v>0.20429000981549833</v>
      </c>
      <c r="AD187" s="11">
        <f>'OddsRatio_working_3-way'!X187^(1/3)*SIN(('OddsRatio_working_3-way'!Y187+2*PI())/3)</f>
        <v>0.36734696651601878</v>
      </c>
      <c r="AE187" s="11">
        <f>'OddsRatio_working_3-way'!X187^(1/3)*SIN(('OddsRatio_working_3-way'!Y187+4*PI())/3)</f>
        <v>-0.57163697633151711</v>
      </c>
      <c r="AF187" s="11">
        <f>-'OddsRatio_working_3-way'!U187/(3*'OddsRatio_working_3-way'!X187^(1/3))*COS(('OddsRatio_working_3-way'!Y187)/3)</f>
        <v>0.5421226321677608</v>
      </c>
      <c r="AG187" s="11">
        <f>-'OddsRatio_working_3-way'!U187/(3*'OddsRatio_working_3-way'!X187^(1/3))*COS(('OddsRatio_working_3-way'!Y187+2*PI())/3)</f>
        <v>-0.4479816543234742</v>
      </c>
      <c r="AH187" s="11">
        <f>-'OddsRatio_working_3-way'!U187/(3*'OddsRatio_working_3-way'!X187^(1/3))*COS(('OddsRatio_working_3-way'!Y187+4*PI())/3)</f>
        <v>-9.4140977844286544E-2</v>
      </c>
      <c r="AI187" s="11">
        <f>'OddsRatio_working_3-way'!U187/(3*'OddsRatio_working_3-way'!X187^(1/3))*SIN(('OddsRatio_working_3-way'!Y187)/3)</f>
        <v>-0.20429000981549827</v>
      </c>
      <c r="AJ187" s="11">
        <f>'OddsRatio_working_3-way'!U187/(3*'OddsRatio_working_3-way'!X187^(1/3))*SIN(('OddsRatio_working_3-way'!Y187+2*PI())/3)</f>
        <v>-0.36734696651601867</v>
      </c>
      <c r="AK187" s="11">
        <f>'OddsRatio_working_3-way'!U187/(3*'OddsRatio_working_3-way'!X187^(1/3))*SIN(('OddsRatio_working_3-way'!Y187+4*PI())/3)</f>
        <v>0.571636976331517</v>
      </c>
      <c r="AL187" s="11">
        <f>'OddsRatio_working_3-way'!Z187+'OddsRatio_working_3-way'!AF187</f>
        <v>1.0842452643355216</v>
      </c>
      <c r="AM187" s="11">
        <f>'OddsRatio_working_3-way'!AA187+'OddsRatio_working_3-way'!AG187</f>
        <v>-0.89596330864694851</v>
      </c>
      <c r="AN187" s="11">
        <f>'OddsRatio_working_3-way'!AB187+'OddsRatio_working_3-way'!AH187</f>
        <v>-0.18828195568857309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1.0842452643355216</v>
      </c>
      <c r="AS187" s="11">
        <f>IF(('OddsRatio_working_3-way'!X187=0),IF(Q187&gt;0,-Q187^(1/3),(-Q187)^(1/3)),'OddsRatio_working_3-way'!AM187-'OddsRatio_working_3-way'!R187/3)</f>
        <v>-0.89596330864694851</v>
      </c>
      <c r="AT187" s="11">
        <f>IF(('OddsRatio_working_3-way'!X187=0),IF(Q187&gt;0,-Q187^(1/3),(-Q187)^(1/3)),'OddsRatio_working_3-way'!AN187-'OddsRatio_working_3-way'!R187/3)</f>
        <v>-0.18828195568857309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4.3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1.92</v>
      </c>
      <c r="D188" s="9">
        <f t="shared" si="39"/>
        <v>0.22312756402775119</v>
      </c>
      <c r="E188" s="9">
        <f t="shared" si="40"/>
        <v>0.26943009579666949</v>
      </c>
      <c r="F188" s="9">
        <f t="shared" si="41"/>
        <v>0.50744234017557932</v>
      </c>
      <c r="G188" s="9">
        <f t="shared" si="42"/>
        <v>1.055073095582582</v>
      </c>
      <c r="H188" s="9">
        <f t="shared" si="43"/>
        <v>4.4817412154225211</v>
      </c>
      <c r="I188" s="9">
        <f t="shared" si="44"/>
        <v>3.711537855647236</v>
      </c>
      <c r="J188" s="9">
        <f t="shared" si="45"/>
        <v>1.9706672479359755</v>
      </c>
      <c r="K188" s="11">
        <f t="shared" si="46"/>
        <v>0.23255813953488372</v>
      </c>
      <c r="L188" s="11">
        <f t="shared" si="47"/>
        <v>0.28011204481792717</v>
      </c>
      <c r="M188" s="11">
        <f t="shared" si="48"/>
        <v>0.52083333333333337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-0.26472623933294248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0.23037315701474387</v>
      </c>
      <c r="Q188" s="11">
        <f>2*'OddsRatio_working_3-way'!K188*'OddsRatio_working_3-way'!L188*'OddsRatio_working_3-way'!M188</f>
        <v>6.7856600004342821E-2</v>
      </c>
      <c r="R188" s="11">
        <f t="shared" si="49"/>
        <v>0</v>
      </c>
      <c r="S188" s="11">
        <f t="shared" si="50"/>
        <v>-0.87023166874291891</v>
      </c>
      <c r="T188" s="11">
        <f t="shared" si="51"/>
        <v>-0.2563274429286948</v>
      </c>
      <c r="U188" s="11">
        <f>'OddsRatio_working_3-way'!S188-'OddsRatio_working_3-way'!R188^2/3</f>
        <v>-0.87023166874291891</v>
      </c>
      <c r="V188" s="11">
        <f>'OddsRatio_working_3-way'!S188*'OddsRatio_working_3-way'!R188/3-2*'OddsRatio_working_3-way'!R188^3/27-'OddsRatio_working_3-way'!T188</f>
        <v>0.2563274429286948</v>
      </c>
      <c r="W188" s="11">
        <f>'OddsRatio_working_3-way'!V188^2+4*'OddsRatio_working_3-way'!U188^3/27</f>
        <v>-3.1930196121153831E-2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0.15623216227742379</v>
      </c>
      <c r="Y188" s="11">
        <f>IF('OddsRatio_working_3-way'!W188&gt;=0,IF('OddsRatio_working_3-way'!V188+SQRT('OddsRatio_working_3-way'!W188)&gt;0,0,PI()),ACOS('OddsRatio_working_3-way'!V188/(2*'OddsRatio_working_3-way'!X188)))</f>
        <v>0.60878845867851472</v>
      </c>
      <c r="Z188" s="11">
        <f>'OddsRatio_working_3-way'!X188^(1/3)*COS('OddsRatio_working_3-way'!Y188/3)</f>
        <v>0.52753654779129111</v>
      </c>
      <c r="AA188" s="11">
        <f>'OddsRatio_working_3-way'!X188^(1/3)*COS(('OddsRatio_working_3-way'!Y188+2*PI())/3)</f>
        <v>-0.35777258360570563</v>
      </c>
      <c r="AB188" s="11">
        <f>'OddsRatio_working_3-way'!X188^(1/3)*COS(('OddsRatio_working_3-way'!Y188+4*PI())/3)</f>
        <v>-0.16976396418558565</v>
      </c>
      <c r="AC188" s="11">
        <f>'OddsRatio_working_3-way'!X188^(1/3)*SIN('OddsRatio_working_3-way'!Y188/3)</f>
        <v>0.10854682703217641</v>
      </c>
      <c r="AD188" s="11">
        <f>'OddsRatio_working_3-way'!X188^(1/3)*SIN(('OddsRatio_working_3-way'!Y188+2*PI())/3)</f>
        <v>0.40258663829591362</v>
      </c>
      <c r="AE188" s="11">
        <f>'OddsRatio_working_3-way'!X188^(1/3)*SIN(('OddsRatio_working_3-way'!Y188+4*PI())/3)</f>
        <v>-0.51113346532808979</v>
      </c>
      <c r="AF188" s="11">
        <f>-'OddsRatio_working_3-way'!U188/(3*'OddsRatio_working_3-way'!X188^(1/3))*COS(('OddsRatio_working_3-way'!Y188)/3)</f>
        <v>0.527536547791291</v>
      </c>
      <c r="AG188" s="11">
        <f>-'OddsRatio_working_3-way'!U188/(3*'OddsRatio_working_3-way'!X188^(1/3))*COS(('OddsRatio_working_3-way'!Y188+2*PI())/3)</f>
        <v>-0.35777258360570552</v>
      </c>
      <c r="AH188" s="11">
        <f>-'OddsRatio_working_3-way'!U188/(3*'OddsRatio_working_3-way'!X188^(1/3))*COS(('OddsRatio_working_3-way'!Y188+4*PI())/3)</f>
        <v>-0.16976396418558559</v>
      </c>
      <c r="AI188" s="11">
        <f>'OddsRatio_working_3-way'!U188/(3*'OddsRatio_working_3-way'!X188^(1/3))*SIN(('OddsRatio_working_3-way'!Y188)/3)</f>
        <v>-0.10854682703217639</v>
      </c>
      <c r="AJ188" s="11">
        <f>'OddsRatio_working_3-way'!U188/(3*'OddsRatio_working_3-way'!X188^(1/3))*SIN(('OddsRatio_working_3-way'!Y188+2*PI())/3)</f>
        <v>-0.40258663829591351</v>
      </c>
      <c r="AK188" s="11">
        <f>'OddsRatio_working_3-way'!U188/(3*'OddsRatio_working_3-way'!X188^(1/3))*SIN(('OddsRatio_working_3-way'!Y188+4*PI())/3)</f>
        <v>0.51113346532808968</v>
      </c>
      <c r="AL188" s="11">
        <f>'OddsRatio_working_3-way'!Z188+'OddsRatio_working_3-way'!AF188</f>
        <v>1.055073095582582</v>
      </c>
      <c r="AM188" s="11">
        <f>'OddsRatio_working_3-way'!AA188+'OddsRatio_working_3-way'!AG188</f>
        <v>-0.71554516721141115</v>
      </c>
      <c r="AN188" s="11">
        <f>'OddsRatio_working_3-way'!AB188+'OddsRatio_working_3-way'!AH188</f>
        <v>-0.33952792837117124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1.055073095582582</v>
      </c>
      <c r="AS188" s="11">
        <f>IF(('OddsRatio_working_3-way'!X188=0),IF(Q188&gt;0,-Q188^(1/3),(-Q188)^(1/3)),'OddsRatio_working_3-way'!AM188-'OddsRatio_working_3-way'!R188/3)</f>
        <v>-0.71554516721141115</v>
      </c>
      <c r="AT188" s="11">
        <f>IF(('OddsRatio_working_3-way'!X188=0),IF(Q188&gt;0,-Q188^(1/3),(-Q188)^(1/3)),'OddsRatio_working_3-way'!AN188-'OddsRatio_working_3-way'!R188/3)</f>
        <v>-0.33952792837117124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3.04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2.48</v>
      </c>
      <c r="D189" s="9">
        <f t="shared" si="39"/>
        <v>0.3179906993307266</v>
      </c>
      <c r="E189" s="9">
        <f t="shared" si="40"/>
        <v>0.29077180649155898</v>
      </c>
      <c r="F189" s="9">
        <f t="shared" si="41"/>
        <v>0.39123749417771458</v>
      </c>
      <c r="G189" s="9">
        <f t="shared" si="42"/>
        <v>1.0513461096360326</v>
      </c>
      <c r="H189" s="9">
        <f t="shared" si="43"/>
        <v>3.144746063657506</v>
      </c>
      <c r="I189" s="9">
        <f t="shared" si="44"/>
        <v>3.4391229743555956</v>
      </c>
      <c r="J189" s="9">
        <f t="shared" si="45"/>
        <v>2.5559922422613282</v>
      </c>
      <c r="K189" s="11">
        <f t="shared" si="46"/>
        <v>0.32894736842105265</v>
      </c>
      <c r="L189" s="11">
        <f t="shared" si="47"/>
        <v>0.30120481927710846</v>
      </c>
      <c r="M189" s="11">
        <f t="shared" si="48"/>
        <v>0.40322580645161293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-0.27984433489475735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0.23331867367602843</v>
      </c>
      <c r="Q189" s="11">
        <f>2*'OddsRatio_working_3-way'!K189*'OddsRatio_working_3-way'!L189*'OddsRatio_working_3-way'!M189</f>
        <v>7.9903655368502899E-2</v>
      </c>
      <c r="R189" s="11">
        <f t="shared" si="49"/>
        <v>0</v>
      </c>
      <c r="S189" s="11">
        <f t="shared" si="50"/>
        <v>-0.83374449500210146</v>
      </c>
      <c r="T189" s="11">
        <f t="shared" si="51"/>
        <v>-0.28552893664455536</v>
      </c>
      <c r="U189" s="11">
        <f>'OddsRatio_working_3-way'!S189-'OddsRatio_working_3-way'!R189^2/3</f>
        <v>-0.83374449500210146</v>
      </c>
      <c r="V189" s="11">
        <f>'OddsRatio_working_3-way'!S189*'OddsRatio_working_3-way'!R189/3-2*'OddsRatio_working_3-way'!R189^3/27-'OddsRatio_working_3-way'!T189</f>
        <v>0.28552893664455536</v>
      </c>
      <c r="W189" s="11">
        <f>'OddsRatio_working_3-way'!V189^2+4*'OddsRatio_working_3-way'!U189^3/27</f>
        <v>-4.3340727412873314E-3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0.14651010750342264</v>
      </c>
      <c r="Y189" s="11">
        <f>IF('OddsRatio_working_3-way'!W189&gt;=0,IF('OddsRatio_working_3-way'!V189+SQRT('OddsRatio_working_3-way'!W189)&gt;0,0,PI()),ACOS('OddsRatio_working_3-way'!V189/(2*'OddsRatio_working_3-way'!X189)))</f>
        <v>0.22660724792704334</v>
      </c>
      <c r="Z189" s="11">
        <f>'OddsRatio_working_3-way'!X189^(1/3)*COS('OddsRatio_working_3-way'!Y189/3)</f>
        <v>0.52567305481801629</v>
      </c>
      <c r="AA189" s="11">
        <f>'OddsRatio_working_3-way'!X189^(1/3)*COS(('OddsRatio_working_3-way'!Y189+2*PI())/3)</f>
        <v>-0.2972894420788359</v>
      </c>
      <c r="AB189" s="11">
        <f>'OddsRatio_working_3-way'!X189^(1/3)*COS(('OddsRatio_working_3-way'!Y189+4*PI())/3)</f>
        <v>-0.22838361273918034</v>
      </c>
      <c r="AC189" s="11">
        <f>'OddsRatio_working_3-way'!X189^(1/3)*SIN('OddsRatio_working_3-way'!Y189/3)</f>
        <v>3.9782799117984456E-2</v>
      </c>
      <c r="AD189" s="11">
        <f>'OddsRatio_working_3-way'!X189^(1/3)*SIN(('OddsRatio_working_3-way'!Y189+2*PI())/3)</f>
        <v>0.43535481999837972</v>
      </c>
      <c r="AE189" s="11">
        <f>'OddsRatio_working_3-way'!X189^(1/3)*SIN(('OddsRatio_working_3-way'!Y189+4*PI())/3)</f>
        <v>-0.47513761911636426</v>
      </c>
      <c r="AF189" s="11">
        <f>-'OddsRatio_working_3-way'!U189/(3*'OddsRatio_working_3-way'!X189^(1/3))*COS(('OddsRatio_working_3-way'!Y189)/3)</f>
        <v>0.52567305481801629</v>
      </c>
      <c r="AG189" s="11">
        <f>-'OddsRatio_working_3-way'!U189/(3*'OddsRatio_working_3-way'!X189^(1/3))*COS(('OddsRatio_working_3-way'!Y189+2*PI())/3)</f>
        <v>-0.2972894420788359</v>
      </c>
      <c r="AH189" s="11">
        <f>-'OddsRatio_working_3-way'!U189/(3*'OddsRatio_working_3-way'!X189^(1/3))*COS(('OddsRatio_working_3-way'!Y189+4*PI())/3)</f>
        <v>-0.22838361273918034</v>
      </c>
      <c r="AI189" s="11">
        <f>'OddsRatio_working_3-way'!U189/(3*'OddsRatio_working_3-way'!X189^(1/3))*SIN(('OddsRatio_working_3-way'!Y189)/3)</f>
        <v>-3.9782799117984456E-2</v>
      </c>
      <c r="AJ189" s="11">
        <f>'OddsRatio_working_3-way'!U189/(3*'OddsRatio_working_3-way'!X189^(1/3))*SIN(('OddsRatio_working_3-way'!Y189+2*PI())/3)</f>
        <v>-0.43535481999837972</v>
      </c>
      <c r="AK189" s="11">
        <f>'OddsRatio_working_3-way'!U189/(3*'OddsRatio_working_3-way'!X189^(1/3))*SIN(('OddsRatio_working_3-way'!Y189+4*PI())/3)</f>
        <v>0.47513761911636426</v>
      </c>
      <c r="AL189" s="11">
        <f>'OddsRatio_working_3-way'!Z189+'OddsRatio_working_3-way'!AF189</f>
        <v>1.0513461096360326</v>
      </c>
      <c r="AM189" s="11">
        <f>'OddsRatio_working_3-way'!AA189+'OddsRatio_working_3-way'!AG189</f>
        <v>-0.59457888415767179</v>
      </c>
      <c r="AN189" s="11">
        <f>'OddsRatio_working_3-way'!AB189+'OddsRatio_working_3-way'!AH189</f>
        <v>-0.45676722547836068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1.0513461096360326</v>
      </c>
      <c r="AS189" s="11">
        <f>IF(('OddsRatio_working_3-way'!X189=0),IF(Q189&gt;0,-Q189^(1/3),(-Q189)^(1/3)),'OddsRatio_working_3-way'!AM189-'OddsRatio_working_3-way'!R189/3)</f>
        <v>-0.59457888415767179</v>
      </c>
      <c r="AT189" s="11">
        <f>IF(('OddsRatio_working_3-way'!X189=0),IF(Q189&gt;0,-Q189^(1/3),(-Q189)^(1/3)),'OddsRatio_working_3-way'!AN189-'OddsRatio_working_3-way'!R189/3)</f>
        <v>-0.45676722547836068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1.29</v>
      </c>
      <c r="B190" s="4">
        <f>IF('True_Odds_Calculator_3-way'!B191="","",'True_Odds_Calculator_3-way'!B191)</f>
        <v>6.36</v>
      </c>
      <c r="C190" s="4">
        <f>IF('True_Odds_Calculator_3-way'!C191="","",'True_Odds_Calculator_3-way'!C191)</f>
        <v>9.18</v>
      </c>
      <c r="D190" s="9">
        <f t="shared" si="39"/>
        <v>0.7566779241301631</v>
      </c>
      <c r="E190" s="9">
        <f t="shared" si="40"/>
        <v>0.14402101335304918</v>
      </c>
      <c r="F190" s="9">
        <f t="shared" si="41"/>
        <v>9.9301062516787789E-2</v>
      </c>
      <c r="G190" s="9">
        <f t="shared" si="42"/>
        <v>1.1088491076239471</v>
      </c>
      <c r="H190" s="9">
        <f t="shared" si="43"/>
        <v>1.3215662412109446</v>
      </c>
      <c r="I190" s="9">
        <f t="shared" si="44"/>
        <v>6.943431216864357</v>
      </c>
      <c r="J190" s="9">
        <f t="shared" si="45"/>
        <v>10.070385700363886</v>
      </c>
      <c r="K190" s="11">
        <f t="shared" si="46"/>
        <v>0.77519379844961234</v>
      </c>
      <c r="L190" s="11">
        <f t="shared" si="47"/>
        <v>0.15723270440251572</v>
      </c>
      <c r="M190" s="11">
        <f t="shared" si="48"/>
        <v>0.10893246187363835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-0.16882104495924344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0.18362536537862834</v>
      </c>
      <c r="Q190" s="11">
        <f>2*'OddsRatio_working_3-way'!K190*'OddsRatio_working_3-way'!L190*'OddsRatio_working_3-way'!M190</f>
        <v>2.6554644306381537E-2</v>
      </c>
      <c r="R190" s="11">
        <f t="shared" si="49"/>
        <v>0</v>
      </c>
      <c r="S190" s="11">
        <f t="shared" si="50"/>
        <v>-1.0876923870655992</v>
      </c>
      <c r="T190" s="11">
        <f t="shared" si="51"/>
        <v>-0.15729463298128693</v>
      </c>
      <c r="U190" s="11">
        <f>'OddsRatio_working_3-way'!S190-'OddsRatio_working_3-way'!R190^2/3</f>
        <v>-1.0876923870655992</v>
      </c>
      <c r="V190" s="11">
        <f>'OddsRatio_working_3-way'!S190*'OddsRatio_working_3-way'!R190/3-2*'OddsRatio_working_3-way'!R190^3/27-'OddsRatio_working_3-way'!T190</f>
        <v>0.15729463298128693</v>
      </c>
      <c r="W190" s="11">
        <f>'OddsRatio_working_3-way'!V190^2+4*'OddsRatio_working_3-way'!U190^3/27</f>
        <v>-0.16589860227720457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0.21831182047814218</v>
      </c>
      <c r="Y190" s="11">
        <f>IF('OddsRatio_working_3-way'!W190&gt;=0,IF('OddsRatio_working_3-way'!V190+SQRT('OddsRatio_working_3-way'!W190)&gt;0,0,PI()),ACOS('OddsRatio_working_3-way'!V190/(2*'OddsRatio_working_3-way'!X190)))</f>
        <v>1.202258080480934</v>
      </c>
      <c r="Z190" s="11">
        <f>'OddsRatio_working_3-way'!X190^(1/3)*COS('OddsRatio_working_3-way'!Y190/3)</f>
        <v>0.55442455381197364</v>
      </c>
      <c r="AA190" s="11">
        <f>'OddsRatio_working_3-way'!X190^(1/3)*COS(('OddsRatio_working_3-way'!Y190+2*PI())/3)</f>
        <v>-0.48064078366989971</v>
      </c>
      <c r="AB190" s="11">
        <f>'OddsRatio_working_3-way'!X190^(1/3)*COS(('OddsRatio_working_3-way'!Y190+4*PI())/3)</f>
        <v>-7.378377014207381E-2</v>
      </c>
      <c r="AC190" s="11">
        <f>'OddsRatio_working_3-way'!X190^(1/3)*SIN('OddsRatio_working_3-way'!Y190/3)</f>
        <v>0.23489900628197738</v>
      </c>
      <c r="AD190" s="11">
        <f>'OddsRatio_working_3-way'!X190^(1/3)*SIN(('OddsRatio_working_3-way'!Y190+2*PI())/3)</f>
        <v>0.36269624494203301</v>
      </c>
      <c r="AE190" s="11">
        <f>'OddsRatio_working_3-way'!X190^(1/3)*SIN(('OddsRatio_working_3-way'!Y190+4*PI())/3)</f>
        <v>-0.59759525122401047</v>
      </c>
      <c r="AF190" s="11">
        <f>-'OddsRatio_working_3-way'!U190/(3*'OddsRatio_working_3-way'!X190^(1/3))*COS(('OddsRatio_working_3-way'!Y190)/3)</f>
        <v>0.55442455381197342</v>
      </c>
      <c r="AG190" s="11">
        <f>-'OddsRatio_working_3-way'!U190/(3*'OddsRatio_working_3-way'!X190^(1/3))*COS(('OddsRatio_working_3-way'!Y190+2*PI())/3)</f>
        <v>-0.48064078366989954</v>
      </c>
      <c r="AH190" s="11">
        <f>-'OddsRatio_working_3-way'!U190/(3*'OddsRatio_working_3-way'!X190^(1/3))*COS(('OddsRatio_working_3-way'!Y190+4*PI())/3)</f>
        <v>-7.3783770142073782E-2</v>
      </c>
      <c r="AI190" s="11">
        <f>'OddsRatio_working_3-way'!U190/(3*'OddsRatio_working_3-way'!X190^(1/3))*SIN(('OddsRatio_working_3-way'!Y190)/3)</f>
        <v>-0.2348990062819773</v>
      </c>
      <c r="AJ190" s="11">
        <f>'OddsRatio_working_3-way'!U190/(3*'OddsRatio_working_3-way'!X190^(1/3))*SIN(('OddsRatio_working_3-way'!Y190+2*PI())/3)</f>
        <v>-0.36269624494203284</v>
      </c>
      <c r="AK190" s="11">
        <f>'OddsRatio_working_3-way'!U190/(3*'OddsRatio_working_3-way'!X190^(1/3))*SIN(('OddsRatio_working_3-way'!Y190+4*PI())/3)</f>
        <v>0.59759525122401025</v>
      </c>
      <c r="AL190" s="11">
        <f>'OddsRatio_working_3-way'!Z190+'OddsRatio_working_3-way'!AF190</f>
        <v>1.1088491076239471</v>
      </c>
      <c r="AM190" s="11">
        <f>'OddsRatio_working_3-way'!AA190+'OddsRatio_working_3-way'!AG190</f>
        <v>-0.96128156733979919</v>
      </c>
      <c r="AN190" s="11">
        <f>'OddsRatio_working_3-way'!AB190+'OddsRatio_working_3-way'!AH190</f>
        <v>-0.14756754028414759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1.1088491076239471</v>
      </c>
      <c r="AS190" s="11">
        <f>IF(('OddsRatio_working_3-way'!X190=0),IF(Q190&gt;0,-Q190^(1/3),(-Q190)^(1/3)),'OddsRatio_working_3-way'!AM190-'OddsRatio_working_3-way'!R190/3)</f>
        <v>-0.96128156733979919</v>
      </c>
      <c r="AT190" s="11">
        <f>IF(('OddsRatio_working_3-way'!X190=0),IF(Q190&gt;0,-Q190^(1/3),(-Q190)^(1/3)),'OddsRatio_working_3-way'!AN190-'OddsRatio_working_3-way'!R190/3)</f>
        <v>-0.14756754028414759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3.7</v>
      </c>
      <c r="C191" s="4">
        <f>IF('True_Odds_Calculator_3-way'!C192="","",'True_Odds_Calculator_3-way'!C192)</f>
        <v>3.62</v>
      </c>
      <c r="D191" s="9">
        <f t="shared" si="39"/>
        <v>0.47737562906295178</v>
      </c>
      <c r="E191" s="9">
        <f t="shared" si="40"/>
        <v>0.25840938015314235</v>
      </c>
      <c r="F191" s="9">
        <f t="shared" si="41"/>
        <v>0.26421499078390598</v>
      </c>
      <c r="G191" s="9">
        <f t="shared" si="42"/>
        <v>1.0628994673997445</v>
      </c>
      <c r="H191" s="9">
        <f t="shared" si="43"/>
        <v>2.0947864514217365</v>
      </c>
      <c r="I191" s="9">
        <f t="shared" si="44"/>
        <v>3.8698285619793111</v>
      </c>
      <c r="J191" s="9">
        <f t="shared" si="45"/>
        <v>3.78479660458733</v>
      </c>
      <c r="K191" s="11">
        <f t="shared" si="46"/>
        <v>0.49261083743842371</v>
      </c>
      <c r="L191" s="11">
        <f t="shared" si="47"/>
        <v>0.27027027027027023</v>
      </c>
      <c r="M191" s="11">
        <f t="shared" si="48"/>
        <v>0.27624309392265195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-0.26797602926389374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0.23354328936344554</v>
      </c>
      <c r="Q191" s="11">
        <f>2*'OddsRatio_working_3-way'!K191*'OddsRatio_working_3-way'!L191*'OddsRatio_working_3-way'!M191</f>
        <v>7.3556941531793887E-2</v>
      </c>
      <c r="R191" s="11">
        <f t="shared" si="49"/>
        <v>0</v>
      </c>
      <c r="S191" s="11">
        <f t="shared" si="50"/>
        <v>-0.87150813453340636</v>
      </c>
      <c r="T191" s="11">
        <f t="shared" si="51"/>
        <v>-0.27449075103414378</v>
      </c>
      <c r="U191" s="11">
        <f>'OddsRatio_working_3-way'!S191-'OddsRatio_working_3-way'!R191^2/3</f>
        <v>-0.87150813453340636</v>
      </c>
      <c r="V191" s="11">
        <f>'OddsRatio_working_3-way'!S191*'OddsRatio_working_3-way'!R191/3-2*'OddsRatio_working_3-way'!R191^3/27-'OddsRatio_working_3-way'!T191</f>
        <v>0.27449075103414378</v>
      </c>
      <c r="W191" s="11">
        <f>'OddsRatio_working_3-way'!V191^2+4*'OddsRatio_working_3-way'!U191^3/27</f>
        <v>-2.2719044023573054E-2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0.15657603298945641</v>
      </c>
      <c r="Y191" s="11">
        <f>IF('OddsRatio_working_3-way'!W191&gt;=0,IF('OddsRatio_working_3-way'!V191+SQRT('OddsRatio_working_3-way'!W191)&gt;0,0,PI()),ACOS('OddsRatio_working_3-way'!V191/(2*'OddsRatio_working_3-way'!X191)))</f>
        <v>0.50216738390961058</v>
      </c>
      <c r="Z191" s="11">
        <f>'OddsRatio_working_3-way'!X191^(1/3)*COS('OddsRatio_working_3-way'!Y191/3)</f>
        <v>0.53144973369987225</v>
      </c>
      <c r="AA191" s="11">
        <f>'OddsRatio_working_3-way'!X191^(1/3)*COS(('OddsRatio_working_3-way'!Y191+2*PI())/3)</f>
        <v>-0.34349323475169163</v>
      </c>
      <c r="AB191" s="11">
        <f>'OddsRatio_working_3-way'!X191^(1/3)*COS(('OddsRatio_working_3-way'!Y191+4*PI())/3)</f>
        <v>-0.18795649894818073</v>
      </c>
      <c r="AC191" s="11">
        <f>'OddsRatio_working_3-way'!X191^(1/3)*SIN('OddsRatio_working_3-way'!Y191/3)</f>
        <v>8.9799176285032881E-2</v>
      </c>
      <c r="AD191" s="11">
        <f>'OddsRatio_working_3-way'!X191^(1/3)*SIN(('OddsRatio_working_3-way'!Y191+2*PI())/3)</f>
        <v>0.41534938207604788</v>
      </c>
      <c r="AE191" s="11">
        <f>'OddsRatio_working_3-way'!X191^(1/3)*SIN(('OddsRatio_working_3-way'!Y191+4*PI())/3)</f>
        <v>-0.50514855836108064</v>
      </c>
      <c r="AF191" s="11">
        <f>-'OddsRatio_working_3-way'!U191/(3*'OddsRatio_working_3-way'!X191^(1/3))*COS(('OddsRatio_working_3-way'!Y191)/3)</f>
        <v>0.53144973369987214</v>
      </c>
      <c r="AG191" s="11">
        <f>-'OddsRatio_working_3-way'!U191/(3*'OddsRatio_working_3-way'!X191^(1/3))*COS(('OddsRatio_working_3-way'!Y191+2*PI())/3)</f>
        <v>-0.34349323475169158</v>
      </c>
      <c r="AH191" s="11">
        <f>-'OddsRatio_working_3-way'!U191/(3*'OddsRatio_working_3-way'!X191^(1/3))*COS(('OddsRatio_working_3-way'!Y191+4*PI())/3)</f>
        <v>-0.1879564989481807</v>
      </c>
      <c r="AI191" s="11">
        <f>'OddsRatio_working_3-way'!U191/(3*'OddsRatio_working_3-way'!X191^(1/3))*SIN(('OddsRatio_working_3-way'!Y191)/3)</f>
        <v>-8.9799176285032867E-2</v>
      </c>
      <c r="AJ191" s="11">
        <f>'OddsRatio_working_3-way'!U191/(3*'OddsRatio_working_3-way'!X191^(1/3))*SIN(('OddsRatio_working_3-way'!Y191+2*PI())/3)</f>
        <v>-0.41534938207604777</v>
      </c>
      <c r="AK191" s="11">
        <f>'OddsRatio_working_3-way'!U191/(3*'OddsRatio_working_3-way'!X191^(1/3))*SIN(('OddsRatio_working_3-way'!Y191+4*PI())/3)</f>
        <v>0.50514855836108052</v>
      </c>
      <c r="AL191" s="11">
        <f>'OddsRatio_working_3-way'!Z191+'OddsRatio_working_3-way'!AF191</f>
        <v>1.0628994673997445</v>
      </c>
      <c r="AM191" s="11">
        <f>'OddsRatio_working_3-way'!AA191+'OddsRatio_working_3-way'!AG191</f>
        <v>-0.68698646950338316</v>
      </c>
      <c r="AN191" s="11">
        <f>'OddsRatio_working_3-way'!AB191+'OddsRatio_working_3-way'!AH191</f>
        <v>-0.37591299789636146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1.0628994673997445</v>
      </c>
      <c r="AS191" s="11">
        <f>IF(('OddsRatio_working_3-way'!X191=0),IF(Q191&gt;0,-Q191^(1/3),(-Q191)^(1/3)),'OddsRatio_working_3-way'!AM191-'OddsRatio_working_3-way'!R191/3)</f>
        <v>-0.68698646950338316</v>
      </c>
      <c r="AT191" s="11">
        <f>IF(('OddsRatio_working_3-way'!X191=0),IF(Q191&gt;0,-Q191^(1/3),(-Q191)^(1/3)),'OddsRatio_working_3-way'!AN191-'OddsRatio_working_3-way'!R191/3)</f>
        <v>-0.37591299789636146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5.43</v>
      </c>
      <c r="D192" s="9">
        <f t="shared" si="39"/>
        <v>0.60278487945098869</v>
      </c>
      <c r="E192" s="9">
        <f t="shared" si="40"/>
        <v>0.22437250238558185</v>
      </c>
      <c r="F192" s="9">
        <f t="shared" si="41"/>
        <v>0.17284261816342963</v>
      </c>
      <c r="G192" s="9">
        <f t="shared" si="42"/>
        <v>1.080273163722941</v>
      </c>
      <c r="H192" s="9">
        <f t="shared" si="43"/>
        <v>1.658966629870994</v>
      </c>
      <c r="I192" s="9">
        <f t="shared" si="44"/>
        <v>4.456874123913412</v>
      </c>
      <c r="J192" s="9">
        <f t="shared" si="45"/>
        <v>5.7856101152926289</v>
      </c>
      <c r="K192" s="11">
        <f t="shared" si="46"/>
        <v>0.6211180124223602</v>
      </c>
      <c r="L192" s="11">
        <f t="shared" si="47"/>
        <v>0.23809523809523808</v>
      </c>
      <c r="M192" s="11">
        <f t="shared" si="48"/>
        <v>0.18416206261510129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-0.23550956133914869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0.22441517242656531</v>
      </c>
      <c r="Q192" s="11">
        <f>2*'OddsRatio_working_3-way'!K192*'OddsRatio_working_3-way'!L192*'OddsRatio_working_3-way'!M192</f>
        <v>5.4469702045282835E-2</v>
      </c>
      <c r="R192" s="11">
        <f t="shared" si="49"/>
        <v>0</v>
      </c>
      <c r="S192" s="11">
        <f t="shared" si="50"/>
        <v>-0.95289198090515415</v>
      </c>
      <c r="T192" s="11">
        <f t="shared" si="51"/>
        <v>-0.23128446138474612</v>
      </c>
      <c r="U192" s="11">
        <f>'OddsRatio_working_3-way'!S192-'OddsRatio_working_3-way'!R192^2/3</f>
        <v>-0.95289198090515415</v>
      </c>
      <c r="V192" s="11">
        <f>'OddsRatio_working_3-way'!S192*'OddsRatio_working_3-way'!R192/3-2*'OddsRatio_working_3-way'!R192^3/27-'OddsRatio_working_3-way'!T192</f>
        <v>0.23128446138474612</v>
      </c>
      <c r="W192" s="11">
        <f>'OddsRatio_working_3-way'!V192^2+4*'OddsRatio_working_3-way'!U192^3/27</f>
        <v>-7.4689556976127267E-2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0.17901261062712828</v>
      </c>
      <c r="Y192" s="11">
        <f>IF('OddsRatio_working_3-way'!W192&gt;=0,IF('OddsRatio_working_3-way'!V192+SQRT('OddsRatio_working_3-way'!W192)&gt;0,0,PI()),ACOS('OddsRatio_working_3-way'!V192/(2*'OddsRatio_working_3-way'!X192)))</f>
        <v>0.86846311552506927</v>
      </c>
      <c r="Z192" s="11">
        <f>'OddsRatio_working_3-way'!X192^(1/3)*COS('OddsRatio_working_3-way'!Y192/3)</f>
        <v>0.54013658186147051</v>
      </c>
      <c r="AA192" s="11">
        <f>'OddsRatio_working_3-way'!X192^(1/3)*COS(('OddsRatio_working_3-way'!Y192+2*PI())/3)</f>
        <v>-0.40939650030537617</v>
      </c>
      <c r="AB192" s="11">
        <f>'OddsRatio_working_3-way'!X192^(1/3)*COS(('OddsRatio_working_3-way'!Y192+4*PI())/3)</f>
        <v>-0.13074008155609429</v>
      </c>
      <c r="AC192" s="11">
        <f>'OddsRatio_working_3-way'!X192^(1/3)*SIN('OddsRatio_working_3-way'!Y192/3)</f>
        <v>0.16088235837631501</v>
      </c>
      <c r="AD192" s="11">
        <f>'OddsRatio_working_3-way'!X192^(1/3)*SIN(('OddsRatio_working_3-way'!Y192+2*PI())/3)</f>
        <v>0.38733082221716908</v>
      </c>
      <c r="AE192" s="11">
        <f>'OddsRatio_working_3-way'!X192^(1/3)*SIN(('OddsRatio_working_3-way'!Y192+4*PI())/3)</f>
        <v>-0.54821318059348401</v>
      </c>
      <c r="AF192" s="11">
        <f>-'OddsRatio_working_3-way'!U192/(3*'OddsRatio_working_3-way'!X192^(1/3))*COS(('OddsRatio_working_3-way'!Y192)/3)</f>
        <v>0.54013658186147051</v>
      </c>
      <c r="AG192" s="11">
        <f>-'OddsRatio_working_3-way'!U192/(3*'OddsRatio_working_3-way'!X192^(1/3))*COS(('OddsRatio_working_3-way'!Y192+2*PI())/3)</f>
        <v>-0.40939650030537617</v>
      </c>
      <c r="AH192" s="11">
        <f>-'OddsRatio_working_3-way'!U192/(3*'OddsRatio_working_3-way'!X192^(1/3))*COS(('OddsRatio_working_3-way'!Y192+4*PI())/3)</f>
        <v>-0.13074008155609429</v>
      </c>
      <c r="AI192" s="11">
        <f>'OddsRatio_working_3-way'!U192/(3*'OddsRatio_working_3-way'!X192^(1/3))*SIN(('OddsRatio_working_3-way'!Y192)/3)</f>
        <v>-0.16088235837631501</v>
      </c>
      <c r="AJ192" s="11">
        <f>'OddsRatio_working_3-way'!U192/(3*'OddsRatio_working_3-way'!X192^(1/3))*SIN(('OddsRatio_working_3-way'!Y192+2*PI())/3)</f>
        <v>-0.38733082221716908</v>
      </c>
      <c r="AK192" s="11">
        <f>'OddsRatio_working_3-way'!U192/(3*'OddsRatio_working_3-way'!X192^(1/3))*SIN(('OddsRatio_working_3-way'!Y192+4*PI())/3)</f>
        <v>0.54821318059348401</v>
      </c>
      <c r="AL192" s="11">
        <f>'OddsRatio_working_3-way'!Z192+'OddsRatio_working_3-way'!AF192</f>
        <v>1.080273163722941</v>
      </c>
      <c r="AM192" s="11">
        <f>'OddsRatio_working_3-way'!AA192+'OddsRatio_working_3-way'!AG192</f>
        <v>-0.81879300061075233</v>
      </c>
      <c r="AN192" s="11">
        <f>'OddsRatio_working_3-way'!AB192+'OddsRatio_working_3-way'!AH192</f>
        <v>-0.26148016311218858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1.080273163722941</v>
      </c>
      <c r="AS192" s="11">
        <f>IF(('OddsRatio_working_3-way'!X192=0),IF(Q192&gt;0,-Q192^(1/3),(-Q192)^(1/3)),'OddsRatio_working_3-way'!AM192-'OddsRatio_working_3-way'!R192/3)</f>
        <v>-0.81879300061075233</v>
      </c>
      <c r="AT192" s="11">
        <f>IF(('OddsRatio_working_3-way'!X192=0),IF(Q192&gt;0,-Q192^(1/3),(-Q192)^(1/3)),'OddsRatio_working_3-way'!AN192-'OddsRatio_working_3-way'!R192/3)</f>
        <v>-0.26148016311218858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3.83</v>
      </c>
      <c r="C193" s="4">
        <f>IF('True_Odds_Calculator_3-way'!C194="","",'True_Odds_Calculator_3-way'!C194)</f>
        <v>4.5199999999999996</v>
      </c>
      <c r="D193" s="9">
        <f t="shared" si="39"/>
        <v>0.53471243782900812</v>
      </c>
      <c r="E193" s="9">
        <f t="shared" si="40"/>
        <v>0.25208315013762994</v>
      </c>
      <c r="F193" s="9">
        <f t="shared" si="41"/>
        <v>0.2132044120333621</v>
      </c>
      <c r="G193" s="9">
        <f t="shared" si="42"/>
        <v>1.0483904705460878</v>
      </c>
      <c r="H193" s="9">
        <f t="shared" si="43"/>
        <v>1.8701640905532533</v>
      </c>
      <c r="I193" s="9">
        <f t="shared" si="44"/>
        <v>3.9669450316454298</v>
      </c>
      <c r="J193" s="9">
        <f t="shared" si="45"/>
        <v>4.6903344563222298</v>
      </c>
      <c r="K193" s="11">
        <f t="shared" si="46"/>
        <v>0.54644808743169393</v>
      </c>
      <c r="L193" s="11">
        <f t="shared" si="47"/>
        <v>0.2610966057441253</v>
      </c>
      <c r="M193" s="11">
        <f t="shared" si="48"/>
        <v>0.22123893805309736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-0.26098701057328266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0.22663978302176357</v>
      </c>
      <c r="Q193" s="11">
        <f>2*'OddsRatio_working_3-way'!K193*'OddsRatio_working_3-way'!L193*'OddsRatio_working_3-way'!M193</f>
        <v>6.3130858780435534E-2</v>
      </c>
      <c r="R193" s="11">
        <f t="shared" si="49"/>
        <v>0</v>
      </c>
      <c r="S193" s="11">
        <f t="shared" si="50"/>
        <v>-0.86839487729265852</v>
      </c>
      <c r="T193" s="11">
        <f t="shared" si="51"/>
        <v>-0.24189272347984916</v>
      </c>
      <c r="U193" s="11">
        <f>'OddsRatio_working_3-way'!S193-'OddsRatio_working_3-way'!R193^2/3</f>
        <v>-0.86839487729265852</v>
      </c>
      <c r="V193" s="11">
        <f>'OddsRatio_working_3-way'!S193*'OddsRatio_working_3-way'!R193/3-2*'OddsRatio_working_3-way'!R193^3/27-'OddsRatio_working_3-way'!T193</f>
        <v>0.24189272347984916</v>
      </c>
      <c r="W193" s="11">
        <f>'OddsRatio_working_3-way'!V193^2+4*'OddsRatio_working_3-way'!U193^3/27</f>
        <v>-3.850494265139974E-2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0.15573778629791368</v>
      </c>
      <c r="Y193" s="11">
        <f>IF('OddsRatio_working_3-way'!W193&gt;=0,IF('OddsRatio_working_3-way'!V193+SQRT('OddsRatio_working_3-way'!W193)&gt;0,0,PI()),ACOS('OddsRatio_working_3-way'!V193/(2*'OddsRatio_working_3-way'!X193)))</f>
        <v>0.68154144019756024</v>
      </c>
      <c r="Z193" s="11">
        <f>'OddsRatio_working_3-way'!X193^(1/3)*COS('OddsRatio_working_3-way'!Y193/3)</f>
        <v>0.52419523527304401</v>
      </c>
      <c r="AA193" s="11">
        <f>'OddsRatio_working_3-way'!X193^(1/3)*COS(('OddsRatio_working_3-way'!Y193+2*PI())/3)</f>
        <v>-0.36704158273667975</v>
      </c>
      <c r="AB193" s="11">
        <f>'OddsRatio_working_3-way'!X193^(1/3)*COS(('OddsRatio_working_3-way'!Y193+4*PI())/3)</f>
        <v>-0.15715365253636449</v>
      </c>
      <c r="AC193" s="11">
        <f>'OddsRatio_working_3-way'!X193^(1/3)*SIN('OddsRatio_working_3-way'!Y193/3)</f>
        <v>0.12117885300080557</v>
      </c>
      <c r="AD193" s="11">
        <f>'OddsRatio_working_3-way'!X193^(1/3)*SIN(('OddsRatio_working_3-way'!Y193+2*PI())/3)</f>
        <v>0.39337696378881404</v>
      </c>
      <c r="AE193" s="11">
        <f>'OddsRatio_working_3-way'!X193^(1/3)*SIN(('OddsRatio_working_3-way'!Y193+4*PI())/3)</f>
        <v>-0.51455581678961959</v>
      </c>
      <c r="AF193" s="11">
        <f>-'OddsRatio_working_3-way'!U193/(3*'OddsRatio_working_3-way'!X193^(1/3))*COS(('OddsRatio_working_3-way'!Y193)/3)</f>
        <v>0.5241952352730439</v>
      </c>
      <c r="AG193" s="11">
        <f>-'OddsRatio_working_3-way'!U193/(3*'OddsRatio_working_3-way'!X193^(1/3))*COS(('OddsRatio_working_3-way'!Y193+2*PI())/3)</f>
        <v>-0.36704158273667969</v>
      </c>
      <c r="AH193" s="11">
        <f>-'OddsRatio_working_3-way'!U193/(3*'OddsRatio_working_3-way'!X193^(1/3))*COS(('OddsRatio_working_3-way'!Y193+4*PI())/3)</f>
        <v>-0.15715365253636446</v>
      </c>
      <c r="AI193" s="11">
        <f>'OddsRatio_working_3-way'!U193/(3*'OddsRatio_working_3-way'!X193^(1/3))*SIN(('OddsRatio_working_3-way'!Y193)/3)</f>
        <v>-0.12117885300080554</v>
      </c>
      <c r="AJ193" s="11">
        <f>'OddsRatio_working_3-way'!U193/(3*'OddsRatio_working_3-way'!X193^(1/3))*SIN(('OddsRatio_working_3-way'!Y193+2*PI())/3)</f>
        <v>-0.39337696378881398</v>
      </c>
      <c r="AK193" s="11">
        <f>'OddsRatio_working_3-way'!U193/(3*'OddsRatio_working_3-way'!X193^(1/3))*SIN(('OddsRatio_working_3-way'!Y193+4*PI())/3)</f>
        <v>0.51455581678961948</v>
      </c>
      <c r="AL193" s="11">
        <f>'OddsRatio_working_3-way'!Z193+'OddsRatio_working_3-way'!AF193</f>
        <v>1.0483904705460878</v>
      </c>
      <c r="AM193" s="11">
        <f>'OddsRatio_working_3-way'!AA193+'OddsRatio_working_3-way'!AG193</f>
        <v>-0.7340831654733595</v>
      </c>
      <c r="AN193" s="11">
        <f>'OddsRatio_working_3-way'!AB193+'OddsRatio_working_3-way'!AH193</f>
        <v>-0.31430730507272897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1.0483904705460878</v>
      </c>
      <c r="AS193" s="11">
        <f>IF(('OddsRatio_working_3-way'!X193=0),IF(Q193&gt;0,-Q193^(1/3),(-Q193)^(1/3)),'OddsRatio_working_3-way'!AM193-'OddsRatio_working_3-way'!R193/3)</f>
        <v>-0.7340831654733595</v>
      </c>
      <c r="AT193" s="11">
        <f>IF(('OddsRatio_working_3-way'!X193=0),IF(Q193&gt;0,-Q193^(1/3),(-Q193)^(1/3)),'OddsRatio_working_3-way'!AN193-'OddsRatio_working_3-way'!R193/3)</f>
        <v>-0.31430730507272897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2.2799999999999998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3.28</v>
      </c>
      <c r="D194" s="9">
        <f t="shared" si="39"/>
        <v>0.42648849337514394</v>
      </c>
      <c r="E194" s="9">
        <f t="shared" si="40"/>
        <v>0.27898661720874018</v>
      </c>
      <c r="F194" s="9">
        <f t="shared" si="41"/>
        <v>0.29452488941611588</v>
      </c>
      <c r="G194" s="9">
        <f t="shared" si="42"/>
        <v>1.0505696437548528</v>
      </c>
      <c r="H194" s="9">
        <f t="shared" si="43"/>
        <v>2.3447291440062115</v>
      </c>
      <c r="I194" s="9">
        <f t="shared" si="44"/>
        <v>3.5844013236369379</v>
      </c>
      <c r="J194" s="9">
        <f t="shared" si="45"/>
        <v>3.3952987877610652</v>
      </c>
      <c r="K194" s="11">
        <f t="shared" si="46"/>
        <v>0.43859649122807021</v>
      </c>
      <c r="L194" s="11">
        <f t="shared" si="47"/>
        <v>0.28901734104046245</v>
      </c>
      <c r="M194" s="11">
        <f t="shared" si="48"/>
        <v>0.3048780487804878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-0.2774566473988439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0.23265463107931963</v>
      </c>
      <c r="Q194" s="11">
        <f>2*'OddsRatio_working_3-way'!K194*'OddsRatio_working_3-way'!L194*'OddsRatio_working_3-way'!M194</f>
        <v>7.7293897368544737E-2</v>
      </c>
      <c r="R194" s="11">
        <f t="shared" si="49"/>
        <v>0</v>
      </c>
      <c r="S194" s="11">
        <f t="shared" si="50"/>
        <v>-0.83852606618171455</v>
      </c>
      <c r="T194" s="11">
        <f t="shared" si="51"/>
        <v>-0.27858008843246335</v>
      </c>
      <c r="U194" s="11">
        <f>'OddsRatio_working_3-way'!S194-'OddsRatio_working_3-way'!R194^2/3</f>
        <v>-0.83852606618171455</v>
      </c>
      <c r="V194" s="11">
        <f>'OddsRatio_working_3-way'!S194*'OddsRatio_working_3-way'!R194/3-2*'OddsRatio_working_3-way'!R194^3/27-'OddsRatio_working_3-way'!T194</f>
        <v>0.27858008843246335</v>
      </c>
      <c r="W194" s="11">
        <f>'OddsRatio_working_3-way'!V194^2+4*'OddsRatio_working_3-way'!U194^3/27</f>
        <v>-9.7397192686986822E-3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0.14777227830325432</v>
      </c>
      <c r="Y194" s="11">
        <f>IF('OddsRatio_working_3-way'!W194&gt;=0,IF('OddsRatio_working_3-way'!V194+SQRT('OddsRatio_working_3-way'!W194)&gt;0,0,PI()),ACOS('OddsRatio_working_3-way'!V194/(2*'OddsRatio_working_3-way'!X194)))</f>
        <v>0.34046561324851821</v>
      </c>
      <c r="Z194" s="11">
        <f>'OddsRatio_working_3-way'!X194^(1/3)*COS('OddsRatio_working_3-way'!Y194/3)</f>
        <v>0.52528482187742642</v>
      </c>
      <c r="AA194" s="11">
        <f>'OddsRatio_working_3-way'!X194^(1/3)*COS(('OddsRatio_working_3-way'!Y194+2*PI())/3)</f>
        <v>-0.31449227568616378</v>
      </c>
      <c r="AB194" s="11">
        <f>'OddsRatio_working_3-way'!X194^(1/3)*COS(('OddsRatio_working_3-way'!Y194+4*PI())/3)</f>
        <v>-0.21079254619126273</v>
      </c>
      <c r="AC194" s="11">
        <f>'OddsRatio_working_3-way'!X194^(1/3)*SIN('OddsRatio_working_3-way'!Y194/3)</f>
        <v>5.9871066738772467E-2</v>
      </c>
      <c r="AD194" s="11">
        <f>'OddsRatio_working_3-way'!X194^(1/3)*SIN(('OddsRatio_working_3-way'!Y194+2*PI())/3)</f>
        <v>0.42497446659884885</v>
      </c>
      <c r="AE194" s="11">
        <f>'OddsRatio_working_3-way'!X194^(1/3)*SIN(('OddsRatio_working_3-way'!Y194+4*PI())/3)</f>
        <v>-0.48484553333762143</v>
      </c>
      <c r="AF194" s="11">
        <f>-'OddsRatio_working_3-way'!U194/(3*'OddsRatio_working_3-way'!X194^(1/3))*COS(('OddsRatio_working_3-way'!Y194)/3)</f>
        <v>0.52528482187742642</v>
      </c>
      <c r="AG194" s="11">
        <f>-'OddsRatio_working_3-way'!U194/(3*'OddsRatio_working_3-way'!X194^(1/3))*COS(('OddsRatio_working_3-way'!Y194+2*PI())/3)</f>
        <v>-0.31449227568616378</v>
      </c>
      <c r="AH194" s="11">
        <f>-'OddsRatio_working_3-way'!U194/(3*'OddsRatio_working_3-way'!X194^(1/3))*COS(('OddsRatio_working_3-way'!Y194+4*PI())/3)</f>
        <v>-0.21079254619126273</v>
      </c>
      <c r="AI194" s="11">
        <f>'OddsRatio_working_3-way'!U194/(3*'OddsRatio_working_3-way'!X194^(1/3))*SIN(('OddsRatio_working_3-way'!Y194)/3)</f>
        <v>-5.9871066738772467E-2</v>
      </c>
      <c r="AJ194" s="11">
        <f>'OddsRatio_working_3-way'!U194/(3*'OddsRatio_working_3-way'!X194^(1/3))*SIN(('OddsRatio_working_3-way'!Y194+2*PI())/3)</f>
        <v>-0.42497446659884885</v>
      </c>
      <c r="AK194" s="11">
        <f>'OddsRatio_working_3-way'!U194/(3*'OddsRatio_working_3-way'!X194^(1/3))*SIN(('OddsRatio_working_3-way'!Y194+4*PI())/3)</f>
        <v>0.48484553333762143</v>
      </c>
      <c r="AL194" s="11">
        <f>'OddsRatio_working_3-way'!Z194+'OddsRatio_working_3-way'!AF194</f>
        <v>1.0505696437548528</v>
      </c>
      <c r="AM194" s="11">
        <f>'OddsRatio_working_3-way'!AA194+'OddsRatio_working_3-way'!AG194</f>
        <v>-0.62898455137232756</v>
      </c>
      <c r="AN194" s="11">
        <f>'OddsRatio_working_3-way'!AB194+'OddsRatio_working_3-way'!AH194</f>
        <v>-0.42158509238252545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1.0505696437548528</v>
      </c>
      <c r="AS194" s="11">
        <f>IF(('OddsRatio_working_3-way'!X194=0),IF(Q194&gt;0,-Q194^(1/3),(-Q194)^(1/3)),'OddsRatio_working_3-way'!AM194-'OddsRatio_working_3-way'!R194/3)</f>
        <v>-0.62898455137232756</v>
      </c>
      <c r="AT194" s="11">
        <f>IF(('OddsRatio_working_3-way'!X194=0),IF(Q194&gt;0,-Q194^(1/3),(-Q194)^(1/3)),'OddsRatio_working_3-way'!AN194-'OddsRatio_working_3-way'!R194/3)</f>
        <v>-0.42158509238252545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2.48</v>
      </c>
      <c r="B195" s="4">
        <f>IF('True_Odds_Calculator_3-way'!B196="","",'True_Odds_Calculator_3-way'!B196)</f>
        <v>3.4</v>
      </c>
      <c r="C195" s="4">
        <f>IF('True_Odds_Calculator_3-way'!C196="","",'True_Odds_Calculator_3-way'!C196)</f>
        <v>2.98</v>
      </c>
      <c r="D195" s="9">
        <f t="shared" si="39"/>
        <v>0.39139331123621568</v>
      </c>
      <c r="E195" s="9">
        <f t="shared" si="40"/>
        <v>0.28396340293826577</v>
      </c>
      <c r="F195" s="9">
        <f t="shared" si="41"/>
        <v>0.32464328582551855</v>
      </c>
      <c r="G195" s="9">
        <f t="shared" si="42"/>
        <v>1.0506585673433331</v>
      </c>
      <c r="H195" s="9">
        <f t="shared" si="43"/>
        <v>2.554974679668133</v>
      </c>
      <c r="I195" s="9">
        <f t="shared" si="44"/>
        <v>3.5215805616239995</v>
      </c>
      <c r="J195" s="9">
        <f t="shared" si="45"/>
        <v>3.0803039633397993</v>
      </c>
      <c r="K195" s="11">
        <f t="shared" si="46"/>
        <v>0.40322580645161293</v>
      </c>
      <c r="L195" s="11">
        <f t="shared" si="47"/>
        <v>0.29411764705882354</v>
      </c>
      <c r="M195" s="11">
        <f t="shared" si="48"/>
        <v>0.33557046979865773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-0.27989251556868688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0.23321192516842199</v>
      </c>
      <c r="Q195" s="11">
        <f>2*'OddsRatio_working_3-way'!K195*'OddsRatio_working_3-way'!L195*'OddsRatio_working_3-way'!M195</f>
        <v>7.9594513709359049E-2</v>
      </c>
      <c r="R195" s="11">
        <f t="shared" si="49"/>
        <v>0</v>
      </c>
      <c r="S195" s="11">
        <f t="shared" si="50"/>
        <v>-0.83321958321958323</v>
      </c>
      <c r="T195" s="11">
        <f t="shared" si="51"/>
        <v>-0.28437528437528442</v>
      </c>
      <c r="U195" s="11">
        <f>'OddsRatio_working_3-way'!S195-'OddsRatio_working_3-way'!R195^2/3</f>
        <v>-0.83321958321958323</v>
      </c>
      <c r="V195" s="11">
        <f>'OddsRatio_working_3-way'!S195*'OddsRatio_working_3-way'!R195/3-2*'OddsRatio_working_3-way'!R195^3/27-'OddsRatio_working_3-way'!T195</f>
        <v>0.28437528437528442</v>
      </c>
      <c r="W195" s="11">
        <f>'OddsRatio_working_3-way'!V195^2+4*'OddsRatio_working_3-way'!U195^3/27</f>
        <v>-4.8294763988919326E-3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0.14637176876229907</v>
      </c>
      <c r="Y195" s="11">
        <f>IF('OddsRatio_working_3-way'!W195&gt;=0,IF('OddsRatio_working_3-way'!V195+SQRT('OddsRatio_working_3-way'!W195)&gt;0,0,PI()),ACOS('OddsRatio_working_3-way'!V195/(2*'OddsRatio_working_3-way'!X195)))</f>
        <v>0.2396783228369872</v>
      </c>
      <c r="Z195" s="11">
        <f>'OddsRatio_working_3-way'!X195^(1/3)*COS('OddsRatio_working_3-way'!Y195/3)</f>
        <v>0.52532928367166654</v>
      </c>
      <c r="AA195" s="11">
        <f>'OddsRatio_working_3-way'!X195^(1/3)*COS(('OddsRatio_working_3-way'!Y195+2*PI())/3)</f>
        <v>-0.29908927076539271</v>
      </c>
      <c r="AB195" s="11">
        <f>'OddsRatio_working_3-way'!X195^(1/3)*COS(('OddsRatio_working_3-way'!Y195+4*PI())/3)</f>
        <v>-0.22624001290627399</v>
      </c>
      <c r="AC195" s="11">
        <f>'OddsRatio_working_3-way'!X195^(1/3)*SIN('OddsRatio_working_3-way'!Y195/3)</f>
        <v>4.2059538635226865E-2</v>
      </c>
      <c r="AD195" s="11">
        <f>'OddsRatio_working_3-way'!X195^(1/3)*SIN(('OddsRatio_working_3-way'!Y195+2*PI())/3)</f>
        <v>0.43391873569393158</v>
      </c>
      <c r="AE195" s="11">
        <f>'OddsRatio_working_3-way'!X195^(1/3)*SIN(('OddsRatio_working_3-way'!Y195+4*PI())/3)</f>
        <v>-0.47597827432915829</v>
      </c>
      <c r="AF195" s="11">
        <f>-'OddsRatio_working_3-way'!U195/(3*'OddsRatio_working_3-way'!X195^(1/3))*COS(('OddsRatio_working_3-way'!Y195)/3)</f>
        <v>0.52532928367166642</v>
      </c>
      <c r="AG195" s="11">
        <f>-'OddsRatio_working_3-way'!U195/(3*'OddsRatio_working_3-way'!X195^(1/3))*COS(('OddsRatio_working_3-way'!Y195+2*PI())/3)</f>
        <v>-0.29908927076539266</v>
      </c>
      <c r="AH195" s="11">
        <f>-'OddsRatio_working_3-way'!U195/(3*'OddsRatio_working_3-way'!X195^(1/3))*COS(('OddsRatio_working_3-way'!Y195+4*PI())/3)</f>
        <v>-0.22624001290627394</v>
      </c>
      <c r="AI195" s="11">
        <f>'OddsRatio_working_3-way'!U195/(3*'OddsRatio_working_3-way'!X195^(1/3))*SIN(('OddsRatio_working_3-way'!Y195)/3)</f>
        <v>-4.2059538635226858E-2</v>
      </c>
      <c r="AJ195" s="11">
        <f>'OddsRatio_working_3-way'!U195/(3*'OddsRatio_working_3-way'!X195^(1/3))*SIN(('OddsRatio_working_3-way'!Y195+2*PI())/3)</f>
        <v>-0.43391873569393147</v>
      </c>
      <c r="AK195" s="11">
        <f>'OddsRatio_working_3-way'!U195/(3*'OddsRatio_working_3-way'!X195^(1/3))*SIN(('OddsRatio_working_3-way'!Y195+4*PI())/3)</f>
        <v>0.47597827432915818</v>
      </c>
      <c r="AL195" s="11">
        <f>'OddsRatio_working_3-way'!Z195+'OddsRatio_working_3-way'!AF195</f>
        <v>1.0506585673433331</v>
      </c>
      <c r="AM195" s="11">
        <f>'OddsRatio_working_3-way'!AA195+'OddsRatio_working_3-way'!AG195</f>
        <v>-0.59817854153078542</v>
      </c>
      <c r="AN195" s="11">
        <f>'OddsRatio_working_3-way'!AB195+'OddsRatio_working_3-way'!AH195</f>
        <v>-0.45248002581254793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1.0506585673433331</v>
      </c>
      <c r="AS195" s="11">
        <f>IF(('OddsRatio_working_3-way'!X195=0),IF(Q195&gt;0,-Q195^(1/3),(-Q195)^(1/3)),'OddsRatio_working_3-way'!AM195-'OddsRatio_working_3-way'!R195/3)</f>
        <v>-0.59817854153078542</v>
      </c>
      <c r="AT195" s="11">
        <f>IF(('OddsRatio_working_3-way'!X195=0),IF(Q195&gt;0,-Q195^(1/3),(-Q195)^(1/3)),'OddsRatio_working_3-way'!AN195-'OddsRatio_working_3-way'!R195/3)</f>
        <v>-0.45248002581254793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1.56</v>
      </c>
      <c r="B196" s="4">
        <f>IF('True_Odds_Calculator_3-way'!B197="","",'True_Odds_Calculator_3-way'!B197)</f>
        <v>3.73</v>
      </c>
      <c r="C196" s="4">
        <f>IF('True_Odds_Calculator_3-way'!C197="","",'True_Odds_Calculator_3-way'!C197)</f>
        <v>7.37</v>
      </c>
      <c r="D196" s="9">
        <f t="shared" ref="D196:D259" si="52">(K196/(AR196+K196-(AR196*K196)))</f>
        <v>0.62167593167466539</v>
      </c>
      <c r="E196" s="9">
        <f t="shared" ref="E196:E259" si="53">(L196/(AR196+L196-(AR196*L196)))</f>
        <v>0.25209832862454795</v>
      </c>
      <c r="F196" s="9">
        <f t="shared" ref="F196:F259" si="54">(M196/(AR196+M196-(AR196*M196)))</f>
        <v>0.12622573970078657</v>
      </c>
      <c r="G196" s="9">
        <f t="shared" ref="G196:G259" si="55">AR196</f>
        <v>1.0867055631673388</v>
      </c>
      <c r="H196" s="9">
        <f t="shared" ref="H196:H259" si="56">IF(A196="","",1/D196)</f>
        <v>1.6085551153737099</v>
      </c>
      <c r="I196" s="9">
        <f t="shared" ref="I196:I259" si="57">IF(B196="","",1/E196)</f>
        <v>3.9667061874468352</v>
      </c>
      <c r="J196" s="9">
        <f t="shared" ref="J196:J259" si="58">IF(C196="","",1/F196)</f>
        <v>7.9223144373759498</v>
      </c>
      <c r="K196" s="11">
        <f t="shared" ref="K196:K259" si="59">1/A196</f>
        <v>0.64102564102564097</v>
      </c>
      <c r="L196" s="11">
        <f t="shared" ref="L196:L259" si="60">1/B196</f>
        <v>0.26809651474530832</v>
      </c>
      <c r="M196" s="11">
        <f t="shared" ref="M196:M259" si="61">1/C196</f>
        <v>0.13568521031207598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-0.22708538710299353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0.22525591730505501</v>
      </c>
      <c r="Q196" s="11">
        <f>2*'OddsRatio_working_3-way'!K196*'OddsRatio_working_3-way'!L196*'OddsRatio_working_3-way'!M196</f>
        <v>4.6636835880963762E-2</v>
      </c>
      <c r="R196" s="11">
        <f t="shared" ref="R196:R259" si="62">O196/N196</f>
        <v>0</v>
      </c>
      <c r="S196" s="11">
        <f t="shared" ref="S196:S259" si="63">P196/N196</f>
        <v>-0.99194369210067768</v>
      </c>
      <c r="T196" s="11">
        <f t="shared" ref="T196:T259" si="64">Q196/N196</f>
        <v>-0.20537136482415683</v>
      </c>
      <c r="U196" s="11">
        <f>'OddsRatio_working_3-way'!S196-'OddsRatio_working_3-way'!R196^2/3</f>
        <v>-0.99194369210067768</v>
      </c>
      <c r="V196" s="11">
        <f>'OddsRatio_working_3-way'!S196*'OddsRatio_working_3-way'!R196/3-2*'OddsRatio_working_3-way'!R196^3/27-'OddsRatio_working_3-way'!T196</f>
        <v>0.20537136482415683</v>
      </c>
      <c r="W196" s="11">
        <f>'OddsRatio_working_3-way'!V196^2+4*'OddsRatio_working_3-way'!U196^3/27</f>
        <v>-0.10241893817034456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0.19012912432086876</v>
      </c>
      <c r="Y196" s="11">
        <f>IF('OddsRatio_working_3-way'!W196&gt;=0,IF('OddsRatio_working_3-way'!V196+SQRT('OddsRatio_working_3-way'!W196)&gt;0,0,PI()),ACOS('OddsRatio_working_3-way'!V196/(2*'OddsRatio_working_3-way'!X196)))</f>
        <v>1.0002595093122046</v>
      </c>
      <c r="Z196" s="11">
        <f>'OddsRatio_working_3-way'!X196^(1/3)*COS('OddsRatio_working_3-way'!Y196/3)</f>
        <v>0.5433527815836694</v>
      </c>
      <c r="AA196" s="11">
        <f>'OddsRatio_working_3-way'!X196^(1/3)*COS(('OddsRatio_working_3-way'!Y196+2*PI())/3)</f>
        <v>-0.43465411652187547</v>
      </c>
      <c r="AB196" s="11">
        <f>'OddsRatio_working_3-way'!X196^(1/3)*COS(('OddsRatio_working_3-way'!Y196+4*PI())/3)</f>
        <v>-0.10869866506179385</v>
      </c>
      <c r="AC196" s="11">
        <f>'OddsRatio_working_3-way'!X196^(1/3)*SIN('OddsRatio_working_3-way'!Y196/3)</f>
        <v>0.18819046764430408</v>
      </c>
      <c r="AD196" s="11">
        <f>'OddsRatio_working_3-way'!X196^(1/3)*SIN(('OddsRatio_working_3-way'!Y196+2*PI())/3)</f>
        <v>0.37646207824624323</v>
      </c>
      <c r="AE196" s="11">
        <f>'OddsRatio_working_3-way'!X196^(1/3)*SIN(('OddsRatio_working_3-way'!Y196+4*PI())/3)</f>
        <v>-0.56465254589054725</v>
      </c>
      <c r="AF196" s="11">
        <f>-'OddsRatio_working_3-way'!U196/(3*'OddsRatio_working_3-way'!X196^(1/3))*COS(('OddsRatio_working_3-way'!Y196)/3)</f>
        <v>0.54335278158366929</v>
      </c>
      <c r="AG196" s="11">
        <f>-'OddsRatio_working_3-way'!U196/(3*'OddsRatio_working_3-way'!X196^(1/3))*COS(('OddsRatio_working_3-way'!Y196+2*PI())/3)</f>
        <v>-0.43465411652187541</v>
      </c>
      <c r="AH196" s="11">
        <f>-'OddsRatio_working_3-way'!U196/(3*'OddsRatio_working_3-way'!X196^(1/3))*COS(('OddsRatio_working_3-way'!Y196+4*PI())/3)</f>
        <v>-0.10869866506179383</v>
      </c>
      <c r="AI196" s="11">
        <f>'OddsRatio_working_3-way'!U196/(3*'OddsRatio_working_3-way'!X196^(1/3))*SIN(('OddsRatio_working_3-way'!Y196)/3)</f>
        <v>-0.18819046764430405</v>
      </c>
      <c r="AJ196" s="11">
        <f>'OddsRatio_working_3-way'!U196/(3*'OddsRatio_working_3-way'!X196^(1/3))*SIN(('OddsRatio_working_3-way'!Y196+2*PI())/3)</f>
        <v>-0.37646207824624311</v>
      </c>
      <c r="AK196" s="11">
        <f>'OddsRatio_working_3-way'!U196/(3*'OddsRatio_working_3-way'!X196^(1/3))*SIN(('OddsRatio_working_3-way'!Y196+4*PI())/3)</f>
        <v>0.56465254589054714</v>
      </c>
      <c r="AL196" s="11">
        <f>'OddsRatio_working_3-way'!Z196+'OddsRatio_working_3-way'!AF196</f>
        <v>1.0867055631673388</v>
      </c>
      <c r="AM196" s="11">
        <f>'OddsRatio_working_3-way'!AA196+'OddsRatio_working_3-way'!AG196</f>
        <v>-0.86930823304375093</v>
      </c>
      <c r="AN196" s="11">
        <f>'OddsRatio_working_3-way'!AB196+'OddsRatio_working_3-way'!AH196</f>
        <v>-0.2173973301235877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1.0867055631673388</v>
      </c>
      <c r="AS196" s="11">
        <f>IF(('OddsRatio_working_3-way'!X196=0),IF(Q196&gt;0,-Q196^(1/3),(-Q196)^(1/3)),'OddsRatio_working_3-way'!AM196-'OddsRatio_working_3-way'!R196/3)</f>
        <v>-0.86930823304375093</v>
      </c>
      <c r="AT196" s="11">
        <f>IF(('OddsRatio_working_3-way'!X196=0),IF(Q196&gt;0,-Q196^(1/3),(-Q196)^(1/3)),'OddsRatio_working_3-way'!AN196-'OddsRatio_working_3-way'!R196/3)</f>
        <v>-0.2173973301235877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3.07</v>
      </c>
      <c r="B197" s="4">
        <f>IF('True_Odds_Calculator_3-way'!B198="","",'True_Odds_Calculator_3-way'!B198)</f>
        <v>3.06</v>
      </c>
      <c r="C197" s="4">
        <f>IF('True_Odds_Calculator_3-way'!C198="","",'True_Odds_Calculator_3-way'!C198)</f>
        <v>2.59</v>
      </c>
      <c r="D197" s="9">
        <f t="shared" si="52"/>
        <v>0.31320949298718903</v>
      </c>
      <c r="E197" s="9">
        <f t="shared" si="53"/>
        <v>0.31425212766394345</v>
      </c>
      <c r="F197" s="9">
        <f t="shared" si="54"/>
        <v>0.37253837934886785</v>
      </c>
      <c r="G197" s="9">
        <f t="shared" si="55"/>
        <v>1.0593001203924175</v>
      </c>
      <c r="H197" s="9">
        <f t="shared" si="56"/>
        <v>3.1927512492123036</v>
      </c>
      <c r="I197" s="9">
        <f t="shared" si="57"/>
        <v>3.1821582480083799</v>
      </c>
      <c r="J197" s="9">
        <f t="shared" si="58"/>
        <v>2.6842871914239432</v>
      </c>
      <c r="K197" s="11">
        <f t="shared" si="59"/>
        <v>0.32573289902280134</v>
      </c>
      <c r="L197" s="11">
        <f t="shared" si="60"/>
        <v>0.32679738562091504</v>
      </c>
      <c r="M197" s="11">
        <f t="shared" si="61"/>
        <v>0.38610038610038611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-0.27866031525736457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0.23509124869538742</v>
      </c>
      <c r="Q197" s="11">
        <f>2*'OddsRatio_working_3-way'!K197*'OddsRatio_working_3-way'!L197*'OddsRatio_working_3-way'!M197</f>
        <v>8.2199737306079532E-2</v>
      </c>
      <c r="R197" s="11">
        <f t="shared" si="62"/>
        <v>0</v>
      </c>
      <c r="S197" s="11">
        <f t="shared" si="63"/>
        <v>-0.84364811142290674</v>
      </c>
      <c r="T197" s="11">
        <f t="shared" si="64"/>
        <v>-0.29498185714087655</v>
      </c>
      <c r="U197" s="11">
        <f>'OddsRatio_working_3-way'!S197-'OddsRatio_working_3-way'!R197^2/3</f>
        <v>-0.84364811142290674</v>
      </c>
      <c r="V197" s="11">
        <f>'OddsRatio_working_3-way'!S197*'OddsRatio_working_3-way'!R197/3-2*'OddsRatio_working_3-way'!R197^3/27-'OddsRatio_working_3-way'!T197</f>
        <v>0.29498185714087655</v>
      </c>
      <c r="W197" s="11">
        <f>'OddsRatio_working_3-way'!V197^2+4*'OddsRatio_working_3-way'!U197^3/27</f>
        <v>-1.9427274804476868E-3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0.1491283201832638</v>
      </c>
      <c r="Y197" s="11">
        <f>IF('OddsRatio_working_3-way'!W197&gt;=0,IF('OddsRatio_working_3-way'!V197+SQRT('OddsRatio_working_3-way'!W197)&gt;0,0,PI()),ACOS('OddsRatio_working_3-way'!V197/(2*'OddsRatio_working_3-way'!X197)))</f>
        <v>0.14832330305335772</v>
      </c>
      <c r="Z197" s="11">
        <f>'OddsRatio_working_3-way'!X197^(1/3)*COS('OddsRatio_working_3-way'!Y197/3)</f>
        <v>0.52965006019620875</v>
      </c>
      <c r="AA197" s="11">
        <f>'OddsRatio_working_3-way'!X197^(1/3)*COS(('OddsRatio_working_3-way'!Y197+2*PI())/3)</f>
        <v>-0.28752168527768879</v>
      </c>
      <c r="AB197" s="11">
        <f>'OddsRatio_working_3-way'!X197^(1/3)*COS(('OddsRatio_working_3-way'!Y197+4*PI())/3)</f>
        <v>-0.24212837491852013</v>
      </c>
      <c r="AC197" s="11">
        <f>'OddsRatio_working_3-way'!X197^(1/3)*SIN('OddsRatio_working_3-way'!Y197/3)</f>
        <v>2.6207839955274391E-2</v>
      </c>
      <c r="AD197" s="11">
        <f>'OddsRatio_working_3-way'!X197^(1/3)*SIN(('OddsRatio_working_3-way'!Y197+2*PI())/3)</f>
        <v>0.44558648726823685</v>
      </c>
      <c r="AE197" s="11">
        <f>'OddsRatio_working_3-way'!X197^(1/3)*SIN(('OddsRatio_working_3-way'!Y197+4*PI())/3)</f>
        <v>-0.47179432722351111</v>
      </c>
      <c r="AF197" s="11">
        <f>-'OddsRatio_working_3-way'!U197/(3*'OddsRatio_working_3-way'!X197^(1/3))*COS(('OddsRatio_working_3-way'!Y197)/3)</f>
        <v>0.52965006019620875</v>
      </c>
      <c r="AG197" s="11">
        <f>-'OddsRatio_working_3-way'!U197/(3*'OddsRatio_working_3-way'!X197^(1/3))*COS(('OddsRatio_working_3-way'!Y197+2*PI())/3)</f>
        <v>-0.28752168527768879</v>
      </c>
      <c r="AH197" s="11">
        <f>-'OddsRatio_working_3-way'!U197/(3*'OddsRatio_working_3-way'!X197^(1/3))*COS(('OddsRatio_working_3-way'!Y197+4*PI())/3)</f>
        <v>-0.24212837491852013</v>
      </c>
      <c r="AI197" s="11">
        <f>'OddsRatio_working_3-way'!U197/(3*'OddsRatio_working_3-way'!X197^(1/3))*SIN(('OddsRatio_working_3-way'!Y197)/3)</f>
        <v>-2.6207839955274391E-2</v>
      </c>
      <c r="AJ197" s="11">
        <f>'OddsRatio_working_3-way'!U197/(3*'OddsRatio_working_3-way'!X197^(1/3))*SIN(('OddsRatio_working_3-way'!Y197+2*PI())/3)</f>
        <v>-0.44558648726823685</v>
      </c>
      <c r="AK197" s="11">
        <f>'OddsRatio_working_3-way'!U197/(3*'OddsRatio_working_3-way'!X197^(1/3))*SIN(('OddsRatio_working_3-way'!Y197+4*PI())/3)</f>
        <v>0.47179432722351111</v>
      </c>
      <c r="AL197" s="11">
        <f>'OddsRatio_working_3-way'!Z197+'OddsRatio_working_3-way'!AF197</f>
        <v>1.0593001203924175</v>
      </c>
      <c r="AM197" s="11">
        <f>'OddsRatio_working_3-way'!AA197+'OddsRatio_working_3-way'!AG197</f>
        <v>-0.57504337055537758</v>
      </c>
      <c r="AN197" s="11">
        <f>'OddsRatio_working_3-way'!AB197+'OddsRatio_working_3-way'!AH197</f>
        <v>-0.48425674983704026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1.0593001203924175</v>
      </c>
      <c r="AS197" s="11">
        <f>IF(('OddsRatio_working_3-way'!X197=0),IF(Q197&gt;0,-Q197^(1/3),(-Q197)^(1/3)),'OddsRatio_working_3-way'!AM197-'OddsRatio_working_3-way'!R197/3)</f>
        <v>-0.57504337055537758</v>
      </c>
      <c r="AT197" s="11">
        <f>IF(('OddsRatio_working_3-way'!X197=0),IF(Q197&gt;0,-Q197^(1/3),(-Q197)^(1/3)),'OddsRatio_working_3-way'!AN197-'OddsRatio_working_3-way'!R197/3)</f>
        <v>-0.48425674983704026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2.15</v>
      </c>
      <c r="B198" s="4">
        <f>IF('True_Odds_Calculator_3-way'!B199="","",'True_Odds_Calculator_3-way'!B199)</f>
        <v>3.41</v>
      </c>
      <c r="C198" s="4">
        <f>IF('True_Odds_Calculator_3-way'!C199="","",'True_Odds_Calculator_3-way'!C199)</f>
        <v>3.55</v>
      </c>
      <c r="D198" s="9">
        <f t="shared" si="52"/>
        <v>0.44987613969221102</v>
      </c>
      <c r="E198" s="9">
        <f t="shared" si="53"/>
        <v>0.28069113123643941</v>
      </c>
      <c r="F198" s="9">
        <f t="shared" si="54"/>
        <v>0.26943272907134946</v>
      </c>
      <c r="G198" s="9">
        <f t="shared" si="55"/>
        <v>1.0633339534476502</v>
      </c>
      <c r="H198" s="9">
        <f t="shared" si="56"/>
        <v>2.2228340464647975</v>
      </c>
      <c r="I198" s="9">
        <f t="shared" si="57"/>
        <v>3.5626348278088371</v>
      </c>
      <c r="J198" s="9">
        <f t="shared" si="58"/>
        <v>3.711501581291508</v>
      </c>
      <c r="K198" s="11">
        <f t="shared" si="59"/>
        <v>0.46511627906976744</v>
      </c>
      <c r="L198" s="11">
        <f t="shared" si="60"/>
        <v>0.29325513196480935</v>
      </c>
      <c r="M198" s="11">
        <f t="shared" si="61"/>
        <v>0.28169014084507044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-0.27154003609737254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0.23475779316147855</v>
      </c>
      <c r="Q198" s="11">
        <f>2*'OddsRatio_working_3-way'!K198*'OddsRatio_working_3-way'!L198*'OddsRatio_working_3-way'!M198</f>
        <v>7.6843794815541266E-2</v>
      </c>
      <c r="R198" s="11">
        <f t="shared" si="62"/>
        <v>0</v>
      </c>
      <c r="S198" s="11">
        <f t="shared" si="63"/>
        <v>-0.86454210044111468</v>
      </c>
      <c r="T198" s="11">
        <f t="shared" si="64"/>
        <v>-0.28299250423604411</v>
      </c>
      <c r="U198" s="11">
        <f>'OddsRatio_working_3-way'!S198-'OddsRatio_working_3-way'!R198^2/3</f>
        <v>-0.86454210044111468</v>
      </c>
      <c r="V198" s="11">
        <f>'OddsRatio_working_3-way'!S198*'OddsRatio_working_3-way'!R198/3-2*'OddsRatio_working_3-way'!R198^3/27-'OddsRatio_working_3-way'!T198</f>
        <v>0.28299250423604411</v>
      </c>
      <c r="W198" s="11">
        <f>'OddsRatio_working_3-way'!V198^2+4*'OddsRatio_working_3-way'!U198^3/27</f>
        <v>-1.5646699332954192E-2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0.15470250223149401</v>
      </c>
      <c r="Y198" s="11">
        <f>IF('OddsRatio_working_3-way'!W198&gt;=0,IF('OddsRatio_working_3-way'!V198+SQRT('OddsRatio_working_3-way'!W198)&gt;0,0,PI()),ACOS('OddsRatio_working_3-way'!V198/(2*'OddsRatio_working_3-way'!X198)))</f>
        <v>0.41619330378781383</v>
      </c>
      <c r="Z198" s="11">
        <f>'OddsRatio_working_3-way'!X198^(1/3)*COS('OddsRatio_working_3-way'!Y198/3)</f>
        <v>0.53166697672382512</v>
      </c>
      <c r="AA198" s="11">
        <f>'OddsRatio_working_3-way'!X198^(1/3)*COS(('OddsRatio_working_3-way'!Y198+2*PI())/3)</f>
        <v>-0.3301234137490946</v>
      </c>
      <c r="AB198" s="11">
        <f>'OddsRatio_working_3-way'!X198^(1/3)*COS(('OddsRatio_working_3-way'!Y198+4*PI())/3)</f>
        <v>-0.20154356297473039</v>
      </c>
      <c r="AC198" s="11">
        <f>'OddsRatio_working_3-way'!X198^(1/3)*SIN('OddsRatio_working_3-way'!Y198/3)</f>
        <v>7.4235611456940964E-2</v>
      </c>
      <c r="AD198" s="11">
        <f>'OddsRatio_working_3-way'!X198^(1/3)*SIN(('OddsRatio_working_3-way'!Y198+2*PI())/3)</f>
        <v>0.42331930246763183</v>
      </c>
      <c r="AE198" s="11">
        <f>'OddsRatio_working_3-way'!X198^(1/3)*SIN(('OddsRatio_working_3-way'!Y198+4*PI())/3)</f>
        <v>-0.49755491392457291</v>
      </c>
      <c r="AF198" s="11">
        <f>-'OddsRatio_working_3-way'!U198/(3*'OddsRatio_working_3-way'!X198^(1/3))*COS(('OddsRatio_working_3-way'!Y198)/3)</f>
        <v>0.53166697672382501</v>
      </c>
      <c r="AG198" s="11">
        <f>-'OddsRatio_working_3-way'!U198/(3*'OddsRatio_working_3-way'!X198^(1/3))*COS(('OddsRatio_working_3-way'!Y198+2*PI())/3)</f>
        <v>-0.33012341374909449</v>
      </c>
      <c r="AH198" s="11">
        <f>-'OddsRatio_working_3-way'!U198/(3*'OddsRatio_working_3-way'!X198^(1/3))*COS(('OddsRatio_working_3-way'!Y198+4*PI())/3)</f>
        <v>-0.20154356297473036</v>
      </c>
      <c r="AI198" s="11">
        <f>'OddsRatio_working_3-way'!U198/(3*'OddsRatio_working_3-way'!X198^(1/3))*SIN(('OddsRatio_working_3-way'!Y198)/3)</f>
        <v>-7.423561145694095E-2</v>
      </c>
      <c r="AJ198" s="11">
        <f>'OddsRatio_working_3-way'!U198/(3*'OddsRatio_working_3-way'!X198^(1/3))*SIN(('OddsRatio_working_3-way'!Y198+2*PI())/3)</f>
        <v>-0.42331930246763178</v>
      </c>
      <c r="AK198" s="11">
        <f>'OddsRatio_working_3-way'!U198/(3*'OddsRatio_working_3-way'!X198^(1/3))*SIN(('OddsRatio_working_3-way'!Y198+4*PI())/3)</f>
        <v>0.49755491392457279</v>
      </c>
      <c r="AL198" s="11">
        <f>'OddsRatio_working_3-way'!Z198+'OddsRatio_working_3-way'!AF198</f>
        <v>1.0633339534476502</v>
      </c>
      <c r="AM198" s="11">
        <f>'OddsRatio_working_3-way'!AA198+'OddsRatio_working_3-way'!AG198</f>
        <v>-0.66024682749818908</v>
      </c>
      <c r="AN198" s="11">
        <f>'OddsRatio_working_3-way'!AB198+'OddsRatio_working_3-way'!AH198</f>
        <v>-0.40308712594946072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1.0633339534476502</v>
      </c>
      <c r="AS198" s="11">
        <f>IF(('OddsRatio_working_3-way'!X198=0),IF(Q198&gt;0,-Q198^(1/3),(-Q198)^(1/3)),'OddsRatio_working_3-way'!AM198-'OddsRatio_working_3-way'!R198/3)</f>
        <v>-0.66024682749818908</v>
      </c>
      <c r="AT198" s="11">
        <f>IF(('OddsRatio_working_3-way'!X198=0),IF(Q198&gt;0,-Q198^(1/3),(-Q198)^(1/3)),'OddsRatio_working_3-way'!AN198-'OddsRatio_working_3-way'!R198/3)</f>
        <v>-0.40308712594946072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3.22</v>
      </c>
      <c r="B199" s="4">
        <f>IF('True_Odds_Calculator_3-way'!B200="","",'True_Odds_Calculator_3-way'!B200)</f>
        <v>3.07</v>
      </c>
      <c r="C199" s="4">
        <f>IF('True_Odds_Calculator_3-way'!C200="","",'True_Odds_Calculator_3-way'!C200)</f>
        <v>2.4900000000000002</v>
      </c>
      <c r="D199" s="9">
        <f t="shared" si="52"/>
        <v>0.29854613032616528</v>
      </c>
      <c r="E199" s="9">
        <f t="shared" si="53"/>
        <v>0.31339988449752487</v>
      </c>
      <c r="F199" s="9">
        <f t="shared" si="54"/>
        <v>0.3880539851763099</v>
      </c>
      <c r="G199" s="9">
        <f t="shared" si="55"/>
        <v>1.0583631119907304</v>
      </c>
      <c r="H199" s="9">
        <f t="shared" si="56"/>
        <v>3.3495661086194213</v>
      </c>
      <c r="I199" s="9">
        <f t="shared" si="57"/>
        <v>3.1908116418208112</v>
      </c>
      <c r="J199" s="9">
        <f t="shared" si="58"/>
        <v>2.5769610368661882</v>
      </c>
      <c r="K199" s="11">
        <f t="shared" si="59"/>
        <v>0.3105590062111801</v>
      </c>
      <c r="L199" s="11">
        <f t="shared" si="60"/>
        <v>0.32573289902280134</v>
      </c>
      <c r="M199" s="11">
        <f t="shared" si="61"/>
        <v>0.40160642570281119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-0.27817365319818133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0.23481954605400379</v>
      </c>
      <c r="Q199" s="11">
        <f>2*'OddsRatio_working_3-way'!K199*'OddsRatio_working_3-way'!L199*'OddsRatio_working_3-way'!M199</f>
        <v>8.1252438080970157E-2</v>
      </c>
      <c r="R199" s="11">
        <f t="shared" si="62"/>
        <v>0</v>
      </c>
      <c r="S199" s="11">
        <f t="shared" si="63"/>
        <v>-0.84414732795240521</v>
      </c>
      <c r="T199" s="11">
        <f t="shared" si="64"/>
        <v>-0.29209250102159345</v>
      </c>
      <c r="U199" s="11">
        <f>'OddsRatio_working_3-way'!S199-'OddsRatio_working_3-way'!R199^2/3</f>
        <v>-0.84414732795240521</v>
      </c>
      <c r="V199" s="11">
        <f>'OddsRatio_working_3-way'!S199*'OddsRatio_working_3-way'!R199/3-2*'OddsRatio_working_3-way'!R199^3/27-'OddsRatio_working_3-way'!T199</f>
        <v>0.29209250102159345</v>
      </c>
      <c r="W199" s="11">
        <f>'OddsRatio_working_3-way'!V199^2+4*'OddsRatio_working_3-way'!U199^3/27</f>
        <v>-3.7970049172470349E-3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0.14926070654252629</v>
      </c>
      <c r="Y199" s="11">
        <f>IF('OddsRatio_working_3-way'!W199&gt;=0,IF('OddsRatio_working_3-way'!V199+SQRT('OddsRatio_working_3-way'!W199)&gt;0,0,PI()),ACOS('OddsRatio_working_3-way'!V199/(2*'OddsRatio_working_3-way'!X199)))</f>
        <v>0.2079114945045013</v>
      </c>
      <c r="Z199" s="11">
        <f>'OddsRatio_working_3-way'!X199^(1/3)*COS('OddsRatio_working_3-way'!Y199/3)</f>
        <v>0.52918155599536509</v>
      </c>
      <c r="AA199" s="11">
        <f>'OddsRatio_working_3-way'!X199^(1/3)*COS(('OddsRatio_working_3-way'!Y199+2*PI())/3)</f>
        <v>-0.29640260887621689</v>
      </c>
      <c r="AB199" s="11">
        <f>'OddsRatio_working_3-way'!X199^(1/3)*COS(('OddsRatio_working_3-way'!Y199+4*PI())/3)</f>
        <v>-0.23277894711914857</v>
      </c>
      <c r="AC199" s="11">
        <f>'OddsRatio_working_3-way'!X199^(1/3)*SIN('OddsRatio_working_3-way'!Y199/3)</f>
        <v>3.6733138242273283E-2</v>
      </c>
      <c r="AD199" s="11">
        <f>'OddsRatio_working_3-way'!X199^(1/3)*SIN(('OddsRatio_working_3-way'!Y199+2*PI())/3)</f>
        <v>0.43991810158502698</v>
      </c>
      <c r="AE199" s="11">
        <f>'OddsRatio_working_3-way'!X199^(1/3)*SIN(('OddsRatio_working_3-way'!Y199+4*PI())/3)</f>
        <v>-0.47665123982730007</v>
      </c>
      <c r="AF199" s="11">
        <f>-'OddsRatio_working_3-way'!U199/(3*'OddsRatio_working_3-way'!X199^(1/3))*COS(('OddsRatio_working_3-way'!Y199)/3)</f>
        <v>0.5291815559953652</v>
      </c>
      <c r="AG199" s="11">
        <f>-'OddsRatio_working_3-way'!U199/(3*'OddsRatio_working_3-way'!X199^(1/3))*COS(('OddsRatio_working_3-way'!Y199+2*PI())/3)</f>
        <v>-0.29640260887621694</v>
      </c>
      <c r="AH199" s="11">
        <f>-'OddsRatio_working_3-way'!U199/(3*'OddsRatio_working_3-way'!X199^(1/3))*COS(('OddsRatio_working_3-way'!Y199+4*PI())/3)</f>
        <v>-0.23277894711914862</v>
      </c>
      <c r="AI199" s="11">
        <f>'OddsRatio_working_3-way'!U199/(3*'OddsRatio_working_3-way'!X199^(1/3))*SIN(('OddsRatio_working_3-way'!Y199)/3)</f>
        <v>-3.673313824227329E-2</v>
      </c>
      <c r="AJ199" s="11">
        <f>'OddsRatio_working_3-way'!U199/(3*'OddsRatio_working_3-way'!X199^(1/3))*SIN(('OddsRatio_working_3-way'!Y199+2*PI())/3)</f>
        <v>-0.43991810158502709</v>
      </c>
      <c r="AK199" s="11">
        <f>'OddsRatio_working_3-way'!U199/(3*'OddsRatio_working_3-way'!X199^(1/3))*SIN(('OddsRatio_working_3-way'!Y199+4*PI())/3)</f>
        <v>0.47665123982730018</v>
      </c>
      <c r="AL199" s="11">
        <f>'OddsRatio_working_3-way'!Z199+'OddsRatio_working_3-way'!AF199</f>
        <v>1.0583631119907304</v>
      </c>
      <c r="AM199" s="11">
        <f>'OddsRatio_working_3-way'!AA199+'OddsRatio_working_3-way'!AG199</f>
        <v>-0.59280521775243389</v>
      </c>
      <c r="AN199" s="11">
        <f>'OddsRatio_working_3-way'!AB199+'OddsRatio_working_3-way'!AH199</f>
        <v>-0.46555789423829719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1.0583631119907304</v>
      </c>
      <c r="AS199" s="11">
        <f>IF(('OddsRatio_working_3-way'!X199=0),IF(Q199&gt;0,-Q199^(1/3),(-Q199)^(1/3)),'OddsRatio_working_3-way'!AM199-'OddsRatio_working_3-way'!R199/3)</f>
        <v>-0.59280521775243389</v>
      </c>
      <c r="AT199" s="11">
        <f>IF(('OddsRatio_working_3-way'!X199=0),IF(Q199&gt;0,-Q199^(1/3),(-Q199)^(1/3)),'OddsRatio_working_3-way'!AN199-'OddsRatio_working_3-way'!R199/3)</f>
        <v>-0.46555789423829719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1.49</v>
      </c>
      <c r="B200" s="4">
        <f>IF('True_Odds_Calculator_3-way'!B201="","",'True_Odds_Calculator_3-way'!B201)</f>
        <v>4.7</v>
      </c>
      <c r="C200" s="4">
        <f>IF('True_Odds_Calculator_3-way'!C201="","",'True_Odds_Calculator_3-way'!C201)</f>
        <v>6.47</v>
      </c>
      <c r="D200" s="9">
        <f t="shared" si="52"/>
        <v>0.65443987071398346</v>
      </c>
      <c r="E200" s="9">
        <f t="shared" si="53"/>
        <v>0.20051645125738979</v>
      </c>
      <c r="F200" s="9">
        <f t="shared" si="54"/>
        <v>0.14504367802862689</v>
      </c>
      <c r="G200" s="9">
        <f t="shared" si="55"/>
        <v>1.0776005332247611</v>
      </c>
      <c r="H200" s="9">
        <f t="shared" si="56"/>
        <v>1.5280242612801325</v>
      </c>
      <c r="I200" s="9">
        <f t="shared" si="57"/>
        <v>4.9871219729316163</v>
      </c>
      <c r="J200" s="9">
        <f t="shared" si="58"/>
        <v>6.8944749167394432</v>
      </c>
      <c r="K200" s="11">
        <f t="shared" si="59"/>
        <v>0.67114093959731547</v>
      </c>
      <c r="L200" s="11">
        <f t="shared" si="60"/>
        <v>0.21276595744680851</v>
      </c>
      <c r="M200" s="11">
        <f t="shared" si="61"/>
        <v>0.15455950540958269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-0.21887528440560133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0.21320074571705966</v>
      </c>
      <c r="Q200" s="11">
        <f>2*'OddsRatio_working_3-way'!K200*'OddsRatio_working_3-way'!L200*'OddsRatio_working_3-way'!M200</f>
        <v>4.4140941142248376E-2</v>
      </c>
      <c r="R200" s="11">
        <f t="shared" si="62"/>
        <v>0</v>
      </c>
      <c r="S200" s="11">
        <f t="shared" si="63"/>
        <v>-0.97407410021669649</v>
      </c>
      <c r="T200" s="11">
        <f t="shared" si="64"/>
        <v>-0.20167165635956449</v>
      </c>
      <c r="U200" s="11">
        <f>'OddsRatio_working_3-way'!S200-'OddsRatio_working_3-way'!R200^2/3</f>
        <v>-0.97407410021669649</v>
      </c>
      <c r="V200" s="11">
        <f>'OddsRatio_working_3-way'!S200*'OddsRatio_working_3-way'!R200/3-2*'OddsRatio_working_3-way'!R200^3/27-'OddsRatio_working_3-way'!T200</f>
        <v>0.20167165635956449</v>
      </c>
      <c r="W200" s="11">
        <f>'OddsRatio_working_3-way'!V200^2+4*'OddsRatio_working_3-way'!U200^3/27</f>
        <v>-9.6250221737659625E-2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0.18501464720155936</v>
      </c>
      <c r="Y200" s="11">
        <f>IF('OddsRatio_working_3-way'!W200&gt;=0,IF('OddsRatio_working_3-way'!V200+SQRT('OddsRatio_working_3-way'!W200)&gt;0,0,PI()),ACOS('OddsRatio_working_3-way'!V200/(2*'OddsRatio_working_3-way'!X200)))</f>
        <v>0.99438886872576993</v>
      </c>
      <c r="Z200" s="11">
        <f>'OddsRatio_working_3-way'!X200^(1/3)*COS('OddsRatio_working_3-way'!Y200/3)</f>
        <v>0.53880026661238056</v>
      </c>
      <c r="AA200" s="11">
        <f>'OddsRatio_working_3-way'!X200^(1/3)*COS(('OddsRatio_working_3-way'!Y200+2*PI())/3)</f>
        <v>-0.42999038698926662</v>
      </c>
      <c r="AB200" s="11">
        <f>'OddsRatio_working_3-way'!X200^(1/3)*COS(('OddsRatio_working_3-way'!Y200+4*PI())/3)</f>
        <v>-0.10880987962311427</v>
      </c>
      <c r="AC200" s="11">
        <f>'OddsRatio_working_3-way'!X200^(1/3)*SIN('OddsRatio_working_3-way'!Y200/3)</f>
        <v>0.18543365238630885</v>
      </c>
      <c r="AD200" s="11">
        <f>'OddsRatio_working_3-way'!X200^(1/3)*SIN(('OddsRatio_working_3-way'!Y200+2*PI())/3)</f>
        <v>0.37389789225899561</v>
      </c>
      <c r="AE200" s="11">
        <f>'OddsRatio_working_3-way'!X200^(1/3)*SIN(('OddsRatio_working_3-way'!Y200+4*PI())/3)</f>
        <v>-0.55933154464530443</v>
      </c>
      <c r="AF200" s="11">
        <f>-'OddsRatio_working_3-way'!U200/(3*'OddsRatio_working_3-way'!X200^(1/3))*COS(('OddsRatio_working_3-way'!Y200)/3)</f>
        <v>0.53880026661238067</v>
      </c>
      <c r="AG200" s="11">
        <f>-'OddsRatio_working_3-way'!U200/(3*'OddsRatio_working_3-way'!X200^(1/3))*COS(('OddsRatio_working_3-way'!Y200+2*PI())/3)</f>
        <v>-0.42999038698926673</v>
      </c>
      <c r="AH200" s="11">
        <f>-'OddsRatio_working_3-way'!U200/(3*'OddsRatio_working_3-way'!X200^(1/3))*COS(('OddsRatio_working_3-way'!Y200+4*PI())/3)</f>
        <v>-0.10880987962311429</v>
      </c>
      <c r="AI200" s="11">
        <f>'OddsRatio_working_3-way'!U200/(3*'OddsRatio_working_3-way'!X200^(1/3))*SIN(('OddsRatio_working_3-way'!Y200)/3)</f>
        <v>-0.18543365238630888</v>
      </c>
      <c r="AJ200" s="11">
        <f>'OddsRatio_working_3-way'!U200/(3*'OddsRatio_working_3-way'!X200^(1/3))*SIN(('OddsRatio_working_3-way'!Y200+2*PI())/3)</f>
        <v>-0.37389789225899572</v>
      </c>
      <c r="AK200" s="11">
        <f>'OddsRatio_working_3-way'!U200/(3*'OddsRatio_working_3-way'!X200^(1/3))*SIN(('OddsRatio_working_3-way'!Y200+4*PI())/3)</f>
        <v>0.55933154464530455</v>
      </c>
      <c r="AL200" s="11">
        <f>'OddsRatio_working_3-way'!Z200+'OddsRatio_working_3-way'!AF200</f>
        <v>1.0776005332247611</v>
      </c>
      <c r="AM200" s="11">
        <f>'OddsRatio_working_3-way'!AA200+'OddsRatio_working_3-way'!AG200</f>
        <v>-0.85998077397853334</v>
      </c>
      <c r="AN200" s="11">
        <f>'OddsRatio_working_3-way'!AB200+'OddsRatio_working_3-way'!AH200</f>
        <v>-0.21761975924622856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1.0776005332247611</v>
      </c>
      <c r="AS200" s="11">
        <f>IF(('OddsRatio_working_3-way'!X200=0),IF(Q200&gt;0,-Q200^(1/3),(-Q200)^(1/3)),'OddsRatio_working_3-way'!AM200-'OddsRatio_working_3-way'!R200/3)</f>
        <v>-0.85998077397853334</v>
      </c>
      <c r="AT200" s="11">
        <f>IF(('OddsRatio_working_3-way'!X200=0),IF(Q200&gt;0,-Q200^(1/3),(-Q200)^(1/3)),'OddsRatio_working_3-way'!AN200-'OddsRatio_working_3-way'!R200/3)</f>
        <v>-0.21761975924622856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1.46</v>
      </c>
      <c r="B201" s="4">
        <f>IF('True_Odds_Calculator_3-way'!B202="","",'True_Odds_Calculator_3-way'!B202)</f>
        <v>4.9400000000000004</v>
      </c>
      <c r="C201" s="4">
        <f>IF('True_Odds_Calculator_3-way'!C202="","",'True_Odds_Calculator_3-way'!C202)</f>
        <v>6.62</v>
      </c>
      <c r="D201" s="9">
        <f t="shared" si="52"/>
        <v>0.6681675682986109</v>
      </c>
      <c r="E201" s="9">
        <f t="shared" si="53"/>
        <v>0.19034028080858989</v>
      </c>
      <c r="F201" s="9">
        <f t="shared" si="54"/>
        <v>0.14149215089279904</v>
      </c>
      <c r="G201" s="9">
        <f t="shared" si="55"/>
        <v>1.0796316459382065</v>
      </c>
      <c r="H201" s="9">
        <f t="shared" si="56"/>
        <v>1.4966305571315754</v>
      </c>
      <c r="I201" s="9">
        <f t="shared" si="57"/>
        <v>5.2537486849965331</v>
      </c>
      <c r="J201" s="9">
        <f t="shared" si="58"/>
        <v>7.0675298501727211</v>
      </c>
      <c r="K201" s="11">
        <f t="shared" si="59"/>
        <v>0.68493150684931503</v>
      </c>
      <c r="L201" s="11">
        <f t="shared" si="60"/>
        <v>0.20242914979757085</v>
      </c>
      <c r="M201" s="11">
        <f t="shared" si="61"/>
        <v>0.15105740181268881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-0.21333031514539991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0.20986012508501217</v>
      </c>
      <c r="Q201" s="11">
        <f>2*'OddsRatio_working_3-way'!K201*'OddsRatio_working_3-way'!L201*'OddsRatio_working_3-way'!M201</f>
        <v>4.1888248519962507E-2</v>
      </c>
      <c r="R201" s="11">
        <f t="shared" si="62"/>
        <v>0</v>
      </c>
      <c r="S201" s="11">
        <f t="shared" si="63"/>
        <v>-0.98373325395397948</v>
      </c>
      <c r="T201" s="11">
        <f t="shared" si="64"/>
        <v>-0.19635394290498592</v>
      </c>
      <c r="U201" s="11">
        <f>'OddsRatio_working_3-way'!S201-'OddsRatio_working_3-way'!R201^2/3</f>
        <v>-0.98373325395397948</v>
      </c>
      <c r="V201" s="11">
        <f>'OddsRatio_working_3-way'!S201*'OddsRatio_working_3-way'!R201/3-2*'OddsRatio_working_3-way'!R201^3/27-'OddsRatio_working_3-way'!T201</f>
        <v>0.19635394290498592</v>
      </c>
      <c r="W201" s="11">
        <f>'OddsRatio_working_3-way'!V201^2+4*'OddsRatio_working_3-way'!U201^3/27</f>
        <v>-0.10248057779417023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0.18777343308393277</v>
      </c>
      <c r="Y201" s="11">
        <f>IF('OddsRatio_working_3-way'!W201&gt;=0,IF('OddsRatio_working_3-way'!V201+SQRT('OddsRatio_working_3-way'!W201)&gt;0,0,PI()),ACOS('OddsRatio_working_3-way'!V201/(2*'OddsRatio_working_3-way'!X201)))</f>
        <v>1.0206076866224765</v>
      </c>
      <c r="Z201" s="11">
        <f>'OddsRatio_working_3-way'!X201^(1/3)*COS('OddsRatio_working_3-way'!Y201/3)</f>
        <v>0.53981582296910324</v>
      </c>
      <c r="AA201" s="11">
        <f>'OddsRatio_working_3-way'!X201^(1/3)*COS(('OddsRatio_working_3-way'!Y201+2*PI())/3)</f>
        <v>-0.43538440964255942</v>
      </c>
      <c r="AB201" s="11">
        <f>'OddsRatio_working_3-way'!X201^(1/3)*COS(('OddsRatio_working_3-way'!Y201+4*PI())/3)</f>
        <v>-0.10443141332654381</v>
      </c>
      <c r="AC201" s="11">
        <f>'OddsRatio_working_3-way'!X201^(1/3)*SIN('OddsRatio_working_3-way'!Y201/3)</f>
        <v>0.19107580151216486</v>
      </c>
      <c r="AD201" s="11">
        <f>'OddsRatio_working_3-way'!X201^(1/3)*SIN(('OddsRatio_working_3-way'!Y201+2*PI())/3)</f>
        <v>0.37195631529996437</v>
      </c>
      <c r="AE201" s="11">
        <f>'OddsRatio_working_3-way'!X201^(1/3)*SIN(('OddsRatio_working_3-way'!Y201+4*PI())/3)</f>
        <v>-0.56303211681212917</v>
      </c>
      <c r="AF201" s="11">
        <f>-'OddsRatio_working_3-way'!U201/(3*'OddsRatio_working_3-way'!X201^(1/3))*COS(('OddsRatio_working_3-way'!Y201)/3)</f>
        <v>0.53981582296910324</v>
      </c>
      <c r="AG201" s="11">
        <f>-'OddsRatio_working_3-way'!U201/(3*'OddsRatio_working_3-way'!X201^(1/3))*COS(('OddsRatio_working_3-way'!Y201+2*PI())/3)</f>
        <v>-0.43538440964255942</v>
      </c>
      <c r="AH201" s="11">
        <f>-'OddsRatio_working_3-way'!U201/(3*'OddsRatio_working_3-way'!X201^(1/3))*COS(('OddsRatio_working_3-way'!Y201+4*PI())/3)</f>
        <v>-0.10443141332654381</v>
      </c>
      <c r="AI201" s="11">
        <f>'OddsRatio_working_3-way'!U201/(3*'OddsRatio_working_3-way'!X201^(1/3))*SIN(('OddsRatio_working_3-way'!Y201)/3)</f>
        <v>-0.19107580151216486</v>
      </c>
      <c r="AJ201" s="11">
        <f>'OddsRatio_working_3-way'!U201/(3*'OddsRatio_working_3-way'!X201^(1/3))*SIN(('OddsRatio_working_3-way'!Y201+2*PI())/3)</f>
        <v>-0.37195631529996437</v>
      </c>
      <c r="AK201" s="11">
        <f>'OddsRatio_working_3-way'!U201/(3*'OddsRatio_working_3-way'!X201^(1/3))*SIN(('OddsRatio_working_3-way'!Y201+4*PI())/3)</f>
        <v>0.56303211681212917</v>
      </c>
      <c r="AL201" s="11">
        <f>'OddsRatio_working_3-way'!Z201+'OddsRatio_working_3-way'!AF201</f>
        <v>1.0796316459382065</v>
      </c>
      <c r="AM201" s="11">
        <f>'OddsRatio_working_3-way'!AA201+'OddsRatio_working_3-way'!AG201</f>
        <v>-0.87076881928511884</v>
      </c>
      <c r="AN201" s="11">
        <f>'OddsRatio_working_3-way'!AB201+'OddsRatio_working_3-way'!AH201</f>
        <v>-0.20886282665308761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1.0796316459382065</v>
      </c>
      <c r="AS201" s="11">
        <f>IF(('OddsRatio_working_3-way'!X201=0),IF(Q201&gt;0,-Q201^(1/3),(-Q201)^(1/3)),'OddsRatio_working_3-way'!AM201-'OddsRatio_working_3-way'!R201/3)</f>
        <v>-0.87076881928511884</v>
      </c>
      <c r="AT201" s="11">
        <f>IF(('OddsRatio_working_3-way'!X201=0),IF(Q201&gt;0,-Q201^(1/3),(-Q201)^(1/3)),'OddsRatio_working_3-way'!AN201-'OddsRatio_working_3-way'!R201/3)</f>
        <v>-0.20886282665308761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1.67</v>
      </c>
      <c r="B202" s="4">
        <f>IF('True_Odds_Calculator_3-way'!B203="","",'True_Odds_Calculator_3-way'!B203)</f>
        <v>4.43</v>
      </c>
      <c r="C202" s="4">
        <f>IF('True_Odds_Calculator_3-way'!C203="","",'True_Odds_Calculator_3-way'!C203)</f>
        <v>4.71</v>
      </c>
      <c r="D202" s="9">
        <f t="shared" si="52"/>
        <v>0.58338249180617141</v>
      </c>
      <c r="E202" s="9">
        <f t="shared" si="53"/>
        <v>0.21477769779479947</v>
      </c>
      <c r="F202" s="9">
        <f t="shared" si="54"/>
        <v>0.20183981039902912</v>
      </c>
      <c r="G202" s="9">
        <f t="shared" si="55"/>
        <v>1.0658824787208356</v>
      </c>
      <c r="H202" s="9">
        <f t="shared" si="56"/>
        <v>1.7141412607429596</v>
      </c>
      <c r="I202" s="9">
        <f t="shared" si="57"/>
        <v>4.6559769020124655</v>
      </c>
      <c r="J202" s="9">
        <f t="shared" si="58"/>
        <v>4.9544239960542997</v>
      </c>
      <c r="K202" s="11">
        <f t="shared" si="59"/>
        <v>0.5988023952095809</v>
      </c>
      <c r="L202" s="11">
        <f t="shared" si="60"/>
        <v>0.22573363431151244</v>
      </c>
      <c r="M202" s="11">
        <f t="shared" si="61"/>
        <v>0.21231422505307856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-0.24468183444472502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0.22413512897426954</v>
      </c>
      <c r="Q202" s="11">
        <f>2*'OddsRatio_working_3-way'!K202*'OddsRatio_working_3-way'!L202*'OddsRatio_working_3-way'!M202</f>
        <v>5.7396960044627299E-2</v>
      </c>
      <c r="R202" s="11">
        <f t="shared" si="62"/>
        <v>0</v>
      </c>
      <c r="S202" s="11">
        <f t="shared" si="63"/>
        <v>-0.91602684556831249</v>
      </c>
      <c r="T202" s="11">
        <f t="shared" si="64"/>
        <v>-0.23457793740545782</v>
      </c>
      <c r="U202" s="11">
        <f>'OddsRatio_working_3-way'!S202-'OddsRatio_working_3-way'!R202^2/3</f>
        <v>-0.91602684556831249</v>
      </c>
      <c r="V202" s="11">
        <f>'OddsRatio_working_3-way'!S202*'OddsRatio_working_3-way'!R202/3-2*'OddsRatio_working_3-way'!R202^3/27-'OddsRatio_working_3-way'!T202</f>
        <v>0.23457793740545782</v>
      </c>
      <c r="W202" s="11">
        <f>'OddsRatio_working_3-way'!V202^2+4*'OddsRatio_working_3-way'!U202^3/27</f>
        <v>-5.8846209473113475E-2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0.16872538204913951</v>
      </c>
      <c r="Y202" s="11">
        <f>IF('OddsRatio_working_3-way'!W202&gt;=0,IF('OddsRatio_working_3-way'!V202+SQRT('OddsRatio_working_3-way'!W202)&gt;0,0,PI()),ACOS('OddsRatio_working_3-way'!V202/(2*'OddsRatio_working_3-way'!X202)))</f>
        <v>0.80217174730123864</v>
      </c>
      <c r="Z202" s="11">
        <f>'OddsRatio_working_3-way'!X202^(1/3)*COS('OddsRatio_working_3-way'!Y202/3)</f>
        <v>0.53294123936041771</v>
      </c>
      <c r="AA202" s="11">
        <f>'OddsRatio_working_3-way'!X202^(1/3)*COS(('OddsRatio_working_3-way'!Y202+2*PI())/3)</f>
        <v>-0.39291008319462983</v>
      </c>
      <c r="AB202" s="11">
        <f>'OddsRatio_working_3-way'!X202^(1/3)*COS(('OddsRatio_working_3-way'!Y202+4*PI())/3)</f>
        <v>-0.14003115616578801</v>
      </c>
      <c r="AC202" s="11">
        <f>'OddsRatio_working_3-way'!X202^(1/3)*SIN('OddsRatio_working_3-way'!Y202/3)</f>
        <v>0.14599971659248565</v>
      </c>
      <c r="AD202" s="11">
        <f>'OddsRatio_working_3-way'!X202^(1/3)*SIN(('OddsRatio_working_3-way'!Y202+2*PI())/3)</f>
        <v>0.38854079371424211</v>
      </c>
      <c r="AE202" s="11">
        <f>'OddsRatio_working_3-way'!X202^(1/3)*SIN(('OddsRatio_working_3-way'!Y202+4*PI())/3)</f>
        <v>-0.53454051030672767</v>
      </c>
      <c r="AF202" s="11">
        <f>-'OddsRatio_working_3-way'!U202/(3*'OddsRatio_working_3-way'!X202^(1/3))*COS(('OddsRatio_working_3-way'!Y202)/3)</f>
        <v>0.53294123936041782</v>
      </c>
      <c r="AG202" s="11">
        <f>-'OddsRatio_working_3-way'!U202/(3*'OddsRatio_working_3-way'!X202^(1/3))*COS(('OddsRatio_working_3-way'!Y202+2*PI())/3)</f>
        <v>-0.39291008319462989</v>
      </c>
      <c r="AH202" s="11">
        <f>-'OddsRatio_working_3-way'!U202/(3*'OddsRatio_working_3-way'!X202^(1/3))*COS(('OddsRatio_working_3-way'!Y202+4*PI())/3)</f>
        <v>-0.14003115616578804</v>
      </c>
      <c r="AI202" s="11">
        <f>'OddsRatio_working_3-way'!U202/(3*'OddsRatio_working_3-way'!X202^(1/3))*SIN(('OddsRatio_working_3-way'!Y202)/3)</f>
        <v>-0.14599971659248567</v>
      </c>
      <c r="AJ202" s="11">
        <f>'OddsRatio_working_3-way'!U202/(3*'OddsRatio_working_3-way'!X202^(1/3))*SIN(('OddsRatio_working_3-way'!Y202+2*PI())/3)</f>
        <v>-0.38854079371424216</v>
      </c>
      <c r="AK202" s="11">
        <f>'OddsRatio_working_3-way'!U202/(3*'OddsRatio_working_3-way'!X202^(1/3))*SIN(('OddsRatio_working_3-way'!Y202+4*PI())/3)</f>
        <v>0.53454051030672778</v>
      </c>
      <c r="AL202" s="11">
        <f>'OddsRatio_working_3-way'!Z202+'OddsRatio_working_3-way'!AF202</f>
        <v>1.0658824787208356</v>
      </c>
      <c r="AM202" s="11">
        <f>'OddsRatio_working_3-way'!AA202+'OddsRatio_working_3-way'!AG202</f>
        <v>-0.78582016638925967</v>
      </c>
      <c r="AN202" s="11">
        <f>'OddsRatio_working_3-way'!AB202+'OddsRatio_working_3-way'!AH202</f>
        <v>-0.28006231233157608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1.0658824787208356</v>
      </c>
      <c r="AS202" s="11">
        <f>IF(('OddsRatio_working_3-way'!X202=0),IF(Q202&gt;0,-Q202^(1/3),(-Q202)^(1/3)),'OddsRatio_working_3-way'!AM202-'OddsRatio_working_3-way'!R202/3)</f>
        <v>-0.78582016638925967</v>
      </c>
      <c r="AT202" s="11">
        <f>IF(('OddsRatio_working_3-way'!X202=0),IF(Q202&gt;0,-Q202^(1/3),(-Q202)^(1/3)),'OddsRatio_working_3-way'!AN202-'OddsRatio_working_3-way'!R202/3)</f>
        <v>-0.28006231233157608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3.54</v>
      </c>
      <c r="B203" s="4">
        <f>IF('True_Odds_Calculator_3-way'!B204="","",'True_Odds_Calculator_3-way'!B204)</f>
        <v>3.11</v>
      </c>
      <c r="C203" s="4">
        <f>IF('True_Odds_Calculator_3-way'!C204="","",'True_Odds_Calculator_3-way'!C204)</f>
        <v>2.2999999999999998</v>
      </c>
      <c r="D203" s="9">
        <f t="shared" si="52"/>
        <v>0.27073178544284748</v>
      </c>
      <c r="E203" s="9">
        <f t="shared" si="53"/>
        <v>0.30886372830211972</v>
      </c>
      <c r="F203" s="9">
        <f t="shared" si="54"/>
        <v>0.42040448625503285</v>
      </c>
      <c r="G203" s="9">
        <f t="shared" si="55"/>
        <v>1.0605089085806745</v>
      </c>
      <c r="H203" s="9">
        <f t="shared" si="56"/>
        <v>3.6936926277949134</v>
      </c>
      <c r="I203" s="9">
        <f t="shared" si="57"/>
        <v>3.2376737971052232</v>
      </c>
      <c r="J203" s="9">
        <f t="shared" si="58"/>
        <v>2.3786615811548764</v>
      </c>
      <c r="K203" s="11">
        <f t="shared" si="59"/>
        <v>0.2824858757062147</v>
      </c>
      <c r="L203" s="11">
        <f t="shared" si="60"/>
        <v>0.32154340836012862</v>
      </c>
      <c r="M203" s="11">
        <f t="shared" si="61"/>
        <v>0.43478260869565222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-0.27514906234277281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0.23497706702809698</v>
      </c>
      <c r="Q203" s="11">
        <f>2*'OddsRatio_working_3-way'!K203*'OddsRatio_working_3-way'!L203*'OddsRatio_working_3-way'!M203</f>
        <v>7.8983888076671255E-2</v>
      </c>
      <c r="R203" s="11">
        <f t="shared" si="62"/>
        <v>0</v>
      </c>
      <c r="S203" s="11">
        <f t="shared" si="63"/>
        <v>-0.85399915604789267</v>
      </c>
      <c r="T203" s="11">
        <f t="shared" si="64"/>
        <v>-0.28705853984803115</v>
      </c>
      <c r="U203" s="11">
        <f>'OddsRatio_working_3-way'!S203-'OddsRatio_working_3-way'!R203^2/3</f>
        <v>-0.85399915604789267</v>
      </c>
      <c r="V203" s="11">
        <f>'OddsRatio_working_3-way'!S203*'OddsRatio_working_3-way'!R203/3-2*'OddsRatio_working_3-way'!R203^3/27-'OddsRatio_working_3-way'!T203</f>
        <v>0.28705853984803115</v>
      </c>
      <c r="W203" s="11">
        <f>'OddsRatio_working_3-way'!V203^2+4*'OddsRatio_working_3-way'!U203^3/27</f>
        <v>-9.8691009934273599E-3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0.15188129105744974</v>
      </c>
      <c r="Y203" s="11">
        <f>IF('OddsRatio_working_3-way'!W203&gt;=0,IF('OddsRatio_working_3-way'!V203+SQRT('OddsRatio_working_3-way'!W203)&gt;0,0,PI()),ACOS('OddsRatio_working_3-way'!V203/(2*'OddsRatio_working_3-way'!X203)))</f>
        <v>0.33317253608595165</v>
      </c>
      <c r="Z203" s="11">
        <f>'OddsRatio_working_3-way'!X203^(1/3)*COS('OddsRatio_working_3-way'!Y203/3)</f>
        <v>0.53025445429033724</v>
      </c>
      <c r="AA203" s="11">
        <f>'OddsRatio_working_3-way'!X203^(1/3)*COS(('OddsRatio_working_3-way'!Y203+2*PI())/3)</f>
        <v>-0.31633708255324094</v>
      </c>
      <c r="AB203" s="11">
        <f>'OddsRatio_working_3-way'!X203^(1/3)*COS(('OddsRatio_working_3-way'!Y203+4*PI())/3)</f>
        <v>-0.21391737173709616</v>
      </c>
      <c r="AC203" s="11">
        <f>'OddsRatio_working_3-way'!X203^(1/3)*SIN('OddsRatio_working_3-way'!Y203/3)</f>
        <v>5.9132047610024788E-2</v>
      </c>
      <c r="AD203" s="11">
        <f>'OddsRatio_working_3-way'!X203^(1/3)*SIN(('OddsRatio_working_3-way'!Y203+2*PI())/3)</f>
        <v>0.42964780408027403</v>
      </c>
      <c r="AE203" s="11">
        <f>'OddsRatio_working_3-way'!X203^(1/3)*SIN(('OddsRatio_working_3-way'!Y203+4*PI())/3)</f>
        <v>-0.48877985169029886</v>
      </c>
      <c r="AF203" s="11">
        <f>-'OddsRatio_working_3-way'!U203/(3*'OddsRatio_working_3-way'!X203^(1/3))*COS(('OddsRatio_working_3-way'!Y203)/3)</f>
        <v>0.53025445429033724</v>
      </c>
      <c r="AG203" s="11">
        <f>-'OddsRatio_working_3-way'!U203/(3*'OddsRatio_working_3-way'!X203^(1/3))*COS(('OddsRatio_working_3-way'!Y203+2*PI())/3)</f>
        <v>-0.31633708255324094</v>
      </c>
      <c r="AH203" s="11">
        <f>-'OddsRatio_working_3-way'!U203/(3*'OddsRatio_working_3-way'!X203^(1/3))*COS(('OddsRatio_working_3-way'!Y203+4*PI())/3)</f>
        <v>-0.21391737173709616</v>
      </c>
      <c r="AI203" s="11">
        <f>'OddsRatio_working_3-way'!U203/(3*'OddsRatio_working_3-way'!X203^(1/3))*SIN(('OddsRatio_working_3-way'!Y203)/3)</f>
        <v>-5.9132047610024788E-2</v>
      </c>
      <c r="AJ203" s="11">
        <f>'OddsRatio_working_3-way'!U203/(3*'OddsRatio_working_3-way'!X203^(1/3))*SIN(('OddsRatio_working_3-way'!Y203+2*PI())/3)</f>
        <v>-0.42964780408027403</v>
      </c>
      <c r="AK203" s="11">
        <f>'OddsRatio_working_3-way'!U203/(3*'OddsRatio_working_3-way'!X203^(1/3))*SIN(('OddsRatio_working_3-way'!Y203+4*PI())/3)</f>
        <v>0.48877985169029886</v>
      </c>
      <c r="AL203" s="11">
        <f>'OddsRatio_working_3-way'!Z203+'OddsRatio_working_3-way'!AF203</f>
        <v>1.0605089085806745</v>
      </c>
      <c r="AM203" s="11">
        <f>'OddsRatio_working_3-way'!AA203+'OddsRatio_working_3-way'!AG203</f>
        <v>-0.63267416510648189</v>
      </c>
      <c r="AN203" s="11">
        <f>'OddsRatio_working_3-way'!AB203+'OddsRatio_working_3-way'!AH203</f>
        <v>-0.42783474347419231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1.0605089085806745</v>
      </c>
      <c r="AS203" s="11">
        <f>IF(('OddsRatio_working_3-way'!X203=0),IF(Q203&gt;0,-Q203^(1/3),(-Q203)^(1/3)),'OddsRatio_working_3-way'!AM203-'OddsRatio_working_3-way'!R203/3)</f>
        <v>-0.63267416510648189</v>
      </c>
      <c r="AT203" s="11">
        <f>IF(('OddsRatio_working_3-way'!X203=0),IF(Q203&gt;0,-Q203^(1/3),(-Q203)^(1/3)),'OddsRatio_working_3-way'!AN203-'OddsRatio_working_3-way'!R203/3)</f>
        <v>-0.42783474347419231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1.41</v>
      </c>
      <c r="B204" s="4">
        <f>IF('True_Odds_Calculator_3-way'!B205="","",'True_Odds_Calculator_3-way'!B205)</f>
        <v>4.62</v>
      </c>
      <c r="C204" s="4">
        <f>IF('True_Odds_Calculator_3-way'!C205="","",'True_Odds_Calculator_3-way'!C205)</f>
        <v>8.52</v>
      </c>
      <c r="D204" s="9">
        <f t="shared" si="52"/>
        <v>0.6902002302090533</v>
      </c>
      <c r="E204" s="9">
        <f t="shared" si="53"/>
        <v>0.20148857657540425</v>
      </c>
      <c r="F204" s="9">
        <f t="shared" si="54"/>
        <v>0.10831119321554228</v>
      </c>
      <c r="G204" s="9">
        <f t="shared" si="55"/>
        <v>1.0947680999515172</v>
      </c>
      <c r="H204" s="9">
        <f t="shared" si="56"/>
        <v>1.448854920980122</v>
      </c>
      <c r="I204" s="9">
        <f t="shared" si="57"/>
        <v>4.9630605218244925</v>
      </c>
      <c r="J204" s="9">
        <f t="shared" si="58"/>
        <v>9.2326561116354089</v>
      </c>
      <c r="K204" s="11">
        <f t="shared" si="59"/>
        <v>0.70921985815602839</v>
      </c>
      <c r="L204" s="11">
        <f t="shared" si="60"/>
        <v>0.21645021645021645</v>
      </c>
      <c r="M204" s="11">
        <f t="shared" si="61"/>
        <v>0.11737089201877934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-0.20109884898617281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0.20810441847301303</v>
      </c>
      <c r="Q204" s="11">
        <f>2*'OddsRatio_working_3-way'!K204*'OddsRatio_working_3-way'!L204*'OddsRatio_working_3-way'!M204</f>
        <v>3.6035397138184072E-2</v>
      </c>
      <c r="R204" s="11">
        <f t="shared" si="62"/>
        <v>0</v>
      </c>
      <c r="S204" s="11">
        <f t="shared" si="63"/>
        <v>-1.0348364474593383</v>
      </c>
      <c r="T204" s="11">
        <f t="shared" si="64"/>
        <v>-0.17919245843451745</v>
      </c>
      <c r="U204" s="11">
        <f>'OddsRatio_working_3-way'!S204-'OddsRatio_working_3-way'!R204^2/3</f>
        <v>-1.0348364474593383</v>
      </c>
      <c r="V204" s="11">
        <f>'OddsRatio_working_3-way'!S204*'OddsRatio_working_3-way'!R204/3-2*'OddsRatio_working_3-way'!R204^3/27-'OddsRatio_working_3-way'!T204</f>
        <v>0.17919245843451745</v>
      </c>
      <c r="W204" s="11">
        <f>'OddsRatio_working_3-way'!V204^2+4*'OddsRatio_working_3-way'!U204^3/27</f>
        <v>-0.132066707779676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0.20259358636163821</v>
      </c>
      <c r="Y204" s="11">
        <f>IF('OddsRatio_working_3-way'!W204&gt;=0,IF('OddsRatio_working_3-way'!V204+SQRT('OddsRatio_working_3-way'!W204)&gt;0,0,PI()),ACOS('OddsRatio_working_3-way'!V204/(2*'OddsRatio_working_3-way'!X204)))</f>
        <v>1.1126948533414358</v>
      </c>
      <c r="Z204" s="11">
        <f>'OddsRatio_working_3-way'!X204^(1/3)*COS('OddsRatio_working_3-way'!Y204/3)</f>
        <v>0.54738404997575862</v>
      </c>
      <c r="AA204" s="11">
        <f>'OddsRatio_working_3-way'!X204^(1/3)*COS(('OddsRatio_working_3-way'!Y204+2*PI())/3)</f>
        <v>-0.45804803448834758</v>
      </c>
      <c r="AB204" s="11">
        <f>'OddsRatio_working_3-way'!X204^(1/3)*COS(('OddsRatio_working_3-way'!Y204+4*PI())/3)</f>
        <v>-8.9336015487411269E-2</v>
      </c>
      <c r="AC204" s="11">
        <f>'OddsRatio_working_3-way'!X204^(1/3)*SIN('OddsRatio_working_3-way'!Y204/3)</f>
        <v>0.21287598342364117</v>
      </c>
      <c r="AD204" s="11">
        <f>'OddsRatio_working_3-way'!X204^(1/3)*SIN(('OddsRatio_working_3-way'!Y204+2*PI())/3)</f>
        <v>0.36761050119359723</v>
      </c>
      <c r="AE204" s="11">
        <f>'OddsRatio_working_3-way'!X204^(1/3)*SIN(('OddsRatio_working_3-way'!Y204+4*PI())/3)</f>
        <v>-0.58048648461723829</v>
      </c>
      <c r="AF204" s="11">
        <f>-'OddsRatio_working_3-way'!U204/(3*'OddsRatio_working_3-way'!X204^(1/3))*COS(('OddsRatio_working_3-way'!Y204)/3)</f>
        <v>0.54738404997575862</v>
      </c>
      <c r="AG204" s="11">
        <f>-'OddsRatio_working_3-way'!U204/(3*'OddsRatio_working_3-way'!X204^(1/3))*COS(('OddsRatio_working_3-way'!Y204+2*PI())/3)</f>
        <v>-0.45804803448834752</v>
      </c>
      <c r="AH204" s="11">
        <f>-'OddsRatio_working_3-way'!U204/(3*'OddsRatio_working_3-way'!X204^(1/3))*COS(('OddsRatio_working_3-way'!Y204+4*PI())/3)</f>
        <v>-8.9336015487411241E-2</v>
      </c>
      <c r="AI204" s="11">
        <f>'OddsRatio_working_3-way'!U204/(3*'OddsRatio_working_3-way'!X204^(1/3))*SIN(('OddsRatio_working_3-way'!Y204)/3)</f>
        <v>-0.21287598342364111</v>
      </c>
      <c r="AJ204" s="11">
        <f>'OddsRatio_working_3-way'!U204/(3*'OddsRatio_working_3-way'!X204^(1/3))*SIN(('OddsRatio_working_3-way'!Y204+2*PI())/3)</f>
        <v>-0.36761050119359717</v>
      </c>
      <c r="AK204" s="11">
        <f>'OddsRatio_working_3-way'!U204/(3*'OddsRatio_working_3-way'!X204^(1/3))*SIN(('OddsRatio_working_3-way'!Y204+4*PI())/3)</f>
        <v>0.58048648461723817</v>
      </c>
      <c r="AL204" s="11">
        <f>'OddsRatio_working_3-way'!Z204+'OddsRatio_working_3-way'!AF204</f>
        <v>1.0947680999515172</v>
      </c>
      <c r="AM204" s="11">
        <f>'OddsRatio_working_3-way'!AA204+'OddsRatio_working_3-way'!AG204</f>
        <v>-0.91609606897669504</v>
      </c>
      <c r="AN204" s="11">
        <f>'OddsRatio_working_3-way'!AB204+'OddsRatio_working_3-way'!AH204</f>
        <v>-0.17867203097482251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1.0947680999515172</v>
      </c>
      <c r="AS204" s="11">
        <f>IF(('OddsRatio_working_3-way'!X204=0),IF(Q204&gt;0,-Q204^(1/3),(-Q204)^(1/3)),'OddsRatio_working_3-way'!AM204-'OddsRatio_working_3-way'!R204/3)</f>
        <v>-0.91609606897669504</v>
      </c>
      <c r="AT204" s="11">
        <f>IF(('OddsRatio_working_3-way'!X204=0),IF(Q204&gt;0,-Q204^(1/3),(-Q204)^(1/3)),'OddsRatio_working_3-way'!AN204-'OddsRatio_working_3-way'!R204/3)</f>
        <v>-0.17867203097482251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2.5299999999999998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2.98</v>
      </c>
      <c r="D205" s="9">
        <f t="shared" si="52"/>
        <v>0.38190833431469667</v>
      </c>
      <c r="E205" s="9">
        <f t="shared" si="53"/>
        <v>0.29493120925293215</v>
      </c>
      <c r="F205" s="9">
        <f t="shared" si="54"/>
        <v>0.32316045643237107</v>
      </c>
      <c r="G205" s="9">
        <f t="shared" si="55"/>
        <v>1.0577969751955776</v>
      </c>
      <c r="H205" s="9">
        <f t="shared" si="56"/>
        <v>2.6184293720492335</v>
      </c>
      <c r="I205" s="9">
        <f t="shared" si="57"/>
        <v>3.3906211639420056</v>
      </c>
      <c r="J205" s="9">
        <f t="shared" si="58"/>
        <v>3.0944380108872434</v>
      </c>
      <c r="K205" s="11">
        <f t="shared" si="59"/>
        <v>0.39525691699604748</v>
      </c>
      <c r="L205" s="11">
        <f t="shared" si="60"/>
        <v>0.30674846625766872</v>
      </c>
      <c r="M205" s="11">
        <f t="shared" si="61"/>
        <v>0.33557046979865773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-0.2785548181976043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0.23475855509811772</v>
      </c>
      <c r="Q205" s="11">
        <f>2*'OddsRatio_working_3-way'!K205*'OddsRatio_working_3-way'!L205*'OddsRatio_working_3-way'!M205</f>
        <v>8.1372116151860574E-2</v>
      </c>
      <c r="R205" s="11">
        <f t="shared" si="62"/>
        <v>0</v>
      </c>
      <c r="S205" s="11">
        <f t="shared" si="63"/>
        <v>-0.84277327032836347</v>
      </c>
      <c r="T205" s="11">
        <f t="shared" si="64"/>
        <v>-0.29212245072040333</v>
      </c>
      <c r="U205" s="11">
        <f>'OddsRatio_working_3-way'!S205-'OddsRatio_working_3-way'!R205^2/3</f>
        <v>-0.84277327032836347</v>
      </c>
      <c r="V205" s="11">
        <f>'OddsRatio_working_3-way'!S205*'OddsRatio_working_3-way'!R205/3-2*'OddsRatio_working_3-way'!R205^3/27-'OddsRatio_working_3-way'!T205</f>
        <v>0.29212245072040333</v>
      </c>
      <c r="W205" s="11">
        <f>'OddsRatio_working_3-way'!V205^2+4*'OddsRatio_working_3-way'!U205^3/27</f>
        <v>-3.3450458372139835E-3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0.14889641705906531</v>
      </c>
      <c r="Y205" s="11">
        <f>IF('OddsRatio_working_3-way'!W205&gt;=0,IF('OddsRatio_working_3-way'!V205+SQRT('OddsRatio_working_3-way'!W205)&gt;0,0,PI()),ACOS('OddsRatio_working_3-way'!V205/(2*'OddsRatio_working_3-way'!X205)))</f>
        <v>0.19545898403206996</v>
      </c>
      <c r="Z205" s="11">
        <f>'OddsRatio_working_3-way'!X205^(1/3)*COS('OddsRatio_working_3-way'!Y205/3)</f>
        <v>0.52889848759778879</v>
      </c>
      <c r="AA205" s="11">
        <f>'OddsRatio_working_3-way'!X205^(1/3)*COS(('OddsRatio_working_3-way'!Y205+2*PI())/3)</f>
        <v>-0.29433418891628771</v>
      </c>
      <c r="AB205" s="11">
        <f>'OddsRatio_working_3-way'!X205^(1/3)*COS(('OddsRatio_working_3-way'!Y205+4*PI())/3)</f>
        <v>-0.23456429868150125</v>
      </c>
      <c r="AC205" s="11">
        <f>'OddsRatio_working_3-way'!X205^(1/3)*SIN('OddsRatio_working_3-way'!Y205/3)</f>
        <v>3.450816221648844E-2</v>
      </c>
      <c r="AD205" s="11">
        <f>'OddsRatio_working_3-way'!X205^(1/3)*SIN(('OddsRatio_working_3-way'!Y205+2*PI())/3)</f>
        <v>0.44078544517460971</v>
      </c>
      <c r="AE205" s="11">
        <f>'OddsRatio_working_3-way'!X205^(1/3)*SIN(('OddsRatio_working_3-way'!Y205+4*PI())/3)</f>
        <v>-0.47529360739109811</v>
      </c>
      <c r="AF205" s="11">
        <f>-'OddsRatio_working_3-way'!U205/(3*'OddsRatio_working_3-way'!X205^(1/3))*COS(('OddsRatio_working_3-way'!Y205)/3)</f>
        <v>0.52889848759778879</v>
      </c>
      <c r="AG205" s="11">
        <f>-'OddsRatio_working_3-way'!U205/(3*'OddsRatio_working_3-way'!X205^(1/3))*COS(('OddsRatio_working_3-way'!Y205+2*PI())/3)</f>
        <v>-0.29433418891628771</v>
      </c>
      <c r="AH205" s="11">
        <f>-'OddsRatio_working_3-way'!U205/(3*'OddsRatio_working_3-way'!X205^(1/3))*COS(('OddsRatio_working_3-way'!Y205+4*PI())/3)</f>
        <v>-0.23456429868150125</v>
      </c>
      <c r="AI205" s="11">
        <f>'OddsRatio_working_3-way'!U205/(3*'OddsRatio_working_3-way'!X205^(1/3))*SIN(('OddsRatio_working_3-way'!Y205)/3)</f>
        <v>-3.450816221648844E-2</v>
      </c>
      <c r="AJ205" s="11">
        <f>'OddsRatio_working_3-way'!U205/(3*'OddsRatio_working_3-way'!X205^(1/3))*SIN(('OddsRatio_working_3-way'!Y205+2*PI())/3)</f>
        <v>-0.44078544517460971</v>
      </c>
      <c r="AK205" s="11">
        <f>'OddsRatio_working_3-way'!U205/(3*'OddsRatio_working_3-way'!X205^(1/3))*SIN(('OddsRatio_working_3-way'!Y205+4*PI())/3)</f>
        <v>0.47529360739109811</v>
      </c>
      <c r="AL205" s="11">
        <f>'OddsRatio_working_3-way'!Z205+'OddsRatio_working_3-way'!AF205</f>
        <v>1.0577969751955776</v>
      </c>
      <c r="AM205" s="11">
        <f>'OddsRatio_working_3-way'!AA205+'OddsRatio_working_3-way'!AG205</f>
        <v>-0.58866837783257542</v>
      </c>
      <c r="AN205" s="11">
        <f>'OddsRatio_working_3-way'!AB205+'OddsRatio_working_3-way'!AH205</f>
        <v>-0.4691285973630025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1.0577969751955776</v>
      </c>
      <c r="AS205" s="11">
        <f>IF(('OddsRatio_working_3-way'!X205=0),IF(Q205&gt;0,-Q205^(1/3),(-Q205)^(1/3)),'OddsRatio_working_3-way'!AM205-'OddsRatio_working_3-way'!R205/3)</f>
        <v>-0.58866837783257542</v>
      </c>
      <c r="AT205" s="11">
        <f>IF(('OddsRatio_working_3-way'!X205=0),IF(Q205&gt;0,-Q205^(1/3),(-Q205)^(1/3)),'OddsRatio_working_3-way'!AN205-'OddsRatio_working_3-way'!R205/3)</f>
        <v>-0.4691285973630025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4.78</v>
      </c>
      <c r="B206" s="4">
        <f>IF('True_Odds_Calculator_3-way'!B207="","",'True_Odds_Calculator_3-way'!B207)</f>
        <v>3.87</v>
      </c>
      <c r="C206" s="4">
        <f>IF('True_Odds_Calculator_3-way'!C207="","",'True_Odds_Calculator_3-way'!C207)</f>
        <v>1.74</v>
      </c>
      <c r="D206" s="9">
        <f t="shared" si="52"/>
        <v>0.1977006246529158</v>
      </c>
      <c r="E206" s="9">
        <f t="shared" si="53"/>
        <v>0.24502656045136992</v>
      </c>
      <c r="F206" s="9">
        <f t="shared" si="54"/>
        <v>0.55727281489571423</v>
      </c>
      <c r="G206" s="9">
        <f t="shared" si="55"/>
        <v>1.0735854394451594</v>
      </c>
      <c r="H206" s="9">
        <f t="shared" si="56"/>
        <v>5.058152961102703</v>
      </c>
      <c r="I206" s="9">
        <f t="shared" si="57"/>
        <v>4.0811902112076073</v>
      </c>
      <c r="J206" s="9">
        <f t="shared" si="58"/>
        <v>1.7944532251894181</v>
      </c>
      <c r="K206" s="11">
        <f t="shared" si="59"/>
        <v>0.20920502092050208</v>
      </c>
      <c r="L206" s="11">
        <f t="shared" si="60"/>
        <v>0.25839793281653745</v>
      </c>
      <c r="M206" s="11">
        <f t="shared" si="61"/>
        <v>0.57471264367816088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-0.24941197786822267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0.2295917765010114</v>
      </c>
      <c r="Q206" s="11">
        <f>2*'OddsRatio_working_3-way'!K206*'OddsRatio_working_3-way'!L206*'OddsRatio_working_3-way'!M206</f>
        <v>6.2135798782411732E-2</v>
      </c>
      <c r="R206" s="11">
        <f t="shared" si="62"/>
        <v>0</v>
      </c>
      <c r="S206" s="11">
        <f t="shared" si="63"/>
        <v>-0.92053227941729676</v>
      </c>
      <c r="T206" s="11">
        <f t="shared" si="64"/>
        <v>-0.24912916898979612</v>
      </c>
      <c r="U206" s="11">
        <f>'OddsRatio_working_3-way'!S206-'OddsRatio_working_3-way'!R206^2/3</f>
        <v>-0.92053227941729676</v>
      </c>
      <c r="V206" s="11">
        <f>'OddsRatio_working_3-way'!S206*'OddsRatio_working_3-way'!R206/3-2*'OddsRatio_working_3-way'!R206^3/27-'OddsRatio_working_3-way'!T206</f>
        <v>0.24912916898979612</v>
      </c>
      <c r="W206" s="11">
        <f>'OddsRatio_working_3-way'!V206^2+4*'OddsRatio_working_3-way'!U206^3/27</f>
        <v>-5.3496189901299472E-2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0.16997171289868049</v>
      </c>
      <c r="Y206" s="11">
        <f>IF('OddsRatio_working_3-way'!W206&gt;=0,IF('OddsRatio_working_3-way'!V206+SQRT('OddsRatio_working_3-way'!W206)&gt;0,0,PI()),ACOS('OddsRatio_working_3-way'!V206/(2*'OddsRatio_working_3-way'!X206)))</f>
        <v>0.74828795364126255</v>
      </c>
      <c r="Z206" s="11">
        <f>'OddsRatio_working_3-way'!X206^(1/3)*COS('OddsRatio_working_3-way'!Y206/3)</f>
        <v>0.5367927197225798</v>
      </c>
      <c r="AA206" s="11">
        <f>'OddsRatio_working_3-way'!X206^(1/3)*COS(('OddsRatio_working_3-way'!Y206+2*PI())/3)</f>
        <v>-0.38681617194504209</v>
      </c>
      <c r="AB206" s="11">
        <f>'OddsRatio_working_3-way'!X206^(1/3)*COS(('OddsRatio_working_3-way'!Y206+4*PI())/3)</f>
        <v>-0.14997654777753736</v>
      </c>
      <c r="AC206" s="11">
        <f>'OddsRatio_working_3-way'!X206^(1/3)*SIN('OddsRatio_working_3-way'!Y206/3)</f>
        <v>0.13673942076787859</v>
      </c>
      <c r="AD206" s="11">
        <f>'OddsRatio_working_3-way'!X206^(1/3)*SIN(('OddsRatio_working_3-way'!Y206+2*PI())/3)</f>
        <v>0.39650642146235499</v>
      </c>
      <c r="AE206" s="11">
        <f>'OddsRatio_working_3-way'!X206^(1/3)*SIN(('OddsRatio_working_3-way'!Y206+4*PI())/3)</f>
        <v>-0.53324584223023352</v>
      </c>
      <c r="AF206" s="11">
        <f>-'OddsRatio_working_3-way'!U206/(3*'OddsRatio_working_3-way'!X206^(1/3))*COS(('OddsRatio_working_3-way'!Y206)/3)</f>
        <v>0.53679271972257958</v>
      </c>
      <c r="AG206" s="11">
        <f>-'OddsRatio_working_3-way'!U206/(3*'OddsRatio_working_3-way'!X206^(1/3))*COS(('OddsRatio_working_3-way'!Y206+2*PI())/3)</f>
        <v>-0.38681617194504192</v>
      </c>
      <c r="AH206" s="11">
        <f>-'OddsRatio_working_3-way'!U206/(3*'OddsRatio_working_3-way'!X206^(1/3))*COS(('OddsRatio_working_3-way'!Y206+4*PI())/3)</f>
        <v>-0.1499765477775373</v>
      </c>
      <c r="AI206" s="11">
        <f>'OddsRatio_working_3-way'!U206/(3*'OddsRatio_working_3-way'!X206^(1/3))*SIN(('OddsRatio_working_3-way'!Y206)/3)</f>
        <v>-0.13673942076787854</v>
      </c>
      <c r="AJ206" s="11">
        <f>'OddsRatio_working_3-way'!U206/(3*'OddsRatio_working_3-way'!X206^(1/3))*SIN(('OddsRatio_working_3-way'!Y206+2*PI())/3)</f>
        <v>-0.39650642146235482</v>
      </c>
      <c r="AK206" s="11">
        <f>'OddsRatio_working_3-way'!U206/(3*'OddsRatio_working_3-way'!X206^(1/3))*SIN(('OddsRatio_working_3-way'!Y206+4*PI())/3)</f>
        <v>0.5332458422302333</v>
      </c>
      <c r="AL206" s="11">
        <f>'OddsRatio_working_3-way'!Z206+'OddsRatio_working_3-way'!AF206</f>
        <v>1.0735854394451594</v>
      </c>
      <c r="AM206" s="11">
        <f>'OddsRatio_working_3-way'!AA206+'OddsRatio_working_3-way'!AG206</f>
        <v>-0.77363234389008406</v>
      </c>
      <c r="AN206" s="11">
        <f>'OddsRatio_working_3-way'!AB206+'OddsRatio_working_3-way'!AH206</f>
        <v>-0.29995309555507466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1.0735854394451594</v>
      </c>
      <c r="AS206" s="11">
        <f>IF(('OddsRatio_working_3-way'!X206=0),IF(Q206&gt;0,-Q206^(1/3),(-Q206)^(1/3)),'OddsRatio_working_3-way'!AM206-'OddsRatio_working_3-way'!R206/3)</f>
        <v>-0.77363234389008406</v>
      </c>
      <c r="AT206" s="11">
        <f>IF(('OddsRatio_working_3-way'!X206=0),IF(Q206&gt;0,-Q206^(1/3),(-Q206)^(1/3)),'OddsRatio_working_3-way'!AN206-'OddsRatio_working_3-way'!R206/3)</f>
        <v>-0.29995309555507466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2.79</v>
      </c>
      <c r="B207" s="4">
        <f>IF('True_Odds_Calculator_3-way'!B208="","",'True_Odds_Calculator_3-way'!B208)</f>
        <v>3.24</v>
      </c>
      <c r="C207" s="4">
        <f>IF('True_Odds_Calculator_3-way'!C208="","",'True_Odds_Calculator_3-way'!C208)</f>
        <v>2.7</v>
      </c>
      <c r="D207" s="9">
        <f t="shared" si="52"/>
        <v>0.34569044376847374</v>
      </c>
      <c r="E207" s="9">
        <f t="shared" si="53"/>
        <v>0.2968596371481132</v>
      </c>
      <c r="F207" s="9">
        <f t="shared" si="54"/>
        <v>0.35744991908341311</v>
      </c>
      <c r="G207" s="9">
        <f t="shared" si="55"/>
        <v>1.057408648468835</v>
      </c>
      <c r="H207" s="9">
        <f t="shared" si="56"/>
        <v>2.8927614807592144</v>
      </c>
      <c r="I207" s="9">
        <f t="shared" si="57"/>
        <v>3.3685953725701907</v>
      </c>
      <c r="J207" s="9">
        <f t="shared" si="58"/>
        <v>2.7975947023970202</v>
      </c>
      <c r="K207" s="11">
        <f t="shared" si="59"/>
        <v>0.35842293906810035</v>
      </c>
      <c r="L207" s="11">
        <f t="shared" si="60"/>
        <v>0.30864197530864196</v>
      </c>
      <c r="M207" s="11">
        <f t="shared" si="61"/>
        <v>0.37037037037037035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-0.27927817192828919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0.23476948340880371</v>
      </c>
      <c r="Q207" s="11">
        <f>2*'OddsRatio_working_3-way'!K207*'OddsRatio_working_3-way'!L207*'OddsRatio_working_3-way'!M207</f>
        <v>8.194397326659815E-2</v>
      </c>
      <c r="R207" s="11">
        <f t="shared" si="62"/>
        <v>0</v>
      </c>
      <c r="S207" s="11">
        <f t="shared" si="63"/>
        <v>-0.84062954790854882</v>
      </c>
      <c r="T207" s="11">
        <f t="shared" si="64"/>
        <v>-0.29341345476738179</v>
      </c>
      <c r="U207" s="11">
        <f>'OddsRatio_working_3-way'!S207-'OddsRatio_working_3-way'!R207^2/3</f>
        <v>-0.84062954790854882</v>
      </c>
      <c r="V207" s="11">
        <f>'OddsRatio_working_3-way'!S207*'OddsRatio_working_3-way'!R207/3-2*'OddsRatio_working_3-way'!R207^3/27-'OddsRatio_working_3-way'!T207</f>
        <v>0.29341345476738179</v>
      </c>
      <c r="W207" s="11">
        <f>'OddsRatio_working_3-way'!V207^2+4*'OddsRatio_working_3-way'!U207^3/27</f>
        <v>-1.9141187859672976E-3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0.14832866734426095</v>
      </c>
      <c r="Y207" s="11">
        <f>IF('OddsRatio_working_3-way'!W207&gt;=0,IF('OddsRatio_working_3-way'!V207+SQRT('OddsRatio_working_3-way'!W207)&gt;0,0,PI()),ACOS('OddsRatio_working_3-way'!V207/(2*'OddsRatio_working_3-way'!X207)))</f>
        <v>0.14801862843452218</v>
      </c>
      <c r="Z207" s="11">
        <f>'OddsRatio_working_3-way'!X207^(1/3)*COS('OddsRatio_working_3-way'!Y207/3)</f>
        <v>0.52870432423441749</v>
      </c>
      <c r="AA207" s="11">
        <f>'OddsRatio_working_3-way'!X207^(1/3)*COS(('OddsRatio_working_3-way'!Y207+2*PI())/3)</f>
        <v>-0.28696167624308294</v>
      </c>
      <c r="AB207" s="11">
        <f>'OddsRatio_working_3-way'!X207^(1/3)*COS(('OddsRatio_working_3-way'!Y207+4*PI())/3)</f>
        <v>-0.24174264799133469</v>
      </c>
      <c r="AC207" s="11">
        <f>'OddsRatio_working_3-way'!X207^(1/3)*SIN('OddsRatio_working_3-way'!Y207/3)</f>
        <v>2.610721813364026E-2</v>
      </c>
      <c r="AD207" s="11">
        <f>'OddsRatio_working_3-way'!X207^(1/3)*SIN(('OddsRatio_working_3-way'!Y207+2*PI())/3)</f>
        <v>0.4448177668108701</v>
      </c>
      <c r="AE207" s="11">
        <f>'OddsRatio_working_3-way'!X207^(1/3)*SIN(('OddsRatio_working_3-way'!Y207+4*PI())/3)</f>
        <v>-0.47092498494451029</v>
      </c>
      <c r="AF207" s="11">
        <f>-'OddsRatio_working_3-way'!U207/(3*'OddsRatio_working_3-way'!X207^(1/3))*COS(('OddsRatio_working_3-way'!Y207)/3)</f>
        <v>0.52870432423441749</v>
      </c>
      <c r="AG207" s="11">
        <f>-'OddsRatio_working_3-way'!U207/(3*'OddsRatio_working_3-way'!X207^(1/3))*COS(('OddsRatio_working_3-way'!Y207+2*PI())/3)</f>
        <v>-0.28696167624308294</v>
      </c>
      <c r="AH207" s="11">
        <f>-'OddsRatio_working_3-way'!U207/(3*'OddsRatio_working_3-way'!X207^(1/3))*COS(('OddsRatio_working_3-way'!Y207+4*PI())/3)</f>
        <v>-0.24174264799133469</v>
      </c>
      <c r="AI207" s="11">
        <f>'OddsRatio_working_3-way'!U207/(3*'OddsRatio_working_3-way'!X207^(1/3))*SIN(('OddsRatio_working_3-way'!Y207)/3)</f>
        <v>-2.610721813364026E-2</v>
      </c>
      <c r="AJ207" s="11">
        <f>'OddsRatio_working_3-way'!U207/(3*'OddsRatio_working_3-way'!X207^(1/3))*SIN(('OddsRatio_working_3-way'!Y207+2*PI())/3)</f>
        <v>-0.4448177668108701</v>
      </c>
      <c r="AK207" s="11">
        <f>'OddsRatio_working_3-way'!U207/(3*'OddsRatio_working_3-way'!X207^(1/3))*SIN(('OddsRatio_working_3-way'!Y207+4*PI())/3)</f>
        <v>0.47092498494451029</v>
      </c>
      <c r="AL207" s="11">
        <f>'OddsRatio_working_3-way'!Z207+'OddsRatio_working_3-way'!AF207</f>
        <v>1.057408648468835</v>
      </c>
      <c r="AM207" s="11">
        <f>'OddsRatio_working_3-way'!AA207+'OddsRatio_working_3-way'!AG207</f>
        <v>-0.57392335248616588</v>
      </c>
      <c r="AN207" s="11">
        <f>'OddsRatio_working_3-way'!AB207+'OddsRatio_working_3-way'!AH207</f>
        <v>-0.48348529598266937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1.057408648468835</v>
      </c>
      <c r="AS207" s="11">
        <f>IF(('OddsRatio_working_3-way'!X207=0),IF(Q207&gt;0,-Q207^(1/3),(-Q207)^(1/3)),'OddsRatio_working_3-way'!AM207-'OddsRatio_working_3-way'!R207/3)</f>
        <v>-0.57392335248616588</v>
      </c>
      <c r="AT207" s="11">
        <f>IF(('OddsRatio_working_3-way'!X207=0),IF(Q207&gt;0,-Q207^(1/3),(-Q207)^(1/3)),'OddsRatio_working_3-way'!AN207-'OddsRatio_working_3-way'!R207/3)</f>
        <v>-0.48348529598266937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2.63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2.65</v>
      </c>
      <c r="D208" s="9">
        <f t="shared" si="52"/>
        <v>0.36858221882683939</v>
      </c>
      <c r="E208" s="9">
        <f t="shared" si="53"/>
        <v>0.26566918403554585</v>
      </c>
      <c r="F208" s="9">
        <f t="shared" si="54"/>
        <v>0.36574859713761454</v>
      </c>
      <c r="G208" s="9">
        <f t="shared" si="55"/>
        <v>1.0509808995082399</v>
      </c>
      <c r="H208" s="9">
        <f t="shared" si="56"/>
        <v>2.7130988661984312</v>
      </c>
      <c r="I208" s="9">
        <f t="shared" si="57"/>
        <v>3.7640797657066716</v>
      </c>
      <c r="J208" s="9">
        <f t="shared" si="58"/>
        <v>2.7341184841885955</v>
      </c>
      <c r="K208" s="11">
        <f t="shared" si="59"/>
        <v>0.38022813688212931</v>
      </c>
      <c r="L208" s="11">
        <f t="shared" si="60"/>
        <v>0.27548209366391185</v>
      </c>
      <c r="M208" s="11">
        <f t="shared" si="61"/>
        <v>0.37735849056603776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-0.27958833619210954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0.2336034397810057</v>
      </c>
      <c r="Q208" s="11">
        <f>2*'OddsRatio_working_3-way'!K208*'OddsRatio_working_3-way'!L208*'OddsRatio_working_3-way'!M208</f>
        <v>7.9053617523182976E-2</v>
      </c>
      <c r="R208" s="11">
        <f t="shared" si="62"/>
        <v>0</v>
      </c>
      <c r="S208" s="11">
        <f t="shared" si="63"/>
        <v>-0.83552641344985545</v>
      </c>
      <c r="T208" s="11">
        <f t="shared" si="64"/>
        <v>-0.28275005531297986</v>
      </c>
      <c r="U208" s="11">
        <f>'OddsRatio_working_3-way'!S208-'OddsRatio_working_3-way'!R208^2/3</f>
        <v>-0.83552641344985545</v>
      </c>
      <c r="V208" s="11">
        <f>'OddsRatio_working_3-way'!S208*'OddsRatio_working_3-way'!R208/3-2*'OddsRatio_working_3-way'!R208^3/27-'OddsRatio_working_3-way'!T208</f>
        <v>0.28275005531297986</v>
      </c>
      <c r="W208" s="11">
        <f>'OddsRatio_working_3-way'!V208^2+4*'OddsRatio_working_3-way'!U208^3/27</f>
        <v>-6.4649477259820093E-3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0.14698005094695266</v>
      </c>
      <c r="Y208" s="11">
        <f>IF('OddsRatio_working_3-way'!W208&gt;=0,IF('OddsRatio_working_3-way'!V208+SQRT('OddsRatio_working_3-way'!W208)&gt;0,0,PI()),ACOS('OddsRatio_working_3-way'!V208/(2*'OddsRatio_working_3-way'!X208)))</f>
        <v>0.27705398434739537</v>
      </c>
      <c r="Z208" s="11">
        <f>'OddsRatio_working_3-way'!X208^(1/3)*COS('OddsRatio_working_3-way'!Y208/3)</f>
        <v>0.52549044975411996</v>
      </c>
      <c r="AA208" s="11">
        <f>'OddsRatio_working_3-way'!X208^(1/3)*COS(('OddsRatio_working_3-way'!Y208+2*PI())/3)</f>
        <v>-0.30489310472140502</v>
      </c>
      <c r="AB208" s="11">
        <f>'OddsRatio_working_3-way'!X208^(1/3)*COS(('OddsRatio_working_3-way'!Y208+4*PI())/3)</f>
        <v>-0.22059734503271511</v>
      </c>
      <c r="AC208" s="11">
        <f>'OddsRatio_working_3-way'!X208^(1/3)*SIN('OddsRatio_working_3-way'!Y208/3)</f>
        <v>4.8668179547809345E-2</v>
      </c>
      <c r="AD208" s="11">
        <f>'OddsRatio_working_3-way'!X208^(1/3)*SIN(('OddsRatio_working_3-way'!Y208+2*PI())/3)</f>
        <v>0.43075398915927343</v>
      </c>
      <c r="AE208" s="11">
        <f>'OddsRatio_working_3-way'!X208^(1/3)*SIN(('OddsRatio_working_3-way'!Y208+4*PI())/3)</f>
        <v>-0.4794221687070826</v>
      </c>
      <c r="AF208" s="11">
        <f>-'OddsRatio_working_3-way'!U208/(3*'OddsRatio_working_3-way'!X208^(1/3))*COS(('OddsRatio_working_3-way'!Y208)/3)</f>
        <v>0.52549044975412007</v>
      </c>
      <c r="AG208" s="11">
        <f>-'OddsRatio_working_3-way'!U208/(3*'OddsRatio_working_3-way'!X208^(1/3))*COS(('OddsRatio_working_3-way'!Y208+2*PI())/3)</f>
        <v>-0.30489310472140513</v>
      </c>
      <c r="AH208" s="11">
        <f>-'OddsRatio_working_3-way'!U208/(3*'OddsRatio_working_3-way'!X208^(1/3))*COS(('OddsRatio_working_3-way'!Y208+4*PI())/3)</f>
        <v>-0.22059734503271514</v>
      </c>
      <c r="AI208" s="11">
        <f>'OddsRatio_working_3-way'!U208/(3*'OddsRatio_working_3-way'!X208^(1/3))*SIN(('OddsRatio_working_3-way'!Y208)/3)</f>
        <v>-4.8668179547809359E-2</v>
      </c>
      <c r="AJ208" s="11">
        <f>'OddsRatio_working_3-way'!U208/(3*'OddsRatio_working_3-way'!X208^(1/3))*SIN(('OddsRatio_working_3-way'!Y208+2*PI())/3)</f>
        <v>-0.43075398915927354</v>
      </c>
      <c r="AK208" s="11">
        <f>'OddsRatio_working_3-way'!U208/(3*'OddsRatio_working_3-way'!X208^(1/3))*SIN(('OddsRatio_working_3-way'!Y208+4*PI())/3)</f>
        <v>0.47942216870708271</v>
      </c>
      <c r="AL208" s="11">
        <f>'OddsRatio_working_3-way'!Z208+'OddsRatio_working_3-way'!AF208</f>
        <v>1.0509808995082399</v>
      </c>
      <c r="AM208" s="11">
        <f>'OddsRatio_working_3-way'!AA208+'OddsRatio_working_3-way'!AG208</f>
        <v>-0.60978620944281015</v>
      </c>
      <c r="AN208" s="11">
        <f>'OddsRatio_working_3-way'!AB208+'OddsRatio_working_3-way'!AH208</f>
        <v>-0.44119469006543022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1.0509808995082399</v>
      </c>
      <c r="AS208" s="11">
        <f>IF(('OddsRatio_working_3-way'!X208=0),IF(Q208&gt;0,-Q208^(1/3),(-Q208)^(1/3)),'OddsRatio_working_3-way'!AM208-'OddsRatio_working_3-way'!R208/3)</f>
        <v>-0.60978620944281015</v>
      </c>
      <c r="AT208" s="11">
        <f>IF(('OddsRatio_working_3-way'!X208=0),IF(Q208&gt;0,-Q208^(1/3),(-Q208)^(1/3)),'OddsRatio_working_3-way'!AN208-'OddsRatio_working_3-way'!R208/3)</f>
        <v>-0.44119469006543022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1.32</v>
      </c>
      <c r="B209" s="4">
        <f>IF('True_Odds_Calculator_3-way'!B210="","",'True_Odds_Calculator_3-way'!B210)</f>
        <v>5.55</v>
      </c>
      <c r="C209" s="4">
        <f>IF('True_Odds_Calculator_3-way'!C210="","",'True_Odds_Calculator_3-way'!C210)</f>
        <v>9.98</v>
      </c>
      <c r="D209" s="9">
        <f t="shared" si="52"/>
        <v>0.74052494049319806</v>
      </c>
      <c r="E209" s="9">
        <f t="shared" si="53"/>
        <v>0.16716380327970526</v>
      </c>
      <c r="F209" s="9">
        <f t="shared" si="54"/>
        <v>9.231125622709653E-2</v>
      </c>
      <c r="G209" s="9">
        <f t="shared" si="55"/>
        <v>1.0949794080111788</v>
      </c>
      <c r="H209" s="9">
        <f t="shared" si="56"/>
        <v>1.3503934105635775</v>
      </c>
      <c r="I209" s="9">
        <f t="shared" si="57"/>
        <v>5.9821563064508618</v>
      </c>
      <c r="J209" s="9">
        <f t="shared" si="58"/>
        <v>10.832915083940387</v>
      </c>
      <c r="K209" s="11">
        <f t="shared" si="59"/>
        <v>0.75757575757575757</v>
      </c>
      <c r="L209" s="11">
        <f t="shared" si="60"/>
        <v>0.1801801801801802</v>
      </c>
      <c r="M209" s="11">
        <f t="shared" si="61"/>
        <v>0.1002004008016032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-0.17882995037303651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0.18943155215700308</v>
      </c>
      <c r="Q209" s="11">
        <f>2*'OddsRatio_working_3-way'!K209*'OddsRatio_working_3-way'!L209*'OddsRatio_working_3-way'!M209</f>
        <v>2.7354736773574449E-2</v>
      </c>
      <c r="R209" s="11">
        <f t="shared" si="62"/>
        <v>0</v>
      </c>
      <c r="S209" s="11">
        <f t="shared" si="63"/>
        <v>-1.0592831444724544</v>
      </c>
      <c r="T209" s="11">
        <f t="shared" si="64"/>
        <v>-0.15296507501407283</v>
      </c>
      <c r="U209" s="11">
        <f>'OddsRatio_working_3-way'!S209-'OddsRatio_working_3-way'!R209^2/3</f>
        <v>-1.0592831444724544</v>
      </c>
      <c r="V209" s="11">
        <f>'OddsRatio_working_3-way'!S209*'OddsRatio_working_3-way'!R209/3-2*'OddsRatio_working_3-way'!R209^3/27-'OddsRatio_working_3-way'!T209</f>
        <v>0.15296507501407283</v>
      </c>
      <c r="W209" s="11">
        <f>'OddsRatio_working_3-way'!V209^2+4*'OddsRatio_working_3-way'!U209^3/27</f>
        <v>-0.15269076096129386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0.20981484405026898</v>
      </c>
      <c r="Y209" s="11">
        <f>IF('OddsRatio_working_3-way'!W209&gt;=0,IF('OddsRatio_working_3-way'!V209+SQRT('OddsRatio_working_3-way'!W209)&gt;0,0,PI()),ACOS('OddsRatio_working_3-way'!V209/(2*'OddsRatio_working_3-way'!X209)))</f>
        <v>1.1976747911349954</v>
      </c>
      <c r="Z209" s="11">
        <f>'OddsRatio_working_3-way'!X209^(1/3)*COS('OddsRatio_working_3-way'!Y209/3)</f>
        <v>0.54748970400558938</v>
      </c>
      <c r="AA209" s="11">
        <f>'OddsRatio_working_3-way'!X209^(1/3)*COS(('OddsRatio_working_3-way'!Y209+2*PI())/3)</f>
        <v>-0.47377498504283855</v>
      </c>
      <c r="AB209" s="11">
        <f>'OddsRatio_working_3-way'!X209^(1/3)*COS(('OddsRatio_working_3-way'!Y209+4*PI())/3)</f>
        <v>-7.3714718962751016E-2</v>
      </c>
      <c r="AC209" s="11">
        <f>'OddsRatio_working_3-way'!X209^(1/3)*SIN('OddsRatio_working_3-way'!Y209/3)</f>
        <v>0.23097490231341197</v>
      </c>
      <c r="AD209" s="11">
        <f>'OddsRatio_working_3-way'!X209^(1/3)*SIN(('OddsRatio_working_3-way'!Y209+2*PI())/3)</f>
        <v>0.35865254082255749</v>
      </c>
      <c r="AE209" s="11">
        <f>'OddsRatio_working_3-way'!X209^(1/3)*SIN(('OddsRatio_working_3-way'!Y209+4*PI())/3)</f>
        <v>-0.58962744313596938</v>
      </c>
      <c r="AF209" s="11">
        <f>-'OddsRatio_working_3-way'!U209/(3*'OddsRatio_working_3-way'!X209^(1/3))*COS(('OddsRatio_working_3-way'!Y209)/3)</f>
        <v>0.54748970400558938</v>
      </c>
      <c r="AG209" s="11">
        <f>-'OddsRatio_working_3-way'!U209/(3*'OddsRatio_working_3-way'!X209^(1/3))*COS(('OddsRatio_working_3-way'!Y209+2*PI())/3)</f>
        <v>-0.47377498504283855</v>
      </c>
      <c r="AH209" s="11">
        <f>-'OddsRatio_working_3-way'!U209/(3*'OddsRatio_working_3-way'!X209^(1/3))*COS(('OddsRatio_working_3-way'!Y209+4*PI())/3)</f>
        <v>-7.3714718962751016E-2</v>
      </c>
      <c r="AI209" s="11">
        <f>'OddsRatio_working_3-way'!U209/(3*'OddsRatio_working_3-way'!X209^(1/3))*SIN(('OddsRatio_working_3-way'!Y209)/3)</f>
        <v>-0.23097490231341197</v>
      </c>
      <c r="AJ209" s="11">
        <f>'OddsRatio_working_3-way'!U209/(3*'OddsRatio_working_3-way'!X209^(1/3))*SIN(('OddsRatio_working_3-way'!Y209+2*PI())/3)</f>
        <v>-0.35865254082255749</v>
      </c>
      <c r="AK209" s="11">
        <f>'OddsRatio_working_3-way'!U209/(3*'OddsRatio_working_3-way'!X209^(1/3))*SIN(('OddsRatio_working_3-way'!Y209+4*PI())/3)</f>
        <v>0.58962744313596938</v>
      </c>
      <c r="AL209" s="11">
        <f>'OddsRatio_working_3-way'!Z209+'OddsRatio_working_3-way'!AF209</f>
        <v>1.0949794080111788</v>
      </c>
      <c r="AM209" s="11">
        <f>'OddsRatio_working_3-way'!AA209+'OddsRatio_working_3-way'!AG209</f>
        <v>-0.9475499700856771</v>
      </c>
      <c r="AN209" s="11">
        <f>'OddsRatio_working_3-way'!AB209+'OddsRatio_working_3-way'!AH209</f>
        <v>-0.14742943792550203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1.0949794080111788</v>
      </c>
      <c r="AS209" s="11">
        <f>IF(('OddsRatio_working_3-way'!X209=0),IF(Q209&gt;0,-Q209^(1/3),(-Q209)^(1/3)),'OddsRatio_working_3-way'!AM209-'OddsRatio_working_3-way'!R209/3)</f>
        <v>-0.9475499700856771</v>
      </c>
      <c r="AT209" s="11">
        <f>IF(('OddsRatio_working_3-way'!X209=0),IF(Q209&gt;0,-Q209^(1/3),(-Q209)^(1/3)),'OddsRatio_working_3-way'!AN209-'OddsRatio_working_3-way'!R209/3)</f>
        <v>-0.14742943792550203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2.66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2.9</v>
      </c>
      <c r="D210" s="9">
        <f t="shared" si="52"/>
        <v>0.36503021022941601</v>
      </c>
      <c r="E210" s="9">
        <f t="shared" si="53"/>
        <v>0.30063268257735887</v>
      </c>
      <c r="F210" s="9">
        <f t="shared" si="54"/>
        <v>0.33433710719322507</v>
      </c>
      <c r="G210" s="9">
        <f t="shared" si="55"/>
        <v>1.0478911356628307</v>
      </c>
      <c r="H210" s="9">
        <f t="shared" si="56"/>
        <v>2.7394992852002988</v>
      </c>
      <c r="I210" s="9">
        <f t="shared" si="57"/>
        <v>3.3263183211714842</v>
      </c>
      <c r="J210" s="9">
        <f t="shared" si="58"/>
        <v>2.9909931577593785</v>
      </c>
      <c r="K210" s="11">
        <f t="shared" si="59"/>
        <v>0.37593984962406013</v>
      </c>
      <c r="L210" s="11">
        <f t="shared" si="60"/>
        <v>0.3105590062111801</v>
      </c>
      <c r="M210" s="11">
        <f t="shared" si="61"/>
        <v>0.34482758620689657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-0.28188966741119226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0.23269782938820599</v>
      </c>
      <c r="Q210" s="11">
        <f>2*'OddsRatio_working_3-way'!K210*'OddsRatio_working_3-way'!L210*'OddsRatio_working_3-way'!M210</f>
        <v>8.0518280065123182E-2</v>
      </c>
      <c r="R210" s="11">
        <f t="shared" si="62"/>
        <v>0</v>
      </c>
      <c r="S210" s="11">
        <f t="shared" si="63"/>
        <v>-0.82549258199226516</v>
      </c>
      <c r="T210" s="11">
        <f t="shared" si="64"/>
        <v>-0.28563757162362119</v>
      </c>
      <c r="U210" s="11">
        <f>'OddsRatio_working_3-way'!S210-'OddsRatio_working_3-way'!R210^2/3</f>
        <v>-0.82549258199226516</v>
      </c>
      <c r="V210" s="11">
        <f>'OddsRatio_working_3-way'!S210*'OddsRatio_working_3-way'!R210/3-2*'OddsRatio_working_3-way'!R210^3/27-'OddsRatio_working_3-way'!T210</f>
        <v>0.28563757162362119</v>
      </c>
      <c r="W210" s="11">
        <f>'OddsRatio_working_3-way'!V210^2+4*'OddsRatio_working_3-way'!U210^3/27</f>
        <v>-1.7477727142343469E-3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0.14434039198823875</v>
      </c>
      <c r="Y210" s="11">
        <f>IF('OddsRatio_working_3-way'!W210&gt;=0,IF('OddsRatio_working_3-way'!V210+SQRT('OddsRatio_working_3-way'!W210)&gt;0,0,PI()),ACOS('OddsRatio_working_3-way'!V210/(2*'OddsRatio_working_3-way'!X210)))</f>
        <v>0.14532972390617149</v>
      </c>
      <c r="Z210" s="11">
        <f>'OddsRatio_working_3-way'!X210^(1/3)*COS('OddsRatio_working_3-way'!Y210/3)</f>
        <v>0.52394556783141533</v>
      </c>
      <c r="AA210" s="11">
        <f>'OddsRatio_working_3-way'!X210^(1/3)*COS(('OddsRatio_working_3-way'!Y210+2*PI())/3)</f>
        <v>-0.28397112386280549</v>
      </c>
      <c r="AB210" s="11">
        <f>'OddsRatio_working_3-way'!X210^(1/3)*COS(('OddsRatio_working_3-way'!Y210+4*PI())/3)</f>
        <v>-0.23997444396860992</v>
      </c>
      <c r="AC210" s="11">
        <f>'OddsRatio_working_3-way'!X210^(1/3)*SIN('OddsRatio_working_3-way'!Y210/3)</f>
        <v>2.5401494980363763E-2</v>
      </c>
      <c r="AD210" s="11">
        <f>'OddsRatio_working_3-way'!X210^(1/3)*SIN(('OddsRatio_working_3-way'!Y210+2*PI())/3)</f>
        <v>0.44104942445208656</v>
      </c>
      <c r="AE210" s="11">
        <f>'OddsRatio_working_3-way'!X210^(1/3)*SIN(('OddsRatio_working_3-way'!Y210+4*PI())/3)</f>
        <v>-0.46645091943245026</v>
      </c>
      <c r="AF210" s="11">
        <f>-'OddsRatio_working_3-way'!U210/(3*'OddsRatio_working_3-way'!X210^(1/3))*COS(('OddsRatio_working_3-way'!Y210)/3)</f>
        <v>0.52394556783141544</v>
      </c>
      <c r="AG210" s="11">
        <f>-'OddsRatio_working_3-way'!U210/(3*'OddsRatio_working_3-way'!X210^(1/3))*COS(('OddsRatio_working_3-way'!Y210+2*PI())/3)</f>
        <v>-0.28397112386280554</v>
      </c>
      <c r="AH210" s="11">
        <f>-'OddsRatio_working_3-way'!U210/(3*'OddsRatio_working_3-way'!X210^(1/3))*COS(('OddsRatio_working_3-way'!Y210+4*PI())/3)</f>
        <v>-0.23997444396860998</v>
      </c>
      <c r="AI210" s="11">
        <f>'OddsRatio_working_3-way'!U210/(3*'OddsRatio_working_3-way'!X210^(1/3))*SIN(('OddsRatio_working_3-way'!Y210)/3)</f>
        <v>-2.5401494980363766E-2</v>
      </c>
      <c r="AJ210" s="11">
        <f>'OddsRatio_working_3-way'!U210/(3*'OddsRatio_working_3-way'!X210^(1/3))*SIN(('OddsRatio_working_3-way'!Y210+2*PI())/3)</f>
        <v>-0.44104942445208667</v>
      </c>
      <c r="AK210" s="11">
        <f>'OddsRatio_working_3-way'!U210/(3*'OddsRatio_working_3-way'!X210^(1/3))*SIN(('OddsRatio_working_3-way'!Y210+4*PI())/3)</f>
        <v>0.46645091943245032</v>
      </c>
      <c r="AL210" s="11">
        <f>'OddsRatio_working_3-way'!Z210+'OddsRatio_working_3-way'!AF210</f>
        <v>1.0478911356628307</v>
      </c>
      <c r="AM210" s="11">
        <f>'OddsRatio_working_3-way'!AA210+'OddsRatio_working_3-way'!AG210</f>
        <v>-0.56794224772561108</v>
      </c>
      <c r="AN210" s="11">
        <f>'OddsRatio_working_3-way'!AB210+'OddsRatio_working_3-way'!AH210</f>
        <v>-0.4799488879372199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1.0478911356628307</v>
      </c>
      <c r="AS210" s="11">
        <f>IF(('OddsRatio_working_3-way'!X210=0),IF(Q210&gt;0,-Q210^(1/3),(-Q210)^(1/3)),'OddsRatio_working_3-way'!AM210-'OddsRatio_working_3-way'!R210/3)</f>
        <v>-0.56794224772561108</v>
      </c>
      <c r="AT210" s="11">
        <f>IF(('OddsRatio_working_3-way'!X210=0),IF(Q210&gt;0,-Q210^(1/3),(-Q210)^(1/3)),'OddsRatio_working_3-way'!AN210-'OddsRatio_working_3-way'!R210/3)</f>
        <v>-0.4799488879372199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4.0199999999999996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2.08</v>
      </c>
      <c r="D211" s="9">
        <f t="shared" si="52"/>
        <v>0.24068285269387876</v>
      </c>
      <c r="E211" s="9">
        <f t="shared" si="53"/>
        <v>0.28944152953785363</v>
      </c>
      <c r="F211" s="9">
        <f t="shared" si="54"/>
        <v>0.46987561776826764</v>
      </c>
      <c r="G211" s="9">
        <f t="shared" si="55"/>
        <v>1.0446507350289997</v>
      </c>
      <c r="H211" s="9">
        <f t="shared" si="56"/>
        <v>4.1548452197875783</v>
      </c>
      <c r="I211" s="9">
        <f t="shared" si="57"/>
        <v>3.4549292273181496</v>
      </c>
      <c r="J211" s="9">
        <f t="shared" si="58"/>
        <v>2.1282227938313198</v>
      </c>
      <c r="K211" s="11">
        <f t="shared" si="59"/>
        <v>0.24875621890547267</v>
      </c>
      <c r="L211" s="11">
        <f t="shared" si="60"/>
        <v>0.29850746268656714</v>
      </c>
      <c r="M211" s="11">
        <f t="shared" si="61"/>
        <v>0.48076923076923073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-0.27363041280394806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0.23026372157581781</v>
      </c>
      <c r="Q211" s="11">
        <f>2*'OddsRatio_working_3-way'!K211*'OddsRatio_working_3-way'!L211*'OddsRatio_working_3-way'!M211</f>
        <v>7.1399603589400867E-2</v>
      </c>
      <c r="R211" s="11">
        <f t="shared" si="62"/>
        <v>0</v>
      </c>
      <c r="S211" s="11">
        <f t="shared" si="63"/>
        <v>-0.84151362860676671</v>
      </c>
      <c r="T211" s="11">
        <f t="shared" si="64"/>
        <v>-0.26093445848271835</v>
      </c>
      <c r="U211" s="11">
        <f>'OddsRatio_working_3-way'!S211-'OddsRatio_working_3-way'!R211^2/3</f>
        <v>-0.84151362860676671</v>
      </c>
      <c r="V211" s="11">
        <f>'OddsRatio_working_3-way'!S211*'OddsRatio_working_3-way'!R211/3-2*'OddsRatio_working_3-way'!R211^3/27-'OddsRatio_working_3-way'!T211</f>
        <v>0.26093445848271835</v>
      </c>
      <c r="W211" s="11">
        <f>'OddsRatio_working_3-way'!V211^2+4*'OddsRatio_working_3-way'!U211^3/27</f>
        <v>-2.0196738154547506E-2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0.14856272225748368</v>
      </c>
      <c r="Y211" s="11">
        <f>IF('OddsRatio_working_3-way'!W211&gt;=0,IF('OddsRatio_working_3-way'!V211+SQRT('OddsRatio_working_3-way'!W211)&gt;0,0,PI()),ACOS('OddsRatio_working_3-way'!V211/(2*'OddsRatio_working_3-way'!X211)))</f>
        <v>0.49871839604532653</v>
      </c>
      <c r="Z211" s="11">
        <f>'OddsRatio_working_3-way'!X211^(1/3)*COS('OddsRatio_working_3-way'!Y211/3)</f>
        <v>0.52232536751449987</v>
      </c>
      <c r="AA211" s="11">
        <f>'OddsRatio_working_3-way'!X211^(1/3)*COS(('OddsRatio_working_3-way'!Y211+2*PI())/3)</f>
        <v>-0.33706106970730554</v>
      </c>
      <c r="AB211" s="11">
        <f>'OddsRatio_working_3-way'!X211^(1/3)*COS(('OddsRatio_working_3-way'!Y211+4*PI())/3)</f>
        <v>-0.18526429780719447</v>
      </c>
      <c r="AC211" s="11">
        <f>'OddsRatio_working_3-way'!X211^(1/3)*SIN('OddsRatio_working_3-way'!Y211/3)</f>
        <v>8.7639907118645374E-2</v>
      </c>
      <c r="AD211" s="11">
        <f>'OddsRatio_working_3-way'!X211^(1/3)*SIN(('OddsRatio_working_3-way'!Y211+2*PI())/3)</f>
        <v>0.40852708374927743</v>
      </c>
      <c r="AE211" s="11">
        <f>'OddsRatio_working_3-way'!X211^(1/3)*SIN(('OddsRatio_working_3-way'!Y211+4*PI())/3)</f>
        <v>-0.49616699086792276</v>
      </c>
      <c r="AF211" s="11">
        <f>-'OddsRatio_working_3-way'!U211/(3*'OddsRatio_working_3-way'!X211^(1/3))*COS(('OddsRatio_working_3-way'!Y211)/3)</f>
        <v>0.52232536751449987</v>
      </c>
      <c r="AG211" s="11">
        <f>-'OddsRatio_working_3-way'!U211/(3*'OddsRatio_working_3-way'!X211^(1/3))*COS(('OddsRatio_working_3-way'!Y211+2*PI())/3)</f>
        <v>-0.33706106970730554</v>
      </c>
      <c r="AH211" s="11">
        <f>-'OddsRatio_working_3-way'!U211/(3*'OddsRatio_working_3-way'!X211^(1/3))*COS(('OddsRatio_working_3-way'!Y211+4*PI())/3)</f>
        <v>-0.18526429780719447</v>
      </c>
      <c r="AI211" s="11">
        <f>'OddsRatio_working_3-way'!U211/(3*'OddsRatio_working_3-way'!X211^(1/3))*SIN(('OddsRatio_working_3-way'!Y211)/3)</f>
        <v>-8.7639907118645374E-2</v>
      </c>
      <c r="AJ211" s="11">
        <f>'OddsRatio_working_3-way'!U211/(3*'OddsRatio_working_3-way'!X211^(1/3))*SIN(('OddsRatio_working_3-way'!Y211+2*PI())/3)</f>
        <v>-0.40852708374927743</v>
      </c>
      <c r="AK211" s="11">
        <f>'OddsRatio_working_3-way'!U211/(3*'OddsRatio_working_3-way'!X211^(1/3))*SIN(('OddsRatio_working_3-way'!Y211+4*PI())/3)</f>
        <v>0.49616699086792276</v>
      </c>
      <c r="AL211" s="11">
        <f>'OddsRatio_working_3-way'!Z211+'OddsRatio_working_3-way'!AF211</f>
        <v>1.0446507350289997</v>
      </c>
      <c r="AM211" s="11">
        <f>'OddsRatio_working_3-way'!AA211+'OddsRatio_working_3-way'!AG211</f>
        <v>-0.67412213941461108</v>
      </c>
      <c r="AN211" s="11">
        <f>'OddsRatio_working_3-way'!AB211+'OddsRatio_working_3-way'!AH211</f>
        <v>-0.37052859561438894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1.0446507350289997</v>
      </c>
      <c r="AS211" s="11">
        <f>IF(('OddsRatio_working_3-way'!X211=0),IF(Q211&gt;0,-Q211^(1/3),(-Q211)^(1/3)),'OddsRatio_working_3-way'!AM211-'OddsRatio_working_3-way'!R211/3)</f>
        <v>-0.67412213941461108</v>
      </c>
      <c r="AT211" s="11">
        <f>IF(('OddsRatio_working_3-way'!X211=0),IF(Q211&gt;0,-Q211^(1/3),(-Q211)^(1/3)),'OddsRatio_working_3-way'!AN211-'OddsRatio_working_3-way'!R211/3)</f>
        <v>-0.37052859561438894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3.93</v>
      </c>
      <c r="B212" s="4">
        <f>IF('True_Odds_Calculator_3-way'!B213="","",'True_Odds_Calculator_3-way'!B213)</f>
        <v>3.29</v>
      </c>
      <c r="C212" s="4">
        <f>IF('True_Odds_Calculator_3-way'!C213="","",'True_Odds_Calculator_3-way'!C213)</f>
        <v>2.1</v>
      </c>
      <c r="D212" s="9">
        <f t="shared" si="52"/>
        <v>0.24442133956398296</v>
      </c>
      <c r="E212" s="9">
        <f t="shared" si="53"/>
        <v>0.29273456638304529</v>
      </c>
      <c r="F212" s="9">
        <f t="shared" si="54"/>
        <v>0.46284409405297183</v>
      </c>
      <c r="G212" s="9">
        <f t="shared" si="55"/>
        <v>1.0550497611082119</v>
      </c>
      <c r="H212" s="9">
        <f t="shared" si="56"/>
        <v>4.0912958000470612</v>
      </c>
      <c r="I212" s="9">
        <f t="shared" si="57"/>
        <v>3.416063952937805</v>
      </c>
      <c r="J212" s="9">
        <f t="shared" si="58"/>
        <v>2.1605547372190332</v>
      </c>
      <c r="K212" s="11">
        <f t="shared" si="59"/>
        <v>0.2544529262086514</v>
      </c>
      <c r="L212" s="11">
        <f t="shared" si="60"/>
        <v>0.303951367781155</v>
      </c>
      <c r="M212" s="11">
        <f t="shared" si="61"/>
        <v>0.47619047619047616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-0.27182415383997793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0.23276052882308246</v>
      </c>
      <c r="Q212" s="11">
        <f>2*'OddsRatio_working_3-way'!K212*'OddsRatio_working_3-way'!L212*'OddsRatio_working_3-way'!M212</f>
        <v>7.3658395197177998E-2</v>
      </c>
      <c r="R212" s="11">
        <f t="shared" si="62"/>
        <v>0</v>
      </c>
      <c r="S212" s="11">
        <f t="shared" si="63"/>
        <v>-0.85629082454573879</v>
      </c>
      <c r="T212" s="11">
        <f t="shared" si="64"/>
        <v>-0.27097810903346164</v>
      </c>
      <c r="U212" s="11">
        <f>'OddsRatio_working_3-way'!S212-'OddsRatio_working_3-way'!R212^2/3</f>
        <v>-0.85629082454573879</v>
      </c>
      <c r="V212" s="11">
        <f>'OddsRatio_working_3-way'!S212*'OddsRatio_working_3-way'!R212/3-2*'OddsRatio_working_3-way'!R212^3/27-'OddsRatio_working_3-way'!T212</f>
        <v>0.27097810903346164</v>
      </c>
      <c r="W212" s="11">
        <f>'OddsRatio_working_3-way'!V212^2+4*'OddsRatio_working_3-way'!U212^3/27</f>
        <v>-1.9587386804841123E-2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0.15249305097298019</v>
      </c>
      <c r="Y212" s="11">
        <f>IF('OddsRatio_working_3-way'!W212&gt;=0,IF('OddsRatio_working_3-way'!V212+SQRT('OddsRatio_working_3-way'!W212)&gt;0,0,PI()),ACOS('OddsRatio_working_3-way'!V212/(2*'OddsRatio_working_3-way'!X212)))</f>
        <v>0.47674502103917904</v>
      </c>
      <c r="Z212" s="11">
        <f>'OddsRatio_working_3-way'!X212^(1/3)*COS('OddsRatio_working_3-way'!Y212/3)</f>
        <v>0.52752488055410596</v>
      </c>
      <c r="AA212" s="11">
        <f>'OddsRatio_working_3-way'!X212^(1/3)*COS(('OddsRatio_working_3-way'!Y212+2*PI())/3)</f>
        <v>-0.33698013918733627</v>
      </c>
      <c r="AB212" s="11">
        <f>'OddsRatio_working_3-way'!X212^(1/3)*COS(('OddsRatio_working_3-way'!Y212+4*PI())/3)</f>
        <v>-0.19054474136676988</v>
      </c>
      <c r="AC212" s="11">
        <f>'OddsRatio_working_3-way'!X212^(1/3)*SIN('OddsRatio_working_3-way'!Y212/3)</f>
        <v>8.454451635059404E-2</v>
      </c>
      <c r="AD212" s="11">
        <f>'OddsRatio_working_3-way'!X212^(1/3)*SIN(('OddsRatio_working_3-way'!Y212+2*PI())/3)</f>
        <v>0.41457768951291041</v>
      </c>
      <c r="AE212" s="11">
        <f>'OddsRatio_working_3-way'!X212^(1/3)*SIN(('OddsRatio_working_3-way'!Y212+4*PI())/3)</f>
        <v>-0.49912220586350436</v>
      </c>
      <c r="AF212" s="11">
        <f>-'OddsRatio_working_3-way'!U212/(3*'OddsRatio_working_3-way'!X212^(1/3))*COS(('OddsRatio_working_3-way'!Y212)/3)</f>
        <v>0.52752488055410585</v>
      </c>
      <c r="AG212" s="11">
        <f>-'OddsRatio_working_3-way'!U212/(3*'OddsRatio_working_3-way'!X212^(1/3))*COS(('OddsRatio_working_3-way'!Y212+2*PI())/3)</f>
        <v>-0.33698013918733616</v>
      </c>
      <c r="AH212" s="11">
        <f>-'OddsRatio_working_3-way'!U212/(3*'OddsRatio_working_3-way'!X212^(1/3))*COS(('OddsRatio_working_3-way'!Y212+4*PI())/3)</f>
        <v>-0.19054474136676983</v>
      </c>
      <c r="AI212" s="11">
        <f>'OddsRatio_working_3-way'!U212/(3*'OddsRatio_working_3-way'!X212^(1/3))*SIN(('OddsRatio_working_3-way'!Y212)/3)</f>
        <v>-8.4544516350594026E-2</v>
      </c>
      <c r="AJ212" s="11">
        <f>'OddsRatio_working_3-way'!U212/(3*'OddsRatio_working_3-way'!X212^(1/3))*SIN(('OddsRatio_working_3-way'!Y212+2*PI())/3)</f>
        <v>-0.41457768951291035</v>
      </c>
      <c r="AK212" s="11">
        <f>'OddsRatio_working_3-way'!U212/(3*'OddsRatio_working_3-way'!X212^(1/3))*SIN(('OddsRatio_working_3-way'!Y212+4*PI())/3)</f>
        <v>0.49912220586350425</v>
      </c>
      <c r="AL212" s="11">
        <f>'OddsRatio_working_3-way'!Z212+'OddsRatio_working_3-way'!AF212</f>
        <v>1.0550497611082119</v>
      </c>
      <c r="AM212" s="11">
        <f>'OddsRatio_working_3-way'!AA212+'OddsRatio_working_3-way'!AG212</f>
        <v>-0.67396027837467243</v>
      </c>
      <c r="AN212" s="11">
        <f>'OddsRatio_working_3-way'!AB212+'OddsRatio_working_3-way'!AH212</f>
        <v>-0.38108948273353971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1.0550497611082119</v>
      </c>
      <c r="AS212" s="11">
        <f>IF(('OddsRatio_working_3-way'!X212=0),IF(Q212&gt;0,-Q212^(1/3),(-Q212)^(1/3)),'OddsRatio_working_3-way'!AM212-'OddsRatio_working_3-way'!R212/3)</f>
        <v>-0.67396027837467243</v>
      </c>
      <c r="AT212" s="11">
        <f>IF(('OddsRatio_working_3-way'!X212=0),IF(Q212&gt;0,-Q212^(1/3),(-Q212)^(1/3)),'OddsRatio_working_3-way'!AN212-'OddsRatio_working_3-way'!R212/3)</f>
        <v>-0.38108948273353971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1.68</v>
      </c>
      <c r="B213" s="4">
        <f>IF('True_Odds_Calculator_3-way'!B214="","",'True_Odds_Calculator_3-way'!B214)</f>
        <v>3.75</v>
      </c>
      <c r="C213" s="4">
        <f>IF('True_Odds_Calculator_3-way'!C214="","",'True_Odds_Calculator_3-way'!C214)</f>
        <v>5.74</v>
      </c>
      <c r="D213" s="9">
        <f t="shared" si="52"/>
        <v>0.5800412865380864</v>
      </c>
      <c r="E213" s="9">
        <f t="shared" si="53"/>
        <v>0.25458231073189225</v>
      </c>
      <c r="F213" s="9">
        <f t="shared" si="54"/>
        <v>0.16537640273002149</v>
      </c>
      <c r="G213" s="9">
        <f t="shared" si="55"/>
        <v>1.0647282489361074</v>
      </c>
      <c r="H213" s="9">
        <f t="shared" si="56"/>
        <v>1.7240152092765528</v>
      </c>
      <c r="I213" s="9">
        <f t="shared" si="57"/>
        <v>3.9280026845742948</v>
      </c>
      <c r="J213" s="9">
        <f t="shared" si="58"/>
        <v>6.0468118999571496</v>
      </c>
      <c r="K213" s="11">
        <f t="shared" si="59"/>
        <v>0.59523809523809523</v>
      </c>
      <c r="L213" s="11">
        <f t="shared" si="60"/>
        <v>0.26666666666666666</v>
      </c>
      <c r="M213" s="11">
        <f t="shared" si="61"/>
        <v>0.17421602787456444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-0.24511365521818484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0.22592776948177648</v>
      </c>
      <c r="Q213" s="11">
        <f>2*'OddsRatio_working_3-way'!K213*'OddsRatio_working_3-way'!L213*'OddsRatio_working_3-way'!M213</f>
        <v>5.5306675515734739E-2</v>
      </c>
      <c r="R213" s="11">
        <f t="shared" si="62"/>
        <v>0</v>
      </c>
      <c r="S213" s="11">
        <f t="shared" si="63"/>
        <v>-0.92172657325300666</v>
      </c>
      <c r="T213" s="11">
        <f t="shared" si="64"/>
        <v>-0.22563686003745567</v>
      </c>
      <c r="U213" s="11">
        <f>'OddsRatio_working_3-way'!S213-'OddsRatio_working_3-way'!R213^2/3</f>
        <v>-0.92172657325300666</v>
      </c>
      <c r="V213" s="11">
        <f>'OddsRatio_working_3-way'!S213*'OddsRatio_working_3-way'!R213/3-2*'OddsRatio_working_3-way'!R213^3/27-'OddsRatio_working_3-way'!T213</f>
        <v>0.22563686003745567</v>
      </c>
      <c r="W213" s="11">
        <f>'OddsRatio_working_3-way'!V213^2+4*'OddsRatio_working_3-way'!U213^3/27</f>
        <v>-6.5099910749977064E-2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0.17030260080041307</v>
      </c>
      <c r="Y213" s="11">
        <f>IF('OddsRatio_working_3-way'!W213&gt;=0,IF('OddsRatio_working_3-way'!V213+SQRT('OddsRatio_working_3-way'!W213)&gt;0,0,PI()),ACOS('OddsRatio_working_3-way'!V213/(2*'OddsRatio_working_3-way'!X213)))</f>
        <v>0.84670017218462235</v>
      </c>
      <c r="Z213" s="11">
        <f>'OddsRatio_working_3-way'!X213^(1/3)*COS('OddsRatio_working_3-way'!Y213/3)</f>
        <v>0.53236412446805381</v>
      </c>
      <c r="AA213" s="11">
        <f>'OddsRatio_working_3-way'!X213^(1/3)*COS(('OddsRatio_working_3-way'!Y213+2*PI())/3)</f>
        <v>-0.39987189934879641</v>
      </c>
      <c r="AB213" s="11">
        <f>'OddsRatio_working_3-way'!X213^(1/3)*COS(('OddsRatio_working_3-way'!Y213+4*PI())/3)</f>
        <v>-0.13249222511925751</v>
      </c>
      <c r="AC213" s="11">
        <f>'OddsRatio_working_3-way'!X213^(1/3)*SIN('OddsRatio_working_3-way'!Y213/3)</f>
        <v>0.15437172689225875</v>
      </c>
      <c r="AD213" s="11">
        <f>'OddsRatio_working_3-way'!X213^(1/3)*SIN(('OddsRatio_working_3-way'!Y213+2*PI())/3)</f>
        <v>0.38385499240666604</v>
      </c>
      <c r="AE213" s="11">
        <f>'OddsRatio_working_3-way'!X213^(1/3)*SIN(('OddsRatio_working_3-way'!Y213+4*PI())/3)</f>
        <v>-0.53822671929892485</v>
      </c>
      <c r="AF213" s="11">
        <f>-'OddsRatio_working_3-way'!U213/(3*'OddsRatio_working_3-way'!X213^(1/3))*COS(('OddsRatio_working_3-way'!Y213)/3)</f>
        <v>0.5323641244680537</v>
      </c>
      <c r="AG213" s="11">
        <f>-'OddsRatio_working_3-way'!U213/(3*'OddsRatio_working_3-way'!X213^(1/3))*COS(('OddsRatio_working_3-way'!Y213+2*PI())/3)</f>
        <v>-0.39987189934879636</v>
      </c>
      <c r="AH213" s="11">
        <f>-'OddsRatio_working_3-way'!U213/(3*'OddsRatio_working_3-way'!X213^(1/3))*COS(('OddsRatio_working_3-way'!Y213+4*PI())/3)</f>
        <v>-0.13249222511925748</v>
      </c>
      <c r="AI213" s="11">
        <f>'OddsRatio_working_3-way'!U213/(3*'OddsRatio_working_3-way'!X213^(1/3))*SIN(('OddsRatio_working_3-way'!Y213)/3)</f>
        <v>-0.15437172689225873</v>
      </c>
      <c r="AJ213" s="11">
        <f>'OddsRatio_working_3-way'!U213/(3*'OddsRatio_working_3-way'!X213^(1/3))*SIN(('OddsRatio_working_3-way'!Y213+2*PI())/3)</f>
        <v>-0.38385499240666598</v>
      </c>
      <c r="AK213" s="11">
        <f>'OddsRatio_working_3-way'!U213/(3*'OddsRatio_working_3-way'!X213^(1/3))*SIN(('OddsRatio_working_3-way'!Y213+4*PI())/3)</f>
        <v>0.53822671929892474</v>
      </c>
      <c r="AL213" s="11">
        <f>'OddsRatio_working_3-way'!Z213+'OddsRatio_working_3-way'!AF213</f>
        <v>1.0647282489361074</v>
      </c>
      <c r="AM213" s="11">
        <f>'OddsRatio_working_3-way'!AA213+'OddsRatio_working_3-way'!AG213</f>
        <v>-0.79974379869759282</v>
      </c>
      <c r="AN213" s="11">
        <f>'OddsRatio_working_3-way'!AB213+'OddsRatio_working_3-way'!AH213</f>
        <v>-0.26498445023851502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1.0647282489361074</v>
      </c>
      <c r="AS213" s="11">
        <f>IF(('OddsRatio_working_3-way'!X213=0),IF(Q213&gt;0,-Q213^(1/3),(-Q213)^(1/3)),'OddsRatio_working_3-way'!AM213-'OddsRatio_working_3-way'!R213/3)</f>
        <v>-0.79974379869759282</v>
      </c>
      <c r="AT213" s="11">
        <f>IF(('OddsRatio_working_3-way'!X213=0),IF(Q213&gt;0,-Q213^(1/3),(-Q213)^(1/3)),'OddsRatio_working_3-way'!AN213-'OddsRatio_working_3-way'!R213/3)</f>
        <v>-0.26498445023851502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2.27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3.2</v>
      </c>
      <c r="D214" s="9">
        <f t="shared" si="52"/>
        <v>0.42815242550509813</v>
      </c>
      <c r="E214" s="9">
        <f t="shared" si="53"/>
        <v>0.27006709129823031</v>
      </c>
      <c r="F214" s="9">
        <f t="shared" si="54"/>
        <v>0.30178048319667145</v>
      </c>
      <c r="G214" s="9">
        <f t="shared" si="55"/>
        <v>1.0516667753860141</v>
      </c>
      <c r="H214" s="9">
        <f t="shared" si="56"/>
        <v>2.3356168047402379</v>
      </c>
      <c r="I214" s="9">
        <f t="shared" si="57"/>
        <v>3.7027836127420564</v>
      </c>
      <c r="J214" s="9">
        <f t="shared" si="58"/>
        <v>3.3136669058492307</v>
      </c>
      <c r="K214" s="11">
        <f t="shared" si="59"/>
        <v>0.44052863436123346</v>
      </c>
      <c r="L214" s="11">
        <f t="shared" si="60"/>
        <v>0.28011204481792717</v>
      </c>
      <c r="M214" s="11">
        <f t="shared" si="61"/>
        <v>0.3125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-0.27689522945742173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0.23291254827922359</v>
      </c>
      <c r="Q214" s="11">
        <f>2*'OddsRatio_working_3-way'!K214*'OddsRatio_working_3-way'!L214*'OddsRatio_working_3-way'!M214</f>
        <v>7.7123360357358797E-2</v>
      </c>
      <c r="R214" s="11">
        <f t="shared" si="62"/>
        <v>0</v>
      </c>
      <c r="S214" s="11">
        <f t="shared" si="63"/>
        <v>-0.84115767807057373</v>
      </c>
      <c r="T214" s="11">
        <f t="shared" si="64"/>
        <v>-0.27852903247369987</v>
      </c>
      <c r="U214" s="11">
        <f>'OddsRatio_working_3-way'!S214-'OddsRatio_working_3-way'!R214^2/3</f>
        <v>-0.84115767807057373</v>
      </c>
      <c r="V214" s="11">
        <f>'OddsRatio_working_3-way'!S214*'OddsRatio_working_3-way'!R214/3-2*'OddsRatio_working_3-way'!R214^3/27-'OddsRatio_working_3-way'!T214</f>
        <v>0.27852903247369987</v>
      </c>
      <c r="W214" s="11">
        <f>'OddsRatio_working_3-way'!V214^2+4*'OddsRatio_working_3-way'!U214^3/27</f>
        <v>-1.0593126490300211E-2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0.14846847175497865</v>
      </c>
      <c r="Y214" s="11">
        <f>IF('OddsRatio_working_3-way'!W214&gt;=0,IF('OddsRatio_working_3-way'!V214+SQRT('OddsRatio_working_3-way'!W214)&gt;0,0,PI()),ACOS('OddsRatio_working_3-way'!V214/(2*'OddsRatio_working_3-way'!X214)))</f>
        <v>0.35396039191237794</v>
      </c>
      <c r="Z214" s="11">
        <f>'OddsRatio_working_3-way'!X214^(1/3)*COS('OddsRatio_working_3-way'!Y214/3)</f>
        <v>0.52583338769300692</v>
      </c>
      <c r="AA214" s="11">
        <f>'OddsRatio_working_3-way'!X214^(1/3)*COS(('OddsRatio_working_3-way'!Y214+2*PI())/3)</f>
        <v>-0.31689683656690876</v>
      </c>
      <c r="AB214" s="11">
        <f>'OddsRatio_working_3-way'!X214^(1/3)*COS(('OddsRatio_working_3-way'!Y214+4*PI())/3)</f>
        <v>-0.20893655112609824</v>
      </c>
      <c r="AC214" s="11">
        <f>'OddsRatio_working_3-way'!X214^(1/3)*SIN('OddsRatio_working_3-way'!Y214/3)</f>
        <v>6.2330899861040963E-2</v>
      </c>
      <c r="AD214" s="11">
        <f>'OddsRatio_working_3-way'!X214^(1/3)*SIN(('OddsRatio_working_3-way'!Y214+2*PI())/3)</f>
        <v>0.42421962196965513</v>
      </c>
      <c r="AE214" s="11">
        <f>'OddsRatio_working_3-way'!X214^(1/3)*SIN(('OddsRatio_working_3-way'!Y214+4*PI())/3)</f>
        <v>-0.48655052183069597</v>
      </c>
      <c r="AF214" s="11">
        <f>-'OddsRatio_working_3-way'!U214/(3*'OddsRatio_working_3-way'!X214^(1/3))*COS(('OddsRatio_working_3-way'!Y214)/3)</f>
        <v>0.52583338769300703</v>
      </c>
      <c r="AG214" s="11">
        <f>-'OddsRatio_working_3-way'!U214/(3*'OddsRatio_working_3-way'!X214^(1/3))*COS(('OddsRatio_working_3-way'!Y214+2*PI())/3)</f>
        <v>-0.31689683656690881</v>
      </c>
      <c r="AH214" s="11">
        <f>-'OddsRatio_working_3-way'!U214/(3*'OddsRatio_working_3-way'!X214^(1/3))*COS(('OddsRatio_working_3-way'!Y214+4*PI())/3)</f>
        <v>-0.2089365511260983</v>
      </c>
      <c r="AI214" s="11">
        <f>'OddsRatio_working_3-way'!U214/(3*'OddsRatio_working_3-way'!X214^(1/3))*SIN(('OddsRatio_working_3-way'!Y214)/3)</f>
        <v>-6.2330899861040977E-2</v>
      </c>
      <c r="AJ214" s="11">
        <f>'OddsRatio_working_3-way'!U214/(3*'OddsRatio_working_3-way'!X214^(1/3))*SIN(('OddsRatio_working_3-way'!Y214+2*PI())/3)</f>
        <v>-0.42421962196965524</v>
      </c>
      <c r="AK214" s="11">
        <f>'OddsRatio_working_3-way'!U214/(3*'OddsRatio_working_3-way'!X214^(1/3))*SIN(('OddsRatio_working_3-way'!Y214+4*PI())/3)</f>
        <v>0.48655052183069608</v>
      </c>
      <c r="AL214" s="11">
        <f>'OddsRatio_working_3-way'!Z214+'OddsRatio_working_3-way'!AF214</f>
        <v>1.0516667753860141</v>
      </c>
      <c r="AM214" s="11">
        <f>'OddsRatio_working_3-way'!AA214+'OddsRatio_working_3-way'!AG214</f>
        <v>-0.63379367313381763</v>
      </c>
      <c r="AN214" s="11">
        <f>'OddsRatio_working_3-way'!AB214+'OddsRatio_working_3-way'!AH214</f>
        <v>-0.41787310225219654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1.0516667753860141</v>
      </c>
      <c r="AS214" s="11">
        <f>IF(('OddsRatio_working_3-way'!X214=0),IF(Q214&gt;0,-Q214^(1/3),(-Q214)^(1/3)),'OddsRatio_working_3-way'!AM214-'OddsRatio_working_3-way'!R214/3)</f>
        <v>-0.63379367313381763</v>
      </c>
      <c r="AT214" s="11">
        <f>IF(('OddsRatio_working_3-way'!X214=0),IF(Q214&gt;0,-Q214^(1/3),(-Q214)^(1/3)),'OddsRatio_working_3-way'!AN214-'OddsRatio_working_3-way'!R214/3)</f>
        <v>-0.41787310225219654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3.66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2.09</v>
      </c>
      <c r="D215" s="9">
        <f t="shared" si="52"/>
        <v>0.26260379828083807</v>
      </c>
      <c r="E215" s="9">
        <f t="shared" si="53"/>
        <v>0.27242136301234943</v>
      </c>
      <c r="F215" s="9">
        <f t="shared" si="54"/>
        <v>0.46497483870681261</v>
      </c>
      <c r="G215" s="9">
        <f t="shared" si="55"/>
        <v>1.0556458779441922</v>
      </c>
      <c r="H215" s="9">
        <f t="shared" si="56"/>
        <v>3.8080180353315511</v>
      </c>
      <c r="I215" s="9">
        <f t="shared" si="57"/>
        <v>3.6707840711988067</v>
      </c>
      <c r="J215" s="9">
        <f t="shared" si="58"/>
        <v>2.1506540069591695</v>
      </c>
      <c r="K215" s="11">
        <f t="shared" si="59"/>
        <v>0.27322404371584696</v>
      </c>
      <c r="L215" s="11">
        <f t="shared" si="60"/>
        <v>0.28328611898016998</v>
      </c>
      <c r="M215" s="11">
        <f t="shared" si="61"/>
        <v>0.47846889952153115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-0.27166055202092909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0.23257207456734744</v>
      </c>
      <c r="Q215" s="11">
        <f>2*'OddsRatio_working_3-way'!K215*'OddsRatio_working_3-way'!L215*'OddsRatio_working_3-way'!M215</f>
        <v>7.4067539671129751E-2</v>
      </c>
      <c r="R215" s="11">
        <f t="shared" si="62"/>
        <v>0</v>
      </c>
      <c r="S215" s="11">
        <f t="shared" si="63"/>
        <v>-0.85611279531460927</v>
      </c>
      <c r="T215" s="11">
        <f t="shared" si="64"/>
        <v>-0.27264738704286917</v>
      </c>
      <c r="U215" s="11">
        <f>'OddsRatio_working_3-way'!S215-'OddsRatio_working_3-way'!R215^2/3</f>
        <v>-0.85611279531460927</v>
      </c>
      <c r="V215" s="11">
        <f>'OddsRatio_working_3-way'!S215*'OddsRatio_working_3-way'!R215/3-2*'OddsRatio_working_3-way'!R215^3/27-'OddsRatio_working_3-way'!T215</f>
        <v>0.27264738704286917</v>
      </c>
      <c r="W215" s="11">
        <f>'OddsRatio_working_3-way'!V215^2+4*'OddsRatio_working_3-way'!U215^3/27</f>
        <v>-1.8621920299655662E-2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0.15244549678570352</v>
      </c>
      <c r="Y215" s="11">
        <f>IF('OddsRatio_working_3-way'!W215&gt;=0,IF('OddsRatio_working_3-way'!V215+SQRT('OddsRatio_working_3-way'!W215)&gt;0,0,PI()),ACOS('OddsRatio_working_3-way'!V215/(2*'OddsRatio_working_3-way'!X215)))</f>
        <v>0.46405380507650063</v>
      </c>
      <c r="Z215" s="11">
        <f>'OddsRatio_working_3-way'!X215^(1/3)*COS('OddsRatio_working_3-way'!Y215/3)</f>
        <v>0.52782293897209609</v>
      </c>
      <c r="AA215" s="11">
        <f>'OddsRatio_working_3-way'!X215^(1/3)*COS(('OddsRatio_working_3-way'!Y215+2*PI())/3)</f>
        <v>-0.33518844788578389</v>
      </c>
      <c r="AB215" s="11">
        <f>'OddsRatio_working_3-way'!X215^(1/3)*COS(('OddsRatio_working_3-way'!Y215+4*PI())/3)</f>
        <v>-0.19263449108631192</v>
      </c>
      <c r="AC215" s="11">
        <f>'OddsRatio_working_3-way'!X215^(1/3)*SIN('OddsRatio_working_3-way'!Y215/3)</f>
        <v>8.2303565332221412E-2</v>
      </c>
      <c r="AD215" s="11">
        <f>'OddsRatio_working_3-way'!X215^(1/3)*SIN(('OddsRatio_working_3-way'!Y215+2*PI())/3)</f>
        <v>0.4159562911838881</v>
      </c>
      <c r="AE215" s="11">
        <f>'OddsRatio_working_3-way'!X215^(1/3)*SIN(('OddsRatio_working_3-way'!Y215+4*PI())/3)</f>
        <v>-0.49825985651610943</v>
      </c>
      <c r="AF215" s="11">
        <f>-'OddsRatio_working_3-way'!U215/(3*'OddsRatio_working_3-way'!X215^(1/3))*COS(('OddsRatio_working_3-way'!Y215)/3)</f>
        <v>0.5278229389720962</v>
      </c>
      <c r="AG215" s="11">
        <f>-'OddsRatio_working_3-way'!U215/(3*'OddsRatio_working_3-way'!X215^(1/3))*COS(('OddsRatio_working_3-way'!Y215+2*PI())/3)</f>
        <v>-0.33518844788578395</v>
      </c>
      <c r="AH215" s="11">
        <f>-'OddsRatio_working_3-way'!U215/(3*'OddsRatio_working_3-way'!X215^(1/3))*COS(('OddsRatio_working_3-way'!Y215+4*PI())/3)</f>
        <v>-0.19263449108631195</v>
      </c>
      <c r="AI215" s="11">
        <f>'OddsRatio_working_3-way'!U215/(3*'OddsRatio_working_3-way'!X215^(1/3))*SIN(('OddsRatio_working_3-way'!Y215)/3)</f>
        <v>-8.2303565332221426E-2</v>
      </c>
      <c r="AJ215" s="11">
        <f>'OddsRatio_working_3-way'!U215/(3*'OddsRatio_working_3-way'!X215^(1/3))*SIN(('OddsRatio_working_3-way'!Y215+2*PI())/3)</f>
        <v>-0.41595629118388816</v>
      </c>
      <c r="AK215" s="11">
        <f>'OddsRatio_working_3-way'!U215/(3*'OddsRatio_working_3-way'!X215^(1/3))*SIN(('OddsRatio_working_3-way'!Y215+4*PI())/3)</f>
        <v>0.49825985651610954</v>
      </c>
      <c r="AL215" s="11">
        <f>'OddsRatio_working_3-way'!Z215+'OddsRatio_working_3-way'!AF215</f>
        <v>1.0556458779441922</v>
      </c>
      <c r="AM215" s="11">
        <f>'OddsRatio_working_3-way'!AA215+'OddsRatio_working_3-way'!AG215</f>
        <v>-0.67037689577156789</v>
      </c>
      <c r="AN215" s="11">
        <f>'OddsRatio_working_3-way'!AB215+'OddsRatio_working_3-way'!AH215</f>
        <v>-0.38526898217262384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1.0556458779441922</v>
      </c>
      <c r="AS215" s="11">
        <f>IF(('OddsRatio_working_3-way'!X215=0),IF(Q215&gt;0,-Q215^(1/3),(-Q215)^(1/3)),'OddsRatio_working_3-way'!AM215-'OddsRatio_working_3-way'!R215/3)</f>
        <v>-0.67037689577156789</v>
      </c>
      <c r="AT215" s="11">
        <f>IF(('OddsRatio_working_3-way'!X215=0),IF(Q215&gt;0,-Q215^(1/3),(-Q215)^(1/3)),'OddsRatio_working_3-way'!AN215-'OddsRatio_working_3-way'!R215/3)</f>
        <v>-0.38526898217262384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1.87</v>
      </c>
      <c r="B216" s="4">
        <f>IF('True_Odds_Calculator_3-way'!B217="","",'True_Odds_Calculator_3-way'!B217)</f>
        <v>3.37</v>
      </c>
      <c r="C216" s="4">
        <f>IF('True_Odds_Calculator_3-way'!C217="","",'True_Odds_Calculator_3-way'!C217)</f>
        <v>4.9000000000000004</v>
      </c>
      <c r="D216" s="9">
        <f t="shared" si="52"/>
        <v>0.52034401656434848</v>
      </c>
      <c r="E216" s="9">
        <f t="shared" si="53"/>
        <v>0.28480897038755709</v>
      </c>
      <c r="F216" s="9">
        <f t="shared" si="54"/>
        <v>0.19484701304809435</v>
      </c>
      <c r="G216" s="9">
        <f t="shared" si="55"/>
        <v>1.059546567351606</v>
      </c>
      <c r="H216" s="9">
        <f t="shared" si="56"/>
        <v>1.9218055135958976</v>
      </c>
      <c r="I216" s="9">
        <f t="shared" si="57"/>
        <v>3.5111253646233069</v>
      </c>
      <c r="J216" s="9">
        <f t="shared" si="58"/>
        <v>5.1322316126712639</v>
      </c>
      <c r="K216" s="11">
        <f t="shared" si="59"/>
        <v>0.53475935828876997</v>
      </c>
      <c r="L216" s="11">
        <f t="shared" si="60"/>
        <v>0.29673590504451036</v>
      </c>
      <c r="M216" s="11">
        <f t="shared" si="61"/>
        <v>0.2040816326530612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-0.26041417376230236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0.2312227831515665</v>
      </c>
      <c r="Q216" s="11">
        <f>2*'OddsRatio_working_3-way'!K216*'OddsRatio_working_3-way'!L216*'OddsRatio_working_3-way'!M216</f>
        <v>6.4768286597077437E-2</v>
      </c>
      <c r="R216" s="11">
        <f t="shared" si="62"/>
        <v>0</v>
      </c>
      <c r="S216" s="11">
        <f t="shared" si="63"/>
        <v>-0.88790398698735651</v>
      </c>
      <c r="T216" s="11">
        <f t="shared" si="64"/>
        <v>-0.24871260139701856</v>
      </c>
      <c r="U216" s="11">
        <f>'OddsRatio_working_3-way'!S216-'OddsRatio_working_3-way'!R216^2/3</f>
        <v>-0.88790398698735651</v>
      </c>
      <c r="V216" s="11">
        <f>'OddsRatio_working_3-way'!S216*'OddsRatio_working_3-way'!R216/3-2*'OddsRatio_working_3-way'!R216^3/27-'OddsRatio_working_3-way'!T216</f>
        <v>0.24871260139701856</v>
      </c>
      <c r="W216" s="11">
        <f>'OddsRatio_working_3-way'!V216^2+4*'OddsRatio_working_3-way'!U216^3/27</f>
        <v>-4.1845740439967666E-2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0.16101529316623928</v>
      </c>
      <c r="Y216" s="11">
        <f>IF('OddsRatio_working_3-way'!W216&gt;=0,IF('OddsRatio_working_3-way'!V216+SQRT('OddsRatio_working_3-way'!W216)&gt;0,0,PI()),ACOS('OddsRatio_working_3-way'!V216/(2*'OddsRatio_working_3-way'!X216)))</f>
        <v>0.68830156194902015</v>
      </c>
      <c r="Z216" s="11">
        <f>'OddsRatio_working_3-way'!X216^(1/3)*COS('OddsRatio_working_3-way'!Y216/3)</f>
        <v>0.52977328367580301</v>
      </c>
      <c r="AA216" s="11">
        <f>'OddsRatio_working_3-way'!X216^(1/3)*COS(('OddsRatio_working_3-way'!Y216+2*PI())/3)</f>
        <v>-0.37203699262760714</v>
      </c>
      <c r="AB216" s="11">
        <f>'OddsRatio_working_3-way'!X216^(1/3)*COS(('OddsRatio_working_3-way'!Y216+4*PI())/3)</f>
        <v>-0.15773629104819578</v>
      </c>
      <c r="AC216" s="11">
        <f>'OddsRatio_working_3-way'!X216^(1/3)*SIN('OddsRatio_working_3-way'!Y216/3)</f>
        <v>0.12372656774439884</v>
      </c>
      <c r="AD216" s="11">
        <f>'OddsRatio_working_3-way'!X216^(1/3)*SIN(('OddsRatio_working_3-way'!Y216+2*PI())/3)</f>
        <v>0.39693383803734589</v>
      </c>
      <c r="AE216" s="11">
        <f>'OddsRatio_working_3-way'!X216^(1/3)*SIN(('OddsRatio_working_3-way'!Y216+4*PI())/3)</f>
        <v>-0.52066040578174466</v>
      </c>
      <c r="AF216" s="11">
        <f>-'OddsRatio_working_3-way'!U216/(3*'OddsRatio_working_3-way'!X216^(1/3))*COS(('OddsRatio_working_3-way'!Y216)/3)</f>
        <v>0.52977328367580301</v>
      </c>
      <c r="AG216" s="11">
        <f>-'OddsRatio_working_3-way'!U216/(3*'OddsRatio_working_3-way'!X216^(1/3))*COS(('OddsRatio_working_3-way'!Y216+2*PI())/3)</f>
        <v>-0.37203699262760714</v>
      </c>
      <c r="AH216" s="11">
        <f>-'OddsRatio_working_3-way'!U216/(3*'OddsRatio_working_3-way'!X216^(1/3))*COS(('OddsRatio_working_3-way'!Y216+4*PI())/3)</f>
        <v>-0.15773629104819578</v>
      </c>
      <c r="AI216" s="11">
        <f>'OddsRatio_working_3-way'!U216/(3*'OddsRatio_working_3-way'!X216^(1/3))*SIN(('OddsRatio_working_3-way'!Y216)/3)</f>
        <v>-0.12372656774439884</v>
      </c>
      <c r="AJ216" s="11">
        <f>'OddsRatio_working_3-way'!U216/(3*'OddsRatio_working_3-way'!X216^(1/3))*SIN(('OddsRatio_working_3-way'!Y216+2*PI())/3)</f>
        <v>-0.39693383803734589</v>
      </c>
      <c r="AK216" s="11">
        <f>'OddsRatio_working_3-way'!U216/(3*'OddsRatio_working_3-way'!X216^(1/3))*SIN(('OddsRatio_working_3-way'!Y216+4*PI())/3)</f>
        <v>0.52066040578174466</v>
      </c>
      <c r="AL216" s="11">
        <f>'OddsRatio_working_3-way'!Z216+'OddsRatio_working_3-way'!AF216</f>
        <v>1.059546567351606</v>
      </c>
      <c r="AM216" s="11">
        <f>'OddsRatio_working_3-way'!AA216+'OddsRatio_working_3-way'!AG216</f>
        <v>-0.74407398525521429</v>
      </c>
      <c r="AN216" s="11">
        <f>'OddsRatio_working_3-way'!AB216+'OddsRatio_working_3-way'!AH216</f>
        <v>-0.31547258209639156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1.059546567351606</v>
      </c>
      <c r="AS216" s="11">
        <f>IF(('OddsRatio_working_3-way'!X216=0),IF(Q216&gt;0,-Q216^(1/3),(-Q216)^(1/3)),'OddsRatio_working_3-way'!AM216-'OddsRatio_working_3-way'!R216/3)</f>
        <v>-0.74407398525521429</v>
      </c>
      <c r="AT216" s="11">
        <f>IF(('OddsRatio_working_3-way'!X216=0),IF(Q216&gt;0,-Q216^(1/3),(-Q216)^(1/3)),'OddsRatio_working_3-way'!AN216-'OddsRatio_working_3-way'!R216/3)</f>
        <v>-0.31547258209639156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3.24</v>
      </c>
      <c r="C217" s="4">
        <f>IF('True_Odds_Calculator_3-way'!C218="","",'True_Odds_Calculator_3-way'!C218)</f>
        <v>2.87</v>
      </c>
      <c r="D217" s="9">
        <f t="shared" si="52"/>
        <v>0.36444842449517667</v>
      </c>
      <c r="E217" s="9">
        <f t="shared" si="53"/>
        <v>0.29822461100211117</v>
      </c>
      <c r="F217" s="9">
        <f t="shared" si="54"/>
        <v>0.3373269645027121</v>
      </c>
      <c r="G217" s="9">
        <f t="shared" si="55"/>
        <v>1.050525586474282</v>
      </c>
      <c r="H217" s="9">
        <f t="shared" si="56"/>
        <v>2.7438724735473086</v>
      </c>
      <c r="I217" s="9">
        <f t="shared" si="57"/>
        <v>3.3531773137023921</v>
      </c>
      <c r="J217" s="9">
        <f t="shared" si="58"/>
        <v>2.964482846706908</v>
      </c>
      <c r="K217" s="11">
        <f t="shared" si="59"/>
        <v>0.37593984962406013</v>
      </c>
      <c r="L217" s="11">
        <f t="shared" si="60"/>
        <v>0.30864197530864196</v>
      </c>
      <c r="M217" s="11">
        <f t="shared" si="61"/>
        <v>0.34843205574912889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-0.2811183333220133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0.23327450126154203</v>
      </c>
      <c r="Q217" s="11">
        <f>2*'OddsRatio_working_3-way'!K217*'OddsRatio_working_3-way'!L217*'OddsRatio_working_3-way'!M217</f>
        <v>8.085771274230226E-2</v>
      </c>
      <c r="R217" s="11">
        <f t="shared" si="62"/>
        <v>0</v>
      </c>
      <c r="S217" s="11">
        <f t="shared" si="63"/>
        <v>-0.82980892247369908</v>
      </c>
      <c r="T217" s="11">
        <f t="shared" si="64"/>
        <v>-0.287628742625199</v>
      </c>
      <c r="U217" s="11">
        <f>'OddsRatio_working_3-way'!S217-'OddsRatio_working_3-way'!R217^2/3</f>
        <v>-0.82980892247369908</v>
      </c>
      <c r="V217" s="11">
        <f>'OddsRatio_working_3-way'!S217*'OddsRatio_working_3-way'!R217/3-2*'OddsRatio_working_3-way'!R217^3/27-'OddsRatio_working_3-way'!T217</f>
        <v>0.287628742625199</v>
      </c>
      <c r="W217" s="11">
        <f>'OddsRatio_working_3-way'!V217^2+4*'OddsRatio_working_3-way'!U217^3/27</f>
        <v>-1.920401375975031E-3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0.14547396241263247</v>
      </c>
      <c r="Y217" s="11">
        <f>IF('OddsRatio_working_3-way'!W217&gt;=0,IF('OddsRatio_working_3-way'!V217+SQRT('OddsRatio_working_3-way'!W217)&gt;0,0,PI()),ACOS('OddsRatio_working_3-way'!V217/(2*'OddsRatio_working_3-way'!X217)))</f>
        <v>0.15119473000814332</v>
      </c>
      <c r="Z217" s="11">
        <f>'OddsRatio_working_3-way'!X217^(1/3)*COS('OddsRatio_working_3-way'!Y217/3)</f>
        <v>0.52526279323714109</v>
      </c>
      <c r="AA217" s="11">
        <f>'OddsRatio_working_3-way'!X217^(1/3)*COS(('OddsRatio_working_3-way'!Y217+2*PI())/3)</f>
        <v>-0.28557653006690936</v>
      </c>
      <c r="AB217" s="11">
        <f>'OddsRatio_working_3-way'!X217^(1/3)*COS(('OddsRatio_working_3-way'!Y217+4*PI())/3)</f>
        <v>-0.23968626317023187</v>
      </c>
      <c r="AC217" s="11">
        <f>'OddsRatio_working_3-way'!X217^(1/3)*SIN('OddsRatio_working_3-way'!Y217/3)</f>
        <v>2.6494757945980739E-2</v>
      </c>
      <c r="AD217" s="11">
        <f>'OddsRatio_working_3-way'!X217^(1/3)*SIN(('OddsRatio_working_3-way'!Y217+2*PI())/3)</f>
        <v>0.44164354363314695</v>
      </c>
      <c r="AE217" s="11">
        <f>'OddsRatio_working_3-way'!X217^(1/3)*SIN(('OddsRatio_working_3-way'!Y217+4*PI())/3)</f>
        <v>-0.4681383015791275</v>
      </c>
      <c r="AF217" s="11">
        <f>-'OddsRatio_working_3-way'!U217/(3*'OddsRatio_working_3-way'!X217^(1/3))*COS(('OddsRatio_working_3-way'!Y217)/3)</f>
        <v>0.52526279323714087</v>
      </c>
      <c r="AG217" s="11">
        <f>-'OddsRatio_working_3-way'!U217/(3*'OddsRatio_working_3-way'!X217^(1/3))*COS(('OddsRatio_working_3-way'!Y217+2*PI())/3)</f>
        <v>-0.28557653006690925</v>
      </c>
      <c r="AH217" s="11">
        <f>-'OddsRatio_working_3-way'!U217/(3*'OddsRatio_working_3-way'!X217^(1/3))*COS(('OddsRatio_working_3-way'!Y217+4*PI())/3)</f>
        <v>-0.23968626317023178</v>
      </c>
      <c r="AI217" s="11">
        <f>'OddsRatio_working_3-way'!U217/(3*'OddsRatio_working_3-way'!X217^(1/3))*SIN(('OddsRatio_working_3-way'!Y217)/3)</f>
        <v>-2.6494757945980729E-2</v>
      </c>
      <c r="AJ217" s="11">
        <f>'OddsRatio_working_3-way'!U217/(3*'OddsRatio_working_3-way'!X217^(1/3))*SIN(('OddsRatio_working_3-way'!Y217+2*PI())/3)</f>
        <v>-0.44164354363314678</v>
      </c>
      <c r="AK217" s="11">
        <f>'OddsRatio_working_3-way'!U217/(3*'OddsRatio_working_3-way'!X217^(1/3))*SIN(('OddsRatio_working_3-way'!Y217+4*PI())/3)</f>
        <v>0.46813830157912728</v>
      </c>
      <c r="AL217" s="11">
        <f>'OddsRatio_working_3-way'!Z217+'OddsRatio_working_3-way'!AF217</f>
        <v>1.050525586474282</v>
      </c>
      <c r="AM217" s="11">
        <f>'OddsRatio_working_3-way'!AA217+'OddsRatio_working_3-way'!AG217</f>
        <v>-0.57115306013381861</v>
      </c>
      <c r="AN217" s="11">
        <f>'OddsRatio_working_3-way'!AB217+'OddsRatio_working_3-way'!AH217</f>
        <v>-0.47937252634046368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1.050525586474282</v>
      </c>
      <c r="AS217" s="11">
        <f>IF(('OddsRatio_working_3-way'!X217=0),IF(Q217&gt;0,-Q217^(1/3),(-Q217)^(1/3)),'OddsRatio_working_3-way'!AM217-'OddsRatio_working_3-way'!R217/3)</f>
        <v>-0.57115306013381861</v>
      </c>
      <c r="AT217" s="11">
        <f>IF(('OddsRatio_working_3-way'!X217=0),IF(Q217&gt;0,-Q217^(1/3),(-Q217)^(1/3)),'OddsRatio_working_3-way'!AN217-'OddsRatio_working_3-way'!R217/3)</f>
        <v>-0.47937252634046368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1.57</v>
      </c>
      <c r="B218" s="4">
        <f>IF('True_Odds_Calculator_3-way'!B219="","",'True_Odds_Calculator_3-way'!B219)</f>
        <v>4.4000000000000004</v>
      </c>
      <c r="C218" s="4">
        <f>IF('True_Odds_Calculator_3-way'!C219="","",'True_Odds_Calculator_3-way'!C219)</f>
        <v>5.77</v>
      </c>
      <c r="D218" s="9">
        <f t="shared" si="52"/>
        <v>0.62089729012352746</v>
      </c>
      <c r="E218" s="9">
        <f t="shared" si="53"/>
        <v>0.21542390177038917</v>
      </c>
      <c r="F218" s="9">
        <f t="shared" si="54"/>
        <v>0.16367880810608346</v>
      </c>
      <c r="G218" s="9">
        <f t="shared" si="55"/>
        <v>1.0711795397515358</v>
      </c>
      <c r="H218" s="9">
        <f t="shared" si="56"/>
        <v>1.6105723376583752</v>
      </c>
      <c r="I218" s="9">
        <f t="shared" si="57"/>
        <v>4.642010435155222</v>
      </c>
      <c r="J218" s="9">
        <f t="shared" si="58"/>
        <v>6.109526404614825</v>
      </c>
      <c r="K218" s="11">
        <f t="shared" si="59"/>
        <v>0.63694267515923564</v>
      </c>
      <c r="L218" s="11">
        <f t="shared" si="60"/>
        <v>0.22727272727272727</v>
      </c>
      <c r="M218" s="11">
        <f t="shared" si="61"/>
        <v>0.1733102253032929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-0.23192310123946414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0.21927205691238852</v>
      </c>
      <c r="Q218" s="11">
        <f>2*'OddsRatio_working_3-way'!K218*'OddsRatio_working_3-way'!L218*'OddsRatio_working_3-way'!M218</f>
        <v>5.0176672062331472E-2</v>
      </c>
      <c r="R218" s="11">
        <f t="shared" si="62"/>
        <v>0</v>
      </c>
      <c r="S218" s="11">
        <f t="shared" si="63"/>
        <v>-0.94545155588440832</v>
      </c>
      <c r="T218" s="11">
        <f t="shared" si="64"/>
        <v>-0.21635047045409803</v>
      </c>
      <c r="U218" s="11">
        <f>'OddsRatio_working_3-way'!S218-'OddsRatio_working_3-way'!R218^2/3</f>
        <v>-0.94545155588440832</v>
      </c>
      <c r="V218" s="11">
        <f>'OddsRatio_working_3-way'!S218*'OddsRatio_working_3-way'!R218/3-2*'OddsRatio_working_3-way'!R218^3/27-'OddsRatio_working_3-way'!T218</f>
        <v>0.21635047045409803</v>
      </c>
      <c r="W218" s="11">
        <f>'OddsRatio_working_3-way'!V218^2+4*'OddsRatio_working_3-way'!U218^3/27</f>
        <v>-7.8395282117593668E-2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0.17692004421722768</v>
      </c>
      <c r="Y218" s="11">
        <f>IF('OddsRatio_working_3-way'!W218&gt;=0,IF('OddsRatio_working_3-way'!V218+SQRT('OddsRatio_working_3-way'!W218)&gt;0,0,PI()),ACOS('OddsRatio_working_3-way'!V218/(2*'OddsRatio_working_3-way'!X218)))</f>
        <v>0.912922605716043</v>
      </c>
      <c r="Z218" s="11">
        <f>'OddsRatio_working_3-way'!X218^(1/3)*COS('OddsRatio_working_3-way'!Y218/3)</f>
        <v>0.5355897698757679</v>
      </c>
      <c r="AA218" s="11">
        <f>'OddsRatio_working_3-way'!X218^(1/3)*COS(('OddsRatio_working_3-way'!Y218+2*PI())/3)</f>
        <v>-0.41346776427518045</v>
      </c>
      <c r="AB218" s="11">
        <f>'OddsRatio_working_3-way'!X218^(1/3)*COS(('OddsRatio_working_3-way'!Y218+4*PI())/3)</f>
        <v>-0.1221220056005874</v>
      </c>
      <c r="AC218" s="11">
        <f>'OddsRatio_working_3-way'!X218^(1/3)*SIN('OddsRatio_working_3-way'!Y218/3)</f>
        <v>0.16820855219803205</v>
      </c>
      <c r="AD218" s="11">
        <f>'OddsRatio_working_3-way'!X218^(1/3)*SIN(('OddsRatio_working_3-way'!Y218+2*PI())/3)</f>
        <v>0.37973007062046049</v>
      </c>
      <c r="AE218" s="11">
        <f>'OddsRatio_working_3-way'!X218^(1/3)*SIN(('OddsRatio_working_3-way'!Y218+4*PI())/3)</f>
        <v>-0.54793862281849248</v>
      </c>
      <c r="AF218" s="11">
        <f>-'OddsRatio_working_3-way'!U218/(3*'OddsRatio_working_3-way'!X218^(1/3))*COS(('OddsRatio_working_3-way'!Y218)/3)</f>
        <v>0.5355897698757679</v>
      </c>
      <c r="AG218" s="11">
        <f>-'OddsRatio_working_3-way'!U218/(3*'OddsRatio_working_3-way'!X218^(1/3))*COS(('OddsRatio_working_3-way'!Y218+2*PI())/3)</f>
        <v>-0.41346776427518045</v>
      </c>
      <c r="AH218" s="11">
        <f>-'OddsRatio_working_3-way'!U218/(3*'OddsRatio_working_3-way'!X218^(1/3))*COS(('OddsRatio_working_3-way'!Y218+4*PI())/3)</f>
        <v>-0.1221220056005874</v>
      </c>
      <c r="AI218" s="11">
        <f>'OddsRatio_working_3-way'!U218/(3*'OddsRatio_working_3-way'!X218^(1/3))*SIN(('OddsRatio_working_3-way'!Y218)/3)</f>
        <v>-0.16820855219803205</v>
      </c>
      <c r="AJ218" s="11">
        <f>'OddsRatio_working_3-way'!U218/(3*'OddsRatio_working_3-way'!X218^(1/3))*SIN(('OddsRatio_working_3-way'!Y218+2*PI())/3)</f>
        <v>-0.37973007062046049</v>
      </c>
      <c r="AK218" s="11">
        <f>'OddsRatio_working_3-way'!U218/(3*'OddsRatio_working_3-way'!X218^(1/3))*SIN(('OddsRatio_working_3-way'!Y218+4*PI())/3)</f>
        <v>0.54793862281849248</v>
      </c>
      <c r="AL218" s="11">
        <f>'OddsRatio_working_3-way'!Z218+'OddsRatio_working_3-way'!AF218</f>
        <v>1.0711795397515358</v>
      </c>
      <c r="AM218" s="11">
        <f>'OddsRatio_working_3-way'!AA218+'OddsRatio_working_3-way'!AG218</f>
        <v>-0.8269355285503609</v>
      </c>
      <c r="AN218" s="11">
        <f>'OddsRatio_working_3-way'!AB218+'OddsRatio_working_3-way'!AH218</f>
        <v>-0.24424401120117481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1.0711795397515358</v>
      </c>
      <c r="AS218" s="11">
        <f>IF(('OddsRatio_working_3-way'!X218=0),IF(Q218&gt;0,-Q218^(1/3),(-Q218)^(1/3)),'OddsRatio_working_3-way'!AM218-'OddsRatio_working_3-way'!R218/3)</f>
        <v>-0.8269355285503609</v>
      </c>
      <c r="AT218" s="11">
        <f>IF(('OddsRatio_working_3-way'!X218=0),IF(Q218&gt;0,-Q218^(1/3),(-Q218)^(1/3)),'OddsRatio_working_3-way'!AN218-'OddsRatio_working_3-way'!R218/3)</f>
        <v>-0.24424401120117481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1.56</v>
      </c>
      <c r="B219" s="4">
        <f>IF('True_Odds_Calculator_3-way'!B220="","",'True_Odds_Calculator_3-way'!B220)</f>
        <v>4.45</v>
      </c>
      <c r="C219" s="4">
        <f>IF('True_Odds_Calculator_3-way'!C220="","",'True_Odds_Calculator_3-way'!C220)</f>
        <v>5.76</v>
      </c>
      <c r="D219" s="9">
        <f t="shared" si="52"/>
        <v>0.62418961166224496</v>
      </c>
      <c r="E219" s="9">
        <f t="shared" si="53"/>
        <v>0.2123491140205393</v>
      </c>
      <c r="F219" s="9">
        <f t="shared" si="54"/>
        <v>0.16346127431721591</v>
      </c>
      <c r="G219" s="9">
        <f t="shared" si="55"/>
        <v>1.0751380135715807</v>
      </c>
      <c r="H219" s="9">
        <f t="shared" si="56"/>
        <v>1.6020772876000853</v>
      </c>
      <c r="I219" s="9">
        <f t="shared" si="57"/>
        <v>4.7092261468219538</v>
      </c>
      <c r="J219" s="9">
        <f t="shared" si="58"/>
        <v>6.117656944600725</v>
      </c>
      <c r="K219" s="11">
        <f t="shared" si="59"/>
        <v>0.64102564102564097</v>
      </c>
      <c r="L219" s="11">
        <f t="shared" si="60"/>
        <v>0.2247191011235955</v>
      </c>
      <c r="M219" s="11">
        <f t="shared" si="61"/>
        <v>0.1736111111111111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-0.22998895611255177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0.21932720317551771</v>
      </c>
      <c r="Q219" s="11">
        <f>2*'OddsRatio_working_3-way'!K219*'OddsRatio_working_3-way'!L219*'OddsRatio_working_3-way'!M219</f>
        <v>5.0017606197381471E-2</v>
      </c>
      <c r="R219" s="11">
        <f t="shared" si="62"/>
        <v>0</v>
      </c>
      <c r="S219" s="11">
        <f t="shared" si="63"/>
        <v>-0.95364232649581482</v>
      </c>
      <c r="T219" s="11">
        <f t="shared" si="64"/>
        <v>-0.21747829566609236</v>
      </c>
      <c r="U219" s="11">
        <f>'OddsRatio_working_3-way'!S219-'OddsRatio_working_3-way'!R219^2/3</f>
        <v>-0.95364232649581482</v>
      </c>
      <c r="V219" s="11">
        <f>'OddsRatio_working_3-way'!S219*'OddsRatio_working_3-way'!R219/3-2*'OddsRatio_working_3-way'!R219^3/27-'OddsRatio_working_3-way'!T219</f>
        <v>0.21747829566609236</v>
      </c>
      <c r="W219" s="11">
        <f>'OddsRatio_working_3-way'!V219^2+4*'OddsRatio_working_3-way'!U219^3/27</f>
        <v>-8.1188295648106257E-2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0.17922409487422061</v>
      </c>
      <c r="Y219" s="11">
        <f>IF('OddsRatio_working_3-way'!W219&gt;=0,IF('OddsRatio_working_3-way'!V219+SQRT('OddsRatio_working_3-way'!W219)&gt;0,0,PI()),ACOS('OddsRatio_working_3-way'!V219/(2*'OddsRatio_working_3-way'!X219)))</f>
        <v>0.91886634900440189</v>
      </c>
      <c r="Z219" s="11">
        <f>'OddsRatio_working_3-way'!X219^(1/3)*COS('OddsRatio_working_3-way'!Y219/3)</f>
        <v>0.53756900678579034</v>
      </c>
      <c r="AA219" s="11">
        <f>'OddsRatio_working_3-way'!X219^(1/3)*COS(('OddsRatio_working_3-way'!Y219+2*PI())/3)</f>
        <v>-0.41600968409055245</v>
      </c>
      <c r="AB219" s="11">
        <f>'OddsRatio_working_3-way'!X219^(1/3)*COS(('OddsRatio_working_3-way'!Y219+4*PI())/3)</f>
        <v>-0.12155932269523799</v>
      </c>
      <c r="AC219" s="11">
        <f>'OddsRatio_working_3-way'!X219^(1/3)*SIN('OddsRatio_working_3-way'!Y219/3)</f>
        <v>0.17000099541456745</v>
      </c>
      <c r="AD219" s="11">
        <f>'OddsRatio_working_3-way'!X219^(1/3)*SIN(('OddsRatio_working_3-way'!Y219+2*PI())/3)</f>
        <v>0.38054791845637997</v>
      </c>
      <c r="AE219" s="11">
        <f>'OddsRatio_working_3-way'!X219^(1/3)*SIN(('OddsRatio_working_3-way'!Y219+4*PI())/3)</f>
        <v>-0.5505489138709474</v>
      </c>
      <c r="AF219" s="11">
        <f>-'OddsRatio_working_3-way'!U219/(3*'OddsRatio_working_3-way'!X219^(1/3))*COS(('OddsRatio_working_3-way'!Y219)/3)</f>
        <v>0.53756900678579045</v>
      </c>
      <c r="AG219" s="11">
        <f>-'OddsRatio_working_3-way'!U219/(3*'OddsRatio_working_3-way'!X219^(1/3))*COS(('OddsRatio_working_3-way'!Y219+2*PI())/3)</f>
        <v>-0.41600968409055256</v>
      </c>
      <c r="AH219" s="11">
        <f>-'OddsRatio_working_3-way'!U219/(3*'OddsRatio_working_3-way'!X219^(1/3))*COS(('OddsRatio_working_3-way'!Y219+4*PI())/3)</f>
        <v>-0.121559322695238</v>
      </c>
      <c r="AI219" s="11">
        <f>'OddsRatio_working_3-way'!U219/(3*'OddsRatio_working_3-way'!X219^(1/3))*SIN(('OddsRatio_working_3-way'!Y219)/3)</f>
        <v>-0.17000099541456748</v>
      </c>
      <c r="AJ219" s="11">
        <f>'OddsRatio_working_3-way'!U219/(3*'OddsRatio_working_3-way'!X219^(1/3))*SIN(('OddsRatio_working_3-way'!Y219+2*PI())/3)</f>
        <v>-0.38054791845638003</v>
      </c>
      <c r="AK219" s="11">
        <f>'OddsRatio_working_3-way'!U219/(3*'OddsRatio_working_3-way'!X219^(1/3))*SIN(('OddsRatio_working_3-way'!Y219+4*PI())/3)</f>
        <v>0.55054891387094751</v>
      </c>
      <c r="AL219" s="11">
        <f>'OddsRatio_working_3-way'!Z219+'OddsRatio_working_3-way'!AF219</f>
        <v>1.0751380135715807</v>
      </c>
      <c r="AM219" s="11">
        <f>'OddsRatio_working_3-way'!AA219+'OddsRatio_working_3-way'!AG219</f>
        <v>-0.832019368181105</v>
      </c>
      <c r="AN219" s="11">
        <f>'OddsRatio_working_3-way'!AB219+'OddsRatio_working_3-way'!AH219</f>
        <v>-0.24311864539047601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1.0751380135715807</v>
      </c>
      <c r="AS219" s="11">
        <f>IF(('OddsRatio_working_3-way'!X219=0),IF(Q219&gt;0,-Q219^(1/3),(-Q219)^(1/3)),'OddsRatio_working_3-way'!AM219-'OddsRatio_working_3-way'!R219/3)</f>
        <v>-0.832019368181105</v>
      </c>
      <c r="AT219" s="11">
        <f>IF(('OddsRatio_working_3-way'!X219=0),IF(Q219&gt;0,-Q219^(1/3),(-Q219)^(1/3)),'OddsRatio_working_3-way'!AN219-'OddsRatio_working_3-way'!R219/3)</f>
        <v>-0.24311864539047601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2.09</v>
      </c>
      <c r="B220" s="4">
        <f>IF('True_Odds_Calculator_3-way'!B221="","",'True_Odds_Calculator_3-way'!B221)</f>
        <v>3.65</v>
      </c>
      <c r="C220" s="4">
        <f>IF('True_Odds_Calculator_3-way'!C221="","",'True_Odds_Calculator_3-way'!C221)</f>
        <v>3.55</v>
      </c>
      <c r="D220" s="9">
        <f t="shared" si="52"/>
        <v>0.46529646821690568</v>
      </c>
      <c r="E220" s="9">
        <f t="shared" si="53"/>
        <v>0.26358466992658114</v>
      </c>
      <c r="F220" s="9">
        <f t="shared" si="54"/>
        <v>0.27111886185651296</v>
      </c>
      <c r="G220" s="9">
        <f t="shared" si="55"/>
        <v>1.0542820167181952</v>
      </c>
      <c r="H220" s="9">
        <f t="shared" si="56"/>
        <v>2.1491673982228323</v>
      </c>
      <c r="I220" s="9">
        <f t="shared" si="57"/>
        <v>3.7938473443032175</v>
      </c>
      <c r="J220" s="9">
        <f t="shared" si="58"/>
        <v>3.6884191426313979</v>
      </c>
      <c r="K220" s="11">
        <f t="shared" si="59"/>
        <v>0.47846889952153115</v>
      </c>
      <c r="L220" s="11">
        <f t="shared" si="60"/>
        <v>0.27397260273972601</v>
      </c>
      <c r="M220" s="11">
        <f t="shared" si="61"/>
        <v>0.28169014084507044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-0.27198505973245235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0.23226466355318778</v>
      </c>
      <c r="Q220" s="11">
        <f>2*'OddsRatio_working_3-way'!K220*'OddsRatio_working_3-way'!L220*'OddsRatio_working_3-way'!M220</f>
        <v>7.3852039285592308E-2</v>
      </c>
      <c r="R220" s="11">
        <f t="shared" si="62"/>
        <v>0</v>
      </c>
      <c r="S220" s="11">
        <f t="shared" si="63"/>
        <v>-0.85396111014944376</v>
      </c>
      <c r="T220" s="11">
        <f t="shared" si="64"/>
        <v>-0.27152976475340029</v>
      </c>
      <c r="U220" s="11">
        <f>'OddsRatio_working_3-way'!S220-'OddsRatio_working_3-way'!R220^2/3</f>
        <v>-0.85396111014944376</v>
      </c>
      <c r="V220" s="11">
        <f>'OddsRatio_working_3-way'!S220*'OddsRatio_working_3-way'!R220/3-2*'OddsRatio_working_3-way'!R220^3/27-'OddsRatio_working_3-way'!T220</f>
        <v>0.27152976475340029</v>
      </c>
      <c r="W220" s="11">
        <f>'OddsRatio_working_3-way'!V220^2+4*'OddsRatio_working_3-way'!U220^3/27</f>
        <v>-1.8530961505410157E-2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0.15187114164024634</v>
      </c>
      <c r="Y220" s="11">
        <f>IF('OddsRatio_working_3-way'!W220&gt;=0,IF('OddsRatio_working_3-way'!V220+SQRT('OddsRatio_working_3-way'!W220)&gt;0,0,PI()),ACOS('OddsRatio_working_3-way'!V220/(2*'OddsRatio_working_3-way'!X220)))</f>
        <v>0.46471827499085161</v>
      </c>
      <c r="Z220" s="11">
        <f>'OddsRatio_working_3-way'!X220^(1/3)*COS('OddsRatio_working_3-way'!Y220/3)</f>
        <v>0.52714100835909772</v>
      </c>
      <c r="AA220" s="11">
        <f>'OddsRatio_working_3-way'!X220^(1/3)*COS(('OddsRatio_working_3-way'!Y220+2*PI())/3)</f>
        <v>-0.33485897110777174</v>
      </c>
      <c r="AB220" s="11">
        <f>'OddsRatio_working_3-way'!X220^(1/3)*COS(('OddsRatio_working_3-way'!Y220+4*PI())/3)</f>
        <v>-0.19228203725132598</v>
      </c>
      <c r="AC220" s="11">
        <f>'OddsRatio_working_3-way'!X220^(1/3)*SIN('OddsRatio_working_3-way'!Y220/3)</f>
        <v>8.2316831142250455E-2</v>
      </c>
      <c r="AD220" s="11">
        <f>'OddsRatio_working_3-way'!X220^(1/3)*SIN(('OddsRatio_working_3-way'!Y220+2*PI())/3)</f>
        <v>0.41535908904439844</v>
      </c>
      <c r="AE220" s="11">
        <f>'OddsRatio_working_3-way'!X220^(1/3)*SIN(('OddsRatio_working_3-way'!Y220+4*PI())/3)</f>
        <v>-0.49767592018664891</v>
      </c>
      <c r="AF220" s="11">
        <f>-'OddsRatio_working_3-way'!U220/(3*'OddsRatio_working_3-way'!X220^(1/3))*COS(('OddsRatio_working_3-way'!Y220)/3)</f>
        <v>0.5271410083590975</v>
      </c>
      <c r="AG220" s="11">
        <f>-'OddsRatio_working_3-way'!U220/(3*'OddsRatio_working_3-way'!X220^(1/3))*COS(('OddsRatio_working_3-way'!Y220+2*PI())/3)</f>
        <v>-0.33485897110777163</v>
      </c>
      <c r="AH220" s="11">
        <f>-'OddsRatio_working_3-way'!U220/(3*'OddsRatio_working_3-way'!X220^(1/3))*COS(('OddsRatio_working_3-way'!Y220+4*PI())/3)</f>
        <v>-0.19228203725132589</v>
      </c>
      <c r="AI220" s="11">
        <f>'OddsRatio_working_3-way'!U220/(3*'OddsRatio_working_3-way'!X220^(1/3))*SIN(('OddsRatio_working_3-way'!Y220)/3)</f>
        <v>-8.2316831142250427E-2</v>
      </c>
      <c r="AJ220" s="11">
        <f>'OddsRatio_working_3-way'!U220/(3*'OddsRatio_working_3-way'!X220^(1/3))*SIN(('OddsRatio_working_3-way'!Y220+2*PI())/3)</f>
        <v>-0.41535908904439828</v>
      </c>
      <c r="AK220" s="11">
        <f>'OddsRatio_working_3-way'!U220/(3*'OddsRatio_working_3-way'!X220^(1/3))*SIN(('OddsRatio_working_3-way'!Y220+4*PI())/3)</f>
        <v>0.49767592018664869</v>
      </c>
      <c r="AL220" s="11">
        <f>'OddsRatio_working_3-way'!Z220+'OddsRatio_working_3-way'!AF220</f>
        <v>1.0542820167181952</v>
      </c>
      <c r="AM220" s="11">
        <f>'OddsRatio_working_3-way'!AA220+'OddsRatio_working_3-way'!AG220</f>
        <v>-0.66971794221554337</v>
      </c>
      <c r="AN220" s="11">
        <f>'OddsRatio_working_3-way'!AB220+'OddsRatio_working_3-way'!AH220</f>
        <v>-0.38456407450265184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1.0542820167181952</v>
      </c>
      <c r="AS220" s="11">
        <f>IF(('OddsRatio_working_3-way'!X220=0),IF(Q220&gt;0,-Q220^(1/3),(-Q220)^(1/3)),'OddsRatio_working_3-way'!AM220-'OddsRatio_working_3-way'!R220/3)</f>
        <v>-0.66971794221554337</v>
      </c>
      <c r="AT220" s="11">
        <f>IF(('OddsRatio_working_3-way'!X220=0),IF(Q220&gt;0,-Q220^(1/3),(-Q220)^(1/3)),'OddsRatio_working_3-way'!AN220-'OddsRatio_working_3-way'!R220/3)</f>
        <v>-0.38456407450265184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2.52</v>
      </c>
      <c r="B221" s="4">
        <f>IF('True_Odds_Calculator_3-way'!B222="","",'True_Odds_Calculator_3-way'!B222)</f>
        <v>3.42</v>
      </c>
      <c r="C221" s="4">
        <f>IF('True_Odds_Calculator_3-way'!C222="","",'True_Odds_Calculator_3-way'!C222)</f>
        <v>2.91</v>
      </c>
      <c r="D221" s="9">
        <f t="shared" si="52"/>
        <v>0.38508719716761725</v>
      </c>
      <c r="E221" s="9">
        <f t="shared" si="53"/>
        <v>0.2823027220124289</v>
      </c>
      <c r="F221" s="9">
        <f t="shared" si="54"/>
        <v>0.33261008081995391</v>
      </c>
      <c r="G221" s="9">
        <f t="shared" si="55"/>
        <v>1.0505358255890389</v>
      </c>
      <c r="H221" s="9">
        <f t="shared" si="56"/>
        <v>2.5968144548953394</v>
      </c>
      <c r="I221" s="9">
        <f t="shared" si="57"/>
        <v>3.5422966979254742</v>
      </c>
      <c r="J221" s="9">
        <f t="shared" si="58"/>
        <v>3.0065234268750647</v>
      </c>
      <c r="K221" s="11">
        <f t="shared" si="59"/>
        <v>0.3968253968253968</v>
      </c>
      <c r="L221" s="11">
        <f t="shared" si="60"/>
        <v>0.29239766081871343</v>
      </c>
      <c r="M221" s="11">
        <f t="shared" si="61"/>
        <v>0.3436426116838488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-0.28013842675927458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0.23325782956819313</v>
      </c>
      <c r="Q221" s="11">
        <f>2*'OddsRatio_working_3-way'!K221*'OddsRatio_working_3-way'!L221*'OddsRatio_working_3-way'!M221</f>
        <v>7.9746266519040376E-2</v>
      </c>
      <c r="R221" s="11">
        <f t="shared" si="62"/>
        <v>0</v>
      </c>
      <c r="S221" s="11">
        <f t="shared" si="63"/>
        <v>-0.83265202945054606</v>
      </c>
      <c r="T221" s="11">
        <f t="shared" si="64"/>
        <v>-0.28466736049591312</v>
      </c>
      <c r="U221" s="11">
        <f>'OddsRatio_working_3-way'!S221-'OddsRatio_working_3-way'!R221^2/3</f>
        <v>-0.83265202945054606</v>
      </c>
      <c r="V221" s="11">
        <f>'OddsRatio_working_3-way'!S221*'OddsRatio_working_3-way'!R221/3-2*'OddsRatio_working_3-way'!R221^3/27-'OddsRatio_working_3-way'!T221</f>
        <v>0.28466736049591312</v>
      </c>
      <c r="W221" s="11">
        <f>'OddsRatio_working_3-way'!V221^2+4*'OddsRatio_working_3-way'!U221^3/27</f>
        <v>-4.488268792107758E-3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0.14622224089020958</v>
      </c>
      <c r="Y221" s="11">
        <f>IF('OddsRatio_working_3-way'!W221&gt;=0,IF('OddsRatio_working_3-way'!V221+SQRT('OddsRatio_working_3-way'!W221)&gt;0,0,PI()),ACOS('OddsRatio_working_3-way'!V221/(2*'OddsRatio_working_3-way'!X221)))</f>
        <v>0.23113722564616856</v>
      </c>
      <c r="Z221" s="11">
        <f>'OddsRatio_working_3-way'!X221^(1/3)*COS('OddsRatio_working_3-way'!Y221/3)</f>
        <v>0.52526791279451945</v>
      </c>
      <c r="AA221" s="11">
        <f>'OddsRatio_working_3-way'!X221^(1/3)*COS(('OddsRatio_working_3-way'!Y221+2*PI())/3)</f>
        <v>-0.29775122001507826</v>
      </c>
      <c r="AB221" s="11">
        <f>'OddsRatio_working_3-way'!X221^(1/3)*COS(('OddsRatio_working_3-way'!Y221+4*PI())/3)</f>
        <v>-0.22751669277944131</v>
      </c>
      <c r="AC221" s="11">
        <f>'OddsRatio_working_3-way'!X221^(1/3)*SIN('OddsRatio_working_3-way'!Y221/3)</f>
        <v>4.0549923205901214E-2</v>
      </c>
      <c r="AD221" s="11">
        <f>'OddsRatio_working_3-way'!X221^(1/3)*SIN(('OddsRatio_working_3-way'!Y221+2*PI())/3)</f>
        <v>0.43462039466993241</v>
      </c>
      <c r="AE221" s="11">
        <f>'OddsRatio_working_3-way'!X221^(1/3)*SIN(('OddsRatio_working_3-way'!Y221+4*PI())/3)</f>
        <v>-0.47517031787583353</v>
      </c>
      <c r="AF221" s="11">
        <f>-'OddsRatio_working_3-way'!U221/(3*'OddsRatio_working_3-way'!X221^(1/3))*COS(('OddsRatio_working_3-way'!Y221)/3)</f>
        <v>0.52526791279451945</v>
      </c>
      <c r="AG221" s="11">
        <f>-'OddsRatio_working_3-way'!U221/(3*'OddsRatio_working_3-way'!X221^(1/3))*COS(('OddsRatio_working_3-way'!Y221+2*PI())/3)</f>
        <v>-0.29775122001507826</v>
      </c>
      <c r="AH221" s="11">
        <f>-'OddsRatio_working_3-way'!U221/(3*'OddsRatio_working_3-way'!X221^(1/3))*COS(('OddsRatio_working_3-way'!Y221+4*PI())/3)</f>
        <v>-0.22751669277944131</v>
      </c>
      <c r="AI221" s="11">
        <f>'OddsRatio_working_3-way'!U221/(3*'OddsRatio_working_3-way'!X221^(1/3))*SIN(('OddsRatio_working_3-way'!Y221)/3)</f>
        <v>-4.0549923205901214E-2</v>
      </c>
      <c r="AJ221" s="11">
        <f>'OddsRatio_working_3-way'!U221/(3*'OddsRatio_working_3-way'!X221^(1/3))*SIN(('OddsRatio_working_3-way'!Y221+2*PI())/3)</f>
        <v>-0.43462039466993241</v>
      </c>
      <c r="AK221" s="11">
        <f>'OddsRatio_working_3-way'!U221/(3*'OddsRatio_working_3-way'!X221^(1/3))*SIN(('OddsRatio_working_3-way'!Y221+4*PI())/3)</f>
        <v>0.47517031787583353</v>
      </c>
      <c r="AL221" s="11">
        <f>'OddsRatio_working_3-way'!Z221+'OddsRatio_working_3-way'!AF221</f>
        <v>1.0505358255890389</v>
      </c>
      <c r="AM221" s="11">
        <f>'OddsRatio_working_3-way'!AA221+'OddsRatio_working_3-way'!AG221</f>
        <v>-0.59550244003015651</v>
      </c>
      <c r="AN221" s="11">
        <f>'OddsRatio_working_3-way'!AB221+'OddsRatio_working_3-way'!AH221</f>
        <v>-0.45503338555888262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1.0505358255890389</v>
      </c>
      <c r="AS221" s="11">
        <f>IF(('OddsRatio_working_3-way'!X221=0),IF(Q221&gt;0,-Q221^(1/3),(-Q221)^(1/3)),'OddsRatio_working_3-way'!AM221-'OddsRatio_working_3-way'!R221/3)</f>
        <v>-0.59550244003015651</v>
      </c>
      <c r="AT221" s="11">
        <f>IF(('OddsRatio_working_3-way'!X221=0),IF(Q221&gt;0,-Q221^(1/3),(-Q221)^(1/3)),'OddsRatio_working_3-way'!AN221-'OddsRatio_working_3-way'!R221/3)</f>
        <v>-0.45503338555888262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3.86</v>
      </c>
      <c r="C222" s="4">
        <f>IF('True_Odds_Calculator_3-way'!C223="","",'True_Odds_Calculator_3-way'!C223)</f>
        <v>4.3499999999999996</v>
      </c>
      <c r="D222" s="9">
        <f t="shared" si="52"/>
        <v>0.5320765373613825</v>
      </c>
      <c r="E222" s="9">
        <f t="shared" si="53"/>
        <v>0.24811918636505256</v>
      </c>
      <c r="F222" s="9">
        <f t="shared" si="54"/>
        <v>0.21980427627356502</v>
      </c>
      <c r="G222" s="9">
        <f t="shared" si="55"/>
        <v>1.0595528432696708</v>
      </c>
      <c r="H222" s="9">
        <f t="shared" si="56"/>
        <v>1.8794288599138271</v>
      </c>
      <c r="I222" s="9">
        <f t="shared" si="57"/>
        <v>4.0303211317512586</v>
      </c>
      <c r="J222" s="9">
        <f t="shared" si="58"/>
        <v>4.5495020249533971</v>
      </c>
      <c r="K222" s="11">
        <f t="shared" si="59"/>
        <v>0.54644808743169393</v>
      </c>
      <c r="L222" s="11">
        <f t="shared" si="60"/>
        <v>0.2590673575129534</v>
      </c>
      <c r="M222" s="11">
        <f t="shared" si="61"/>
        <v>0.22988505747126439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-0.25879821775456746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0.22911050774338193</v>
      </c>
      <c r="Q222" s="11">
        <f>2*'OddsRatio_working_3-way'!K222*'OddsRatio_working_3-way'!L222*'OddsRatio_working_3-way'!M222</f>
        <v>6.5088212427097142E-2</v>
      </c>
      <c r="R222" s="11">
        <f t="shared" si="62"/>
        <v>0</v>
      </c>
      <c r="S222" s="11">
        <f t="shared" si="63"/>
        <v>-0.88528626561354451</v>
      </c>
      <c r="T222" s="11">
        <f t="shared" si="64"/>
        <v>-0.25150178000384787</v>
      </c>
      <c r="U222" s="11">
        <f>'OddsRatio_working_3-way'!S222-'OddsRatio_working_3-way'!R222^2/3</f>
        <v>-0.88528626561354451</v>
      </c>
      <c r="V222" s="11">
        <f>'OddsRatio_working_3-way'!S222*'OddsRatio_working_3-way'!R222/3-2*'OddsRatio_working_3-way'!R222^3/27-'OddsRatio_working_3-way'!T222</f>
        <v>0.25150178000384787</v>
      </c>
      <c r="W222" s="11">
        <f>'OddsRatio_working_3-way'!V222^2+4*'OddsRatio_working_3-way'!U222^3/27</f>
        <v>-3.9536035951326931E-2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0.16030375954452131</v>
      </c>
      <c r="Y222" s="11">
        <f>IF('OddsRatio_working_3-way'!W222&gt;=0,IF('OddsRatio_working_3-way'!V222+SQRT('OddsRatio_working_3-way'!W222)&gt;0,0,PI()),ACOS('OddsRatio_working_3-way'!V222/(2*'OddsRatio_working_3-way'!X222)))</f>
        <v>0.66898142616489142</v>
      </c>
      <c r="Z222" s="11">
        <f>'OddsRatio_working_3-way'!X222^(1/3)*COS('OddsRatio_working_3-way'!Y222/3)</f>
        <v>0.5297764216348354</v>
      </c>
      <c r="AA222" s="11">
        <f>'OddsRatio_working_3-way'!X222^(1/3)*COS(('OddsRatio_working_3-way'!Y222+2*PI())/3)</f>
        <v>-0.36892798068081134</v>
      </c>
      <c r="AB222" s="11">
        <f>'OddsRatio_working_3-way'!X222^(1/3)*COS(('OddsRatio_working_3-way'!Y222+4*PI())/3)</f>
        <v>-0.1608484409540242</v>
      </c>
      <c r="AC222" s="11">
        <f>'OddsRatio_working_3-way'!X222^(1/3)*SIN('OddsRatio_working_3-way'!Y222/3)</f>
        <v>0.12013477827411402</v>
      </c>
      <c r="AD222" s="11">
        <f>'OddsRatio_working_3-way'!X222^(1/3)*SIN(('OddsRatio_working_3-way'!Y222+2*PI())/3)</f>
        <v>0.39873245032472637</v>
      </c>
      <c r="AE222" s="11">
        <f>'OddsRatio_working_3-way'!X222^(1/3)*SIN(('OddsRatio_working_3-way'!Y222+4*PI())/3)</f>
        <v>-0.51886722859884038</v>
      </c>
      <c r="AF222" s="11">
        <f>-'OddsRatio_working_3-way'!U222/(3*'OddsRatio_working_3-way'!X222^(1/3))*COS(('OddsRatio_working_3-way'!Y222)/3)</f>
        <v>0.5297764216348354</v>
      </c>
      <c r="AG222" s="11">
        <f>-'OddsRatio_working_3-way'!U222/(3*'OddsRatio_working_3-way'!X222^(1/3))*COS(('OddsRatio_working_3-way'!Y222+2*PI())/3)</f>
        <v>-0.36892798068081134</v>
      </c>
      <c r="AH222" s="11">
        <f>-'OddsRatio_working_3-way'!U222/(3*'OddsRatio_working_3-way'!X222^(1/3))*COS(('OddsRatio_working_3-way'!Y222+4*PI())/3)</f>
        <v>-0.1608484409540242</v>
      </c>
      <c r="AI222" s="11">
        <f>'OddsRatio_working_3-way'!U222/(3*'OddsRatio_working_3-way'!X222^(1/3))*SIN(('OddsRatio_working_3-way'!Y222)/3)</f>
        <v>-0.12013477827411402</v>
      </c>
      <c r="AJ222" s="11">
        <f>'OddsRatio_working_3-way'!U222/(3*'OddsRatio_working_3-way'!X222^(1/3))*SIN(('OddsRatio_working_3-way'!Y222+2*PI())/3)</f>
        <v>-0.39873245032472637</v>
      </c>
      <c r="AK222" s="11">
        <f>'OddsRatio_working_3-way'!U222/(3*'OddsRatio_working_3-way'!X222^(1/3))*SIN(('OddsRatio_working_3-way'!Y222+4*PI())/3)</f>
        <v>0.51886722859884038</v>
      </c>
      <c r="AL222" s="11">
        <f>'OddsRatio_working_3-way'!Z222+'OddsRatio_working_3-way'!AF222</f>
        <v>1.0595528432696708</v>
      </c>
      <c r="AM222" s="11">
        <f>'OddsRatio_working_3-way'!AA222+'OddsRatio_working_3-way'!AG222</f>
        <v>-0.73785596136162268</v>
      </c>
      <c r="AN222" s="11">
        <f>'OddsRatio_working_3-way'!AB222+'OddsRatio_working_3-way'!AH222</f>
        <v>-0.3216968819080484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1.0595528432696708</v>
      </c>
      <c r="AS222" s="11">
        <f>IF(('OddsRatio_working_3-way'!X222=0),IF(Q222&gt;0,-Q222^(1/3),(-Q222)^(1/3)),'OddsRatio_working_3-way'!AM222-'OddsRatio_working_3-way'!R222/3)</f>
        <v>-0.73785596136162268</v>
      </c>
      <c r="AT222" s="11">
        <f>IF(('OddsRatio_working_3-way'!X222=0),IF(Q222&gt;0,-Q222^(1/3),(-Q222)^(1/3)),'OddsRatio_working_3-way'!AN222-'OddsRatio_working_3-way'!R222/3)</f>
        <v>-0.3216968819080484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1.65</v>
      </c>
      <c r="B223" s="4">
        <f>IF('True_Odds_Calculator_3-way'!B224="","",'True_Odds_Calculator_3-way'!B224)</f>
        <v>4.28</v>
      </c>
      <c r="C223" s="4">
        <f>IF('True_Odds_Calculator_3-way'!C224="","",'True_Odds_Calculator_3-way'!C224)</f>
        <v>5.07</v>
      </c>
      <c r="D223" s="9">
        <f t="shared" si="52"/>
        <v>0.59052625260655844</v>
      </c>
      <c r="E223" s="9">
        <f t="shared" si="53"/>
        <v>0.22227026332092342</v>
      </c>
      <c r="F223" s="9">
        <f t="shared" si="54"/>
        <v>0.18720348407251822</v>
      </c>
      <c r="G223" s="9">
        <f t="shared" si="55"/>
        <v>1.0667766396394909</v>
      </c>
      <c r="H223" s="9">
        <f t="shared" si="56"/>
        <v>1.6934048157656689</v>
      </c>
      <c r="I223" s="9">
        <f t="shared" si="57"/>
        <v>4.4990273780175301</v>
      </c>
      <c r="J223" s="9">
        <f t="shared" si="58"/>
        <v>5.3417809233327276</v>
      </c>
      <c r="K223" s="11">
        <f t="shared" si="59"/>
        <v>0.60606060606060608</v>
      </c>
      <c r="L223" s="11">
        <f t="shared" si="60"/>
        <v>0.23364485981308411</v>
      </c>
      <c r="M223" s="11">
        <f t="shared" si="61"/>
        <v>0.1972386587771203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-0.24235162552919565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0.2234366001440049</v>
      </c>
      <c r="Q223" s="11">
        <f>2*'OddsRatio_working_3-way'!K223*'OddsRatio_working_3-way'!L223*'OddsRatio_working_3-way'!M223</f>
        <v>5.5859150036001219E-2</v>
      </c>
      <c r="R223" s="11">
        <f t="shared" si="62"/>
        <v>0</v>
      </c>
      <c r="S223" s="11">
        <f t="shared" si="63"/>
        <v>-0.92195214146433657</v>
      </c>
      <c r="T223" s="11">
        <f t="shared" si="64"/>
        <v>-0.23048803536608412</v>
      </c>
      <c r="U223" s="11">
        <f>'OddsRatio_working_3-way'!S223-'OddsRatio_working_3-way'!R223^2/3</f>
        <v>-0.92195214146433657</v>
      </c>
      <c r="V223" s="11">
        <f>'OddsRatio_working_3-way'!S223*'OddsRatio_working_3-way'!R223/3-2*'OddsRatio_working_3-way'!R223^3/27-'OddsRatio_working_3-way'!T223</f>
        <v>0.23048803536608412</v>
      </c>
      <c r="W223" s="11">
        <f>'OddsRatio_working_3-way'!V223^2+4*'OddsRatio_working_3-way'!U223^3/27</f>
        <v>-6.2972362295149881E-2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0.17036512021395925</v>
      </c>
      <c r="Y223" s="11">
        <f>IF('OddsRatio_working_3-way'!W223&gt;=0,IF('OddsRatio_working_3-way'!V223+SQRT('OddsRatio_working_3-way'!W223)&gt;0,0,PI()),ACOS('OddsRatio_working_3-way'!V223/(2*'OddsRatio_working_3-way'!X223)))</f>
        <v>0.82786035750095543</v>
      </c>
      <c r="Z223" s="11">
        <f>'OddsRatio_working_3-way'!X223^(1/3)*COS('OddsRatio_working_3-way'!Y223/3)</f>
        <v>0.53338831981974555</v>
      </c>
      <c r="AA223" s="11">
        <f>'OddsRatio_working_3-way'!X223^(1/3)*COS(('OddsRatio_working_3-way'!Y223+2*PI())/3)</f>
        <v>-0.39750207471622467</v>
      </c>
      <c r="AB223" s="11">
        <f>'OddsRatio_working_3-way'!X223^(1/3)*COS(('OddsRatio_working_3-way'!Y223+4*PI())/3)</f>
        <v>-0.13588624510352054</v>
      </c>
      <c r="AC223" s="11">
        <f>'OddsRatio_working_3-way'!X223^(1/3)*SIN('OddsRatio_working_3-way'!Y223/3)</f>
        <v>0.15104396965116193</v>
      </c>
      <c r="AD223" s="11">
        <f>'OddsRatio_working_3-way'!X223^(1/3)*SIN(('OddsRatio_working_3-way'!Y223+2*PI())/3)</f>
        <v>0.38640585022021756</v>
      </c>
      <c r="AE223" s="11">
        <f>'OddsRatio_working_3-way'!X223^(1/3)*SIN(('OddsRatio_working_3-way'!Y223+4*PI())/3)</f>
        <v>-0.53744981987137941</v>
      </c>
      <c r="AF223" s="11">
        <f>-'OddsRatio_working_3-way'!U223/(3*'OddsRatio_working_3-way'!X223^(1/3))*COS(('OddsRatio_working_3-way'!Y223)/3)</f>
        <v>0.53338831981974533</v>
      </c>
      <c r="AG223" s="11">
        <f>-'OddsRatio_working_3-way'!U223/(3*'OddsRatio_working_3-way'!X223^(1/3))*COS(('OddsRatio_working_3-way'!Y223+2*PI())/3)</f>
        <v>-0.39750207471622451</v>
      </c>
      <c r="AH223" s="11">
        <f>-'OddsRatio_working_3-way'!U223/(3*'OddsRatio_working_3-way'!X223^(1/3))*COS(('OddsRatio_working_3-way'!Y223+4*PI())/3)</f>
        <v>-0.13588624510352049</v>
      </c>
      <c r="AI223" s="11">
        <f>'OddsRatio_working_3-way'!U223/(3*'OddsRatio_working_3-way'!X223^(1/3))*SIN(('OddsRatio_working_3-way'!Y223)/3)</f>
        <v>-0.15104396965116187</v>
      </c>
      <c r="AJ223" s="11">
        <f>'OddsRatio_working_3-way'!U223/(3*'OddsRatio_working_3-way'!X223^(1/3))*SIN(('OddsRatio_working_3-way'!Y223+2*PI())/3)</f>
        <v>-0.3864058502202174</v>
      </c>
      <c r="AK223" s="11">
        <f>'OddsRatio_working_3-way'!U223/(3*'OddsRatio_working_3-way'!X223^(1/3))*SIN(('OddsRatio_working_3-way'!Y223+4*PI())/3)</f>
        <v>0.5374498198713793</v>
      </c>
      <c r="AL223" s="11">
        <f>'OddsRatio_working_3-way'!Z223+'OddsRatio_working_3-way'!AF223</f>
        <v>1.0667766396394909</v>
      </c>
      <c r="AM223" s="11">
        <f>'OddsRatio_working_3-way'!AA223+'OddsRatio_working_3-way'!AG223</f>
        <v>-0.79500414943244913</v>
      </c>
      <c r="AN223" s="11">
        <f>'OddsRatio_working_3-way'!AB223+'OddsRatio_working_3-way'!AH223</f>
        <v>-0.27177249020704103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1.0667766396394909</v>
      </c>
      <c r="AS223" s="11">
        <f>IF(('OddsRatio_working_3-way'!X223=0),IF(Q223&gt;0,-Q223^(1/3),(-Q223)^(1/3)),'OddsRatio_working_3-way'!AM223-'OddsRatio_working_3-way'!R223/3)</f>
        <v>-0.79500414943244913</v>
      </c>
      <c r="AT223" s="11">
        <f>IF(('OddsRatio_working_3-way'!X223=0),IF(Q223&gt;0,-Q223^(1/3),(-Q223)^(1/3)),'OddsRatio_working_3-way'!AN223-'OddsRatio_working_3-way'!R223/3)</f>
        <v>-0.27177249020704103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2.09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3.57</v>
      </c>
      <c r="D224" s="9">
        <f t="shared" si="52"/>
        <v>0.46532286111573656</v>
      </c>
      <c r="E224" s="9">
        <f t="shared" si="53"/>
        <v>0.26507848751865781</v>
      </c>
      <c r="F224" s="9">
        <f t="shared" si="54"/>
        <v>0.26959865136560557</v>
      </c>
      <c r="G224" s="9">
        <f t="shared" si="55"/>
        <v>1.0541701820511129</v>
      </c>
      <c r="H224" s="9">
        <f t="shared" si="56"/>
        <v>2.1490454984357128</v>
      </c>
      <c r="I224" s="9">
        <f t="shared" si="57"/>
        <v>3.7724675787944277</v>
      </c>
      <c r="J224" s="9">
        <f t="shared" si="58"/>
        <v>3.7092173678713602</v>
      </c>
      <c r="K224" s="11">
        <f t="shared" si="59"/>
        <v>0.47846889952153115</v>
      </c>
      <c r="L224" s="11">
        <f t="shared" si="60"/>
        <v>0.27548209366391185</v>
      </c>
      <c r="M224" s="11">
        <f t="shared" si="61"/>
        <v>0.28011204481792717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-0.27201587002523464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0.23223598691193303</v>
      </c>
      <c r="Q224" s="11">
        <f>2*'OddsRatio_working_3-way'!K224*'OddsRatio_working_3-way'!L224*'OddsRatio_working_3-way'!M224</f>
        <v>7.3842921116671859E-2</v>
      </c>
      <c r="R224" s="11">
        <f t="shared" si="62"/>
        <v>0</v>
      </c>
      <c r="S224" s="11">
        <f t="shared" si="63"/>
        <v>-0.85375896226344705</v>
      </c>
      <c r="T224" s="11">
        <f t="shared" si="64"/>
        <v>-0.27146548879600857</v>
      </c>
      <c r="U224" s="11">
        <f>'OddsRatio_working_3-way'!S224-'OddsRatio_working_3-way'!R224^2/3</f>
        <v>-0.85375896226344705</v>
      </c>
      <c r="V224" s="11">
        <f>'OddsRatio_working_3-way'!S224*'OddsRatio_working_3-way'!R224/3-2*'OddsRatio_working_3-way'!R224^3/27-'OddsRatio_working_3-way'!T224</f>
        <v>0.27146548879600857</v>
      </c>
      <c r="W224" s="11">
        <f>'OddsRatio_working_3-way'!V224^2+4*'OddsRatio_working_3-way'!U224^3/27</f>
        <v>-1.8500360215337672E-2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0.15181721890368161</v>
      </c>
      <c r="Y224" s="11">
        <f>IF('OddsRatio_working_3-way'!W224&gt;=0,IF('OddsRatio_working_3-way'!V224+SQRT('OddsRatio_working_3-way'!W224)&gt;0,0,PI()),ACOS('OddsRatio_working_3-way'!V224/(2*'OddsRatio_working_3-way'!X224)))</f>
        <v>0.46448209178725763</v>
      </c>
      <c r="Z224" s="11">
        <f>'OddsRatio_working_3-way'!X224^(1/3)*COS('OddsRatio_working_3-way'!Y224/3)</f>
        <v>0.52708509102555645</v>
      </c>
      <c r="AA224" s="11">
        <f>'OddsRatio_working_3-way'!X224^(1/3)*COS(('OddsRatio_working_3-way'!Y224+2*PI())/3)</f>
        <v>-0.33478663775766104</v>
      </c>
      <c r="AB224" s="11">
        <f>'OddsRatio_working_3-way'!X224^(1/3)*COS(('OddsRatio_working_3-way'!Y224+4*PI())/3)</f>
        <v>-0.19229845326789557</v>
      </c>
      <c r="AC224" s="11">
        <f>'OddsRatio_working_3-way'!X224^(1/3)*SIN('OddsRatio_working_3-way'!Y224/3)</f>
        <v>8.2265591671507252E-2</v>
      </c>
      <c r="AD224" s="11">
        <f>'OddsRatio_working_3-way'!X224^(1/3)*SIN(('OddsRatio_working_3-way'!Y224+2*PI())/3)</f>
        <v>0.41533628294841157</v>
      </c>
      <c r="AE224" s="11">
        <f>'OddsRatio_working_3-way'!X224^(1/3)*SIN(('OddsRatio_working_3-way'!Y224+4*PI())/3)</f>
        <v>-0.49760187461991873</v>
      </c>
      <c r="AF224" s="11">
        <f>-'OddsRatio_working_3-way'!U224/(3*'OddsRatio_working_3-way'!X224^(1/3))*COS(('OddsRatio_working_3-way'!Y224)/3)</f>
        <v>0.52708509102555645</v>
      </c>
      <c r="AG224" s="11">
        <f>-'OddsRatio_working_3-way'!U224/(3*'OddsRatio_working_3-way'!X224^(1/3))*COS(('OddsRatio_working_3-way'!Y224+2*PI())/3)</f>
        <v>-0.33478663775766104</v>
      </c>
      <c r="AH224" s="11">
        <f>-'OddsRatio_working_3-way'!U224/(3*'OddsRatio_working_3-way'!X224^(1/3))*COS(('OddsRatio_working_3-way'!Y224+4*PI())/3)</f>
        <v>-0.19229845326789557</v>
      </c>
      <c r="AI224" s="11">
        <f>'OddsRatio_working_3-way'!U224/(3*'OddsRatio_working_3-way'!X224^(1/3))*SIN(('OddsRatio_working_3-way'!Y224)/3)</f>
        <v>-8.2265591671507252E-2</v>
      </c>
      <c r="AJ224" s="11">
        <f>'OddsRatio_working_3-way'!U224/(3*'OddsRatio_working_3-way'!X224^(1/3))*SIN(('OddsRatio_working_3-way'!Y224+2*PI())/3)</f>
        <v>-0.41533628294841157</v>
      </c>
      <c r="AK224" s="11">
        <f>'OddsRatio_working_3-way'!U224/(3*'OddsRatio_working_3-way'!X224^(1/3))*SIN(('OddsRatio_working_3-way'!Y224+4*PI())/3)</f>
        <v>0.49760187461991873</v>
      </c>
      <c r="AL224" s="11">
        <f>'OddsRatio_working_3-way'!Z224+'OddsRatio_working_3-way'!AF224</f>
        <v>1.0541701820511129</v>
      </c>
      <c r="AM224" s="11">
        <f>'OddsRatio_working_3-way'!AA224+'OddsRatio_working_3-way'!AG224</f>
        <v>-0.66957327551532209</v>
      </c>
      <c r="AN224" s="11">
        <f>'OddsRatio_working_3-way'!AB224+'OddsRatio_working_3-way'!AH224</f>
        <v>-0.38459690653579115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1.0541701820511129</v>
      </c>
      <c r="AS224" s="11">
        <f>IF(('OddsRatio_working_3-way'!X224=0),IF(Q224&gt;0,-Q224^(1/3),(-Q224)^(1/3)),'OddsRatio_working_3-way'!AM224-'OddsRatio_working_3-way'!R224/3)</f>
        <v>-0.66957327551532209</v>
      </c>
      <c r="AT224" s="11">
        <f>IF(('OddsRatio_working_3-way'!X224=0),IF(Q224&gt;0,-Q224^(1/3),(-Q224)^(1/3)),'OddsRatio_working_3-way'!AN224-'OddsRatio_working_3-way'!R224/3)</f>
        <v>-0.38459690653579115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1.75</v>
      </c>
      <c r="B225" s="4">
        <f>IF('True_Odds_Calculator_3-way'!B226="","",'True_Odds_Calculator_3-way'!B226)</f>
        <v>3.61</v>
      </c>
      <c r="C225" s="4">
        <f>IF('True_Odds_Calculator_3-way'!C226="","",'True_Odds_Calculator_3-way'!C226)</f>
        <v>5.38</v>
      </c>
      <c r="D225" s="9">
        <f t="shared" si="52"/>
        <v>0.55718222947040918</v>
      </c>
      <c r="E225" s="9">
        <f t="shared" si="53"/>
        <v>0.26555399737253116</v>
      </c>
      <c r="F225" s="9">
        <f t="shared" si="54"/>
        <v>0.17726377315705963</v>
      </c>
      <c r="G225" s="9">
        <f t="shared" si="55"/>
        <v>1.0596599511090661</v>
      </c>
      <c r="H225" s="9">
        <f t="shared" si="56"/>
        <v>1.7947449633317998</v>
      </c>
      <c r="I225" s="9">
        <f t="shared" si="57"/>
        <v>3.7657124723946622</v>
      </c>
      <c r="J225" s="9">
        <f t="shared" si="58"/>
        <v>5.6413105858577088</v>
      </c>
      <c r="K225" s="11">
        <f t="shared" si="59"/>
        <v>0.5714285714285714</v>
      </c>
      <c r="L225" s="11">
        <f t="shared" si="60"/>
        <v>0.2770083102493075</v>
      </c>
      <c r="M225" s="11">
        <f t="shared" si="61"/>
        <v>0.18587360594795541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-0.25225997884556828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0.22772642818158684</v>
      </c>
      <c r="Q225" s="11">
        <f>2*'OddsRatio_working_3-way'!K225*'OddsRatio_working_3-way'!L225*'OddsRatio_working_3-way'!M225</f>
        <v>5.8844038289815721E-2</v>
      </c>
      <c r="R225" s="11">
        <f t="shared" si="62"/>
        <v>0</v>
      </c>
      <c r="S225" s="11">
        <f t="shared" si="63"/>
        <v>-0.90274497454469105</v>
      </c>
      <c r="T225" s="11">
        <f t="shared" si="64"/>
        <v>-0.23326743528286592</v>
      </c>
      <c r="U225" s="11">
        <f>'OddsRatio_working_3-way'!S225-'OddsRatio_working_3-way'!R225^2/3</f>
        <v>-0.90274497454469105</v>
      </c>
      <c r="V225" s="11">
        <f>'OddsRatio_working_3-way'!S225*'OddsRatio_working_3-way'!R225/3-2*'OddsRatio_working_3-way'!R225^3/27-'OddsRatio_working_3-way'!T225</f>
        <v>0.23326743528286592</v>
      </c>
      <c r="W225" s="11">
        <f>'OddsRatio_working_3-way'!V225^2+4*'OddsRatio_working_3-way'!U225^3/27</f>
        <v>-5.4577511490901377E-2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0.16506908239760362</v>
      </c>
      <c r="Y225" s="11">
        <f>IF('OddsRatio_working_3-way'!W225&gt;=0,IF('OddsRatio_working_3-way'!V225+SQRT('OddsRatio_working_3-way'!W225)&gt;0,0,PI()),ACOS('OddsRatio_working_3-way'!V225/(2*'OddsRatio_working_3-way'!X225)))</f>
        <v>0.78614966983708667</v>
      </c>
      <c r="Z225" s="11">
        <f>'OddsRatio_working_3-way'!X225^(1/3)*COS('OddsRatio_working_3-way'!Y225/3)</f>
        <v>0.52982997555453304</v>
      </c>
      <c r="AA225" s="11">
        <f>'OddsRatio_working_3-way'!X225^(1/3)*COS(('OddsRatio_working_3-way'!Y225+2*PI())/3)</f>
        <v>-0.38798566417536295</v>
      </c>
      <c r="AB225" s="11">
        <f>'OddsRatio_working_3-way'!X225^(1/3)*COS(('OddsRatio_working_3-way'!Y225+4*PI())/3)</f>
        <v>-0.1418443113791702</v>
      </c>
      <c r="AC225" s="11">
        <f>'OddsRatio_working_3-way'!X225^(1/3)*SIN('OddsRatio_working_3-way'!Y225/3)</f>
        <v>0.14210977629558047</v>
      </c>
      <c r="AD225" s="11">
        <f>'OddsRatio_working_3-way'!X225^(1/3)*SIN(('OddsRatio_working_3-way'!Y225+2*PI())/3)</f>
        <v>0.38779133036892349</v>
      </c>
      <c r="AE225" s="11">
        <f>'OddsRatio_working_3-way'!X225^(1/3)*SIN(('OddsRatio_working_3-way'!Y225+4*PI())/3)</f>
        <v>-0.52990110666450396</v>
      </c>
      <c r="AF225" s="11">
        <f>-'OddsRatio_working_3-way'!U225/(3*'OddsRatio_working_3-way'!X225^(1/3))*COS(('OddsRatio_working_3-way'!Y225)/3)</f>
        <v>0.52982997555453293</v>
      </c>
      <c r="AG225" s="11">
        <f>-'OddsRatio_working_3-way'!U225/(3*'OddsRatio_working_3-way'!X225^(1/3))*COS(('OddsRatio_working_3-way'!Y225+2*PI())/3)</f>
        <v>-0.3879856641753629</v>
      </c>
      <c r="AH225" s="11">
        <f>-'OddsRatio_working_3-way'!U225/(3*'OddsRatio_working_3-way'!X225^(1/3))*COS(('OddsRatio_working_3-way'!Y225+4*PI())/3)</f>
        <v>-0.14184431137917017</v>
      </c>
      <c r="AI225" s="11">
        <f>'OddsRatio_working_3-way'!U225/(3*'OddsRatio_working_3-way'!X225^(1/3))*SIN(('OddsRatio_working_3-way'!Y225)/3)</f>
        <v>-0.14210977629558044</v>
      </c>
      <c r="AJ225" s="11">
        <f>'OddsRatio_working_3-way'!U225/(3*'OddsRatio_working_3-way'!X225^(1/3))*SIN(('OddsRatio_working_3-way'!Y225+2*PI())/3)</f>
        <v>-0.38779133036892338</v>
      </c>
      <c r="AK225" s="11">
        <f>'OddsRatio_working_3-way'!U225/(3*'OddsRatio_working_3-way'!X225^(1/3))*SIN(('OddsRatio_working_3-way'!Y225+4*PI())/3)</f>
        <v>0.52990110666450385</v>
      </c>
      <c r="AL225" s="11">
        <f>'OddsRatio_working_3-way'!Z225+'OddsRatio_working_3-way'!AF225</f>
        <v>1.0596599511090661</v>
      </c>
      <c r="AM225" s="11">
        <f>'OddsRatio_working_3-way'!AA225+'OddsRatio_working_3-way'!AG225</f>
        <v>-0.77597132835072591</v>
      </c>
      <c r="AN225" s="11">
        <f>'OddsRatio_working_3-way'!AB225+'OddsRatio_working_3-way'!AH225</f>
        <v>-0.28368862275834039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1.0596599511090661</v>
      </c>
      <c r="AS225" s="11">
        <f>IF(('OddsRatio_working_3-way'!X225=0),IF(Q225&gt;0,-Q225^(1/3),(-Q225)^(1/3)),'OddsRatio_working_3-way'!AM225-'OddsRatio_working_3-way'!R225/3)</f>
        <v>-0.77597132835072591</v>
      </c>
      <c r="AT225" s="11">
        <f>IF(('OddsRatio_working_3-way'!X225=0),IF(Q225&gt;0,-Q225^(1/3),(-Q225)^(1/3)),'OddsRatio_working_3-way'!AN225-'OddsRatio_working_3-way'!R225/3)</f>
        <v>-0.28368862275834039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3.62</v>
      </c>
      <c r="D226" s="9">
        <f t="shared" si="52"/>
        <v>0.41333737012542598</v>
      </c>
      <c r="E226" s="9">
        <f t="shared" si="53"/>
        <v>0.32176970580812359</v>
      </c>
      <c r="F226" s="9">
        <f t="shared" si="54"/>
        <v>0.26489292406645065</v>
      </c>
      <c r="G226" s="9">
        <f t="shared" si="55"/>
        <v>1.0592023958766854</v>
      </c>
      <c r="H226" s="9">
        <f t="shared" si="56"/>
        <v>2.4193312104747582</v>
      </c>
      <c r="I226" s="9">
        <f t="shared" si="57"/>
        <v>3.1078127677946039</v>
      </c>
      <c r="J226" s="9">
        <f t="shared" si="58"/>
        <v>3.7751102771969154</v>
      </c>
      <c r="K226" s="11">
        <f t="shared" si="59"/>
        <v>0.42735042735042739</v>
      </c>
      <c r="L226" s="11">
        <f t="shared" si="60"/>
        <v>0.33444816053511706</v>
      </c>
      <c r="M226" s="11">
        <f t="shared" si="61"/>
        <v>0.27624309392265195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-0.27584400505186191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0.23492073419086112</v>
      </c>
      <c r="Q226" s="11">
        <f>2*'OddsRatio_working_3-way'!K226*'OddsRatio_working_3-way'!L226*'OddsRatio_working_3-way'!M226</f>
        <v>7.8964952669197036E-2</v>
      </c>
      <c r="R226" s="11">
        <f t="shared" si="62"/>
        <v>0</v>
      </c>
      <c r="S226" s="11">
        <f t="shared" si="63"/>
        <v>-0.85164342849029206</v>
      </c>
      <c r="T226" s="11">
        <f t="shared" si="64"/>
        <v>-0.28626669865219911</v>
      </c>
      <c r="U226" s="11">
        <f>'OddsRatio_working_3-way'!S226-'OddsRatio_working_3-way'!R226^2/3</f>
        <v>-0.85164342849029206</v>
      </c>
      <c r="V226" s="11">
        <f>'OddsRatio_working_3-way'!S226*'OddsRatio_working_3-way'!R226/3-2*'OddsRatio_working_3-way'!R226^3/27-'OddsRatio_working_3-way'!T226</f>
        <v>0.28626669865219911</v>
      </c>
      <c r="W226" s="11">
        <f>'OddsRatio_working_3-way'!V226^2+4*'OddsRatio_working_3-way'!U226^3/27</f>
        <v>-9.5616028542140769E-3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0.1512532855936054</v>
      </c>
      <c r="Y226" s="11">
        <f>IF('OddsRatio_working_3-way'!W226&gt;=0,IF('OddsRatio_working_3-way'!V226+SQRT('OddsRatio_working_3-way'!W226)&gt;0,0,PI()),ACOS('OddsRatio_working_3-way'!V226/(2*'OddsRatio_working_3-way'!X226)))</f>
        <v>0.32915557221649183</v>
      </c>
      <c r="Z226" s="11">
        <f>'OddsRatio_working_3-way'!X226^(1/3)*COS('OddsRatio_working_3-way'!Y226/3)</f>
        <v>0.5296011979383427</v>
      </c>
      <c r="AA226" s="11">
        <f>'OddsRatio_working_3-way'!X226^(1/3)*COS(('OddsRatio_working_3-way'!Y226+2*PI())/3)</f>
        <v>-0.31532569648790204</v>
      </c>
      <c r="AB226" s="11">
        <f>'OddsRatio_working_3-way'!X226^(1/3)*COS(('OddsRatio_working_3-way'!Y226+4*PI())/3)</f>
        <v>-0.2142755014504408</v>
      </c>
      <c r="AC226" s="11">
        <f>'OddsRatio_working_3-way'!X226^(1/3)*SIN('OddsRatio_working_3-way'!Y226/3)</f>
        <v>5.8341357306542413E-2</v>
      </c>
      <c r="AD226" s="11">
        <f>'OddsRatio_working_3-way'!X226^(1/3)*SIN(('OddsRatio_working_3-way'!Y226+2*PI())/3)</f>
        <v>0.42947741263600442</v>
      </c>
      <c r="AE226" s="11">
        <f>'OddsRatio_working_3-way'!X226^(1/3)*SIN(('OddsRatio_working_3-way'!Y226+4*PI())/3)</f>
        <v>-0.48781876994254686</v>
      </c>
      <c r="AF226" s="11">
        <f>-'OddsRatio_working_3-way'!U226/(3*'OddsRatio_working_3-way'!X226^(1/3))*COS(('OddsRatio_working_3-way'!Y226)/3)</f>
        <v>0.5296011979383427</v>
      </c>
      <c r="AG226" s="11">
        <f>-'OddsRatio_working_3-way'!U226/(3*'OddsRatio_working_3-way'!X226^(1/3))*COS(('OddsRatio_working_3-way'!Y226+2*PI())/3)</f>
        <v>-0.31532569648790204</v>
      </c>
      <c r="AH226" s="11">
        <f>-'OddsRatio_working_3-way'!U226/(3*'OddsRatio_working_3-way'!X226^(1/3))*COS(('OddsRatio_working_3-way'!Y226+4*PI())/3)</f>
        <v>-0.2142755014504408</v>
      </c>
      <c r="AI226" s="11">
        <f>'OddsRatio_working_3-way'!U226/(3*'OddsRatio_working_3-way'!X226^(1/3))*SIN(('OddsRatio_working_3-way'!Y226)/3)</f>
        <v>-5.8341357306542413E-2</v>
      </c>
      <c r="AJ226" s="11">
        <f>'OddsRatio_working_3-way'!U226/(3*'OddsRatio_working_3-way'!X226^(1/3))*SIN(('OddsRatio_working_3-way'!Y226+2*PI())/3)</f>
        <v>-0.42947741263600442</v>
      </c>
      <c r="AK226" s="11">
        <f>'OddsRatio_working_3-way'!U226/(3*'OddsRatio_working_3-way'!X226^(1/3))*SIN(('OddsRatio_working_3-way'!Y226+4*PI())/3)</f>
        <v>0.48781876994254686</v>
      </c>
      <c r="AL226" s="11">
        <f>'OddsRatio_working_3-way'!Z226+'OddsRatio_working_3-way'!AF226</f>
        <v>1.0592023958766854</v>
      </c>
      <c r="AM226" s="11">
        <f>'OddsRatio_working_3-way'!AA226+'OddsRatio_working_3-way'!AG226</f>
        <v>-0.63065139297580408</v>
      </c>
      <c r="AN226" s="11">
        <f>'OddsRatio_working_3-way'!AB226+'OddsRatio_working_3-way'!AH226</f>
        <v>-0.42855100290088161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1.0592023958766854</v>
      </c>
      <c r="AS226" s="11">
        <f>IF(('OddsRatio_working_3-way'!X226=0),IF(Q226&gt;0,-Q226^(1/3),(-Q226)^(1/3)),'OddsRatio_working_3-way'!AM226-'OddsRatio_working_3-way'!R226/3)</f>
        <v>-0.63065139297580408</v>
      </c>
      <c r="AT226" s="11">
        <f>IF(('OddsRatio_working_3-way'!X226=0),IF(Q226&gt;0,-Q226^(1/3),(-Q226)^(1/3)),'OddsRatio_working_3-way'!AN226-'OddsRatio_working_3-way'!R226/3)</f>
        <v>-0.42855100290088161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3.03</v>
      </c>
      <c r="D227" s="9">
        <f t="shared" si="52"/>
        <v>0.38518646775247284</v>
      </c>
      <c r="E227" s="9">
        <f t="shared" si="53"/>
        <v>0.29693049078228206</v>
      </c>
      <c r="F227" s="9">
        <f t="shared" si="54"/>
        <v>0.3178830414652451</v>
      </c>
      <c r="G227" s="9">
        <f t="shared" si="55"/>
        <v>1.0570498024239328</v>
      </c>
      <c r="H227" s="9">
        <f t="shared" si="56"/>
        <v>2.5961452016601383</v>
      </c>
      <c r="I227" s="9">
        <f t="shared" si="57"/>
        <v>3.3677915574296096</v>
      </c>
      <c r="J227" s="9">
        <f t="shared" si="58"/>
        <v>3.1458110989205834</v>
      </c>
      <c r="K227" s="11">
        <f t="shared" si="59"/>
        <v>0.39840637450199207</v>
      </c>
      <c r="L227" s="11">
        <f t="shared" si="60"/>
        <v>0.30864197530864196</v>
      </c>
      <c r="M227" s="11">
        <f t="shared" si="61"/>
        <v>0.33003300330033003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-0.2786503823762928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0.23456676492498008</v>
      </c>
      <c r="Q227" s="11">
        <f>2*'OddsRatio_working_3-way'!K227*'OddsRatio_working_3-way'!L227*'OddsRatio_working_3-way'!M227</f>
        <v>8.1164970562276825E-2</v>
      </c>
      <c r="R227" s="11">
        <f t="shared" si="62"/>
        <v>0</v>
      </c>
      <c r="S227" s="11">
        <f t="shared" si="63"/>
        <v>-0.84179595565104348</v>
      </c>
      <c r="T227" s="11">
        <f t="shared" si="64"/>
        <v>-0.29127887738790426</v>
      </c>
      <c r="U227" s="11">
        <f>'OddsRatio_working_3-way'!S227-'OddsRatio_working_3-way'!R227^2/3</f>
        <v>-0.84179595565104348</v>
      </c>
      <c r="V227" s="11">
        <f>'OddsRatio_working_3-way'!S227*'OddsRatio_working_3-way'!R227/3-2*'OddsRatio_working_3-way'!R227^3/27-'OddsRatio_working_3-way'!T227</f>
        <v>0.29127887738790426</v>
      </c>
      <c r="W227" s="11">
        <f>'OddsRatio_working_3-way'!V227^2+4*'OddsRatio_working_3-way'!U227^3/27</f>
        <v>-3.529032308500199E-3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0.14863749251186423</v>
      </c>
      <c r="Y227" s="11">
        <f>IF('OddsRatio_working_3-way'!W227&gt;=0,IF('OddsRatio_working_3-way'!V227+SQRT('OddsRatio_working_3-way'!W227)&gt;0,0,PI()),ACOS('OddsRatio_working_3-way'!V227/(2*'OddsRatio_working_3-way'!X227)))</f>
        <v>0.20118853341574705</v>
      </c>
      <c r="Z227" s="11">
        <f>'OddsRatio_working_3-way'!X227^(1/3)*COS('OddsRatio_working_3-way'!Y227/3)</f>
        <v>0.52852490121196649</v>
      </c>
      <c r="AA227" s="11">
        <f>'OddsRatio_working_3-way'!X227^(1/3)*COS(('OddsRatio_working_3-way'!Y227+2*PI())/3)</f>
        <v>-0.29500428711458715</v>
      </c>
      <c r="AB227" s="11">
        <f>'OddsRatio_working_3-way'!X227^(1/3)*COS(('OddsRatio_working_3-way'!Y227+4*PI())/3)</f>
        <v>-0.23352061409737923</v>
      </c>
      <c r="AC227" s="11">
        <f>'OddsRatio_working_3-way'!X227^(1/3)*SIN('OddsRatio_working_3-way'!Y227/3)</f>
        <v>3.5497615167251861E-2</v>
      </c>
      <c r="AD227" s="11">
        <f>'OddsRatio_working_3-way'!X227^(1/3)*SIN(('OddsRatio_working_3-way'!Y227+2*PI())/3)</f>
        <v>0.43996718339859786</v>
      </c>
      <c r="AE227" s="11">
        <f>'OddsRatio_working_3-way'!X227^(1/3)*SIN(('OddsRatio_working_3-way'!Y227+4*PI())/3)</f>
        <v>-0.47546479856584972</v>
      </c>
      <c r="AF227" s="11">
        <f>-'OddsRatio_working_3-way'!U227/(3*'OddsRatio_working_3-way'!X227^(1/3))*COS(('OddsRatio_working_3-way'!Y227)/3)</f>
        <v>0.52852490121196638</v>
      </c>
      <c r="AG227" s="11">
        <f>-'OddsRatio_working_3-way'!U227/(3*'OddsRatio_working_3-way'!X227^(1/3))*COS(('OddsRatio_working_3-way'!Y227+2*PI())/3)</f>
        <v>-0.29500428711458709</v>
      </c>
      <c r="AH227" s="11">
        <f>-'OddsRatio_working_3-way'!U227/(3*'OddsRatio_working_3-way'!X227^(1/3))*COS(('OddsRatio_working_3-way'!Y227+4*PI())/3)</f>
        <v>-0.23352061409737918</v>
      </c>
      <c r="AI227" s="11">
        <f>'OddsRatio_working_3-way'!U227/(3*'OddsRatio_working_3-way'!X227^(1/3))*SIN(('OddsRatio_working_3-way'!Y227)/3)</f>
        <v>-3.5497615167251854E-2</v>
      </c>
      <c r="AJ227" s="11">
        <f>'OddsRatio_working_3-way'!U227/(3*'OddsRatio_working_3-way'!X227^(1/3))*SIN(('OddsRatio_working_3-way'!Y227+2*PI())/3)</f>
        <v>-0.43996718339859775</v>
      </c>
      <c r="AK227" s="11">
        <f>'OddsRatio_working_3-way'!U227/(3*'OddsRatio_working_3-way'!X227^(1/3))*SIN(('OddsRatio_working_3-way'!Y227+4*PI())/3)</f>
        <v>0.47546479856584961</v>
      </c>
      <c r="AL227" s="11">
        <f>'OddsRatio_working_3-way'!Z227+'OddsRatio_working_3-way'!AF227</f>
        <v>1.0570498024239328</v>
      </c>
      <c r="AM227" s="11">
        <f>'OddsRatio_working_3-way'!AA227+'OddsRatio_working_3-way'!AG227</f>
        <v>-0.5900085742291743</v>
      </c>
      <c r="AN227" s="11">
        <f>'OddsRatio_working_3-way'!AB227+'OddsRatio_working_3-way'!AH227</f>
        <v>-0.46704122819475841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1.0570498024239328</v>
      </c>
      <c r="AS227" s="11">
        <f>IF(('OddsRatio_working_3-way'!X227=0),IF(Q227&gt;0,-Q227^(1/3),(-Q227)^(1/3)),'OddsRatio_working_3-way'!AM227-'OddsRatio_working_3-way'!R227/3)</f>
        <v>-0.5900085742291743</v>
      </c>
      <c r="AT227" s="11">
        <f>IF(('OddsRatio_working_3-way'!X227=0),IF(Q227&gt;0,-Q227^(1/3),(-Q227)^(1/3)),'OddsRatio_working_3-way'!AN227-'OddsRatio_working_3-way'!R227/3)</f>
        <v>-0.46704122819475841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2.52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3.01</v>
      </c>
      <c r="D228" s="9">
        <f t="shared" si="52"/>
        <v>0.38473011641133087</v>
      </c>
      <c r="E228" s="9">
        <f t="shared" si="53"/>
        <v>0.2942182899176774</v>
      </c>
      <c r="F228" s="9">
        <f t="shared" si="54"/>
        <v>0.32105159367099212</v>
      </c>
      <c r="G228" s="9">
        <f t="shared" si="55"/>
        <v>1.0521214765460947</v>
      </c>
      <c r="H228" s="9">
        <f t="shared" si="56"/>
        <v>2.5992246443500635</v>
      </c>
      <c r="I228" s="9">
        <f t="shared" si="57"/>
        <v>3.3988369665250961</v>
      </c>
      <c r="J228" s="9">
        <f t="shared" si="58"/>
        <v>3.1147641678576496</v>
      </c>
      <c r="K228" s="11">
        <f t="shared" si="59"/>
        <v>0.3968253968253968</v>
      </c>
      <c r="L228" s="11">
        <f t="shared" si="60"/>
        <v>0.3048780487804878</v>
      </c>
      <c r="M228" s="11">
        <f t="shared" si="61"/>
        <v>0.33222591362126247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-0.27998425689050443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0.23352600635640902</v>
      </c>
      <c r="Q228" s="11">
        <f>2*'OddsRatio_working_3-way'!K228*'OddsRatio_working_3-way'!L228*'OddsRatio_working_3-way'!M228</f>
        <v>8.0387609761242373E-2</v>
      </c>
      <c r="R228" s="11">
        <f t="shared" si="62"/>
        <v>0</v>
      </c>
      <c r="S228" s="11">
        <f t="shared" si="63"/>
        <v>-0.83406834709187172</v>
      </c>
      <c r="T228" s="11">
        <f t="shared" si="64"/>
        <v>-0.28711474942921583</v>
      </c>
      <c r="U228" s="11">
        <f>'OddsRatio_working_3-way'!S228-'OddsRatio_working_3-way'!R228^2/3</f>
        <v>-0.83406834709187172</v>
      </c>
      <c r="V228" s="11">
        <f>'OddsRatio_working_3-way'!S228*'OddsRatio_working_3-way'!R228/3-2*'OddsRatio_working_3-way'!R228^3/27-'OddsRatio_working_3-way'!T228</f>
        <v>0.28711474942921583</v>
      </c>
      <c r="W228" s="11">
        <f>'OddsRatio_working_3-way'!V228^2+4*'OddsRatio_working_3-way'!U228^3/27</f>
        <v>-3.5260589383432073E-3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0.14659547936255113</v>
      </c>
      <c r="Y228" s="11">
        <f>IF('OddsRatio_working_3-way'!W228&gt;=0,IF('OddsRatio_working_3-way'!V228+SQRT('OddsRatio_working_3-way'!W228)&gt;0,0,PI()),ACOS('OddsRatio_working_3-way'!V228/(2*'OddsRatio_working_3-way'!X228)))</f>
        <v>0.20394308332947619</v>
      </c>
      <c r="Z228" s="11">
        <f>'OddsRatio_working_3-way'!X228^(1/3)*COS('OddsRatio_working_3-way'!Y228/3)</f>
        <v>0.52606073827304745</v>
      </c>
      <c r="AA228" s="11">
        <f>'OddsRatio_working_3-way'!X228^(1/3)*COS(('OddsRatio_working_3-way'!Y228+2*PI())/3)</f>
        <v>-0.29404909749021535</v>
      </c>
      <c r="AB228" s="11">
        <f>'OddsRatio_working_3-way'!X228^(1/3)*COS(('OddsRatio_working_3-way'!Y228+4*PI())/3)</f>
        <v>-0.23201164078283248</v>
      </c>
      <c r="AC228" s="11">
        <f>'OddsRatio_working_3-way'!X228^(1/3)*SIN('OddsRatio_working_3-way'!Y228/3)</f>
        <v>3.5817342329847443E-2</v>
      </c>
      <c r="AD228" s="11">
        <f>'OddsRatio_working_3-way'!X228^(1/3)*SIN(('OddsRatio_working_3-way'!Y228+2*PI())/3)</f>
        <v>0.43767329211313216</v>
      </c>
      <c r="AE228" s="11">
        <f>'OddsRatio_working_3-way'!X228^(1/3)*SIN(('OddsRatio_working_3-way'!Y228+4*PI())/3)</f>
        <v>-0.47349063444297945</v>
      </c>
      <c r="AF228" s="11">
        <f>-'OddsRatio_working_3-way'!U228/(3*'OddsRatio_working_3-way'!X228^(1/3))*COS(('OddsRatio_working_3-way'!Y228)/3)</f>
        <v>0.52606073827304733</v>
      </c>
      <c r="AG228" s="11">
        <f>-'OddsRatio_working_3-way'!U228/(3*'OddsRatio_working_3-way'!X228^(1/3))*COS(('OddsRatio_working_3-way'!Y228+2*PI())/3)</f>
        <v>-0.29404909749021529</v>
      </c>
      <c r="AH228" s="11">
        <f>-'OddsRatio_working_3-way'!U228/(3*'OddsRatio_working_3-way'!X228^(1/3))*COS(('OddsRatio_working_3-way'!Y228+4*PI())/3)</f>
        <v>-0.23201164078283243</v>
      </c>
      <c r="AI228" s="11">
        <f>'OddsRatio_working_3-way'!U228/(3*'OddsRatio_working_3-way'!X228^(1/3))*SIN(('OddsRatio_working_3-way'!Y228)/3)</f>
        <v>-3.5817342329847436E-2</v>
      </c>
      <c r="AJ228" s="11">
        <f>'OddsRatio_working_3-way'!U228/(3*'OddsRatio_working_3-way'!X228^(1/3))*SIN(('OddsRatio_working_3-way'!Y228+2*PI())/3)</f>
        <v>-0.43767329211313205</v>
      </c>
      <c r="AK228" s="11">
        <f>'OddsRatio_working_3-way'!U228/(3*'OddsRatio_working_3-way'!X228^(1/3))*SIN(('OddsRatio_working_3-way'!Y228+4*PI())/3)</f>
        <v>0.47349063444297934</v>
      </c>
      <c r="AL228" s="11">
        <f>'OddsRatio_working_3-way'!Z228+'OddsRatio_working_3-way'!AF228</f>
        <v>1.0521214765460947</v>
      </c>
      <c r="AM228" s="11">
        <f>'OddsRatio_working_3-way'!AA228+'OddsRatio_working_3-way'!AG228</f>
        <v>-0.5880981949804307</v>
      </c>
      <c r="AN228" s="11">
        <f>'OddsRatio_working_3-way'!AB228+'OddsRatio_working_3-way'!AH228</f>
        <v>-0.46402328156566491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1.0521214765460947</v>
      </c>
      <c r="AS228" s="11">
        <f>IF(('OddsRatio_working_3-way'!X228=0),IF(Q228&gt;0,-Q228^(1/3),(-Q228)^(1/3)),'OddsRatio_working_3-way'!AM228-'OddsRatio_working_3-way'!R228/3)</f>
        <v>-0.5880981949804307</v>
      </c>
      <c r="AT228" s="11">
        <f>IF(('OddsRatio_working_3-way'!X228=0),IF(Q228&gt;0,-Q228^(1/3),(-Q228)^(1/3)),'OddsRatio_working_3-way'!AN228-'OddsRatio_working_3-way'!R228/3)</f>
        <v>-0.46402328156566491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3.09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2.57</v>
      </c>
      <c r="D229" s="9">
        <f t="shared" si="52"/>
        <v>0.31251888804527189</v>
      </c>
      <c r="E229" s="9">
        <f t="shared" si="53"/>
        <v>0.31047633668470132</v>
      </c>
      <c r="F229" s="9">
        <f t="shared" si="54"/>
        <v>0.37700477527002685</v>
      </c>
      <c r="G229" s="9">
        <f t="shared" si="55"/>
        <v>1.0525390421559635</v>
      </c>
      <c r="H229" s="9">
        <f t="shared" si="56"/>
        <v>3.1998065981059636</v>
      </c>
      <c r="I229" s="9">
        <f t="shared" si="57"/>
        <v>3.2208573789490829</v>
      </c>
      <c r="J229" s="9">
        <f t="shared" si="58"/>
        <v>2.6524862961848625</v>
      </c>
      <c r="K229" s="11">
        <f t="shared" si="59"/>
        <v>0.3236245954692557</v>
      </c>
      <c r="L229" s="11">
        <f t="shared" si="60"/>
        <v>0.32154340836012862</v>
      </c>
      <c r="M229" s="11">
        <f t="shared" si="61"/>
        <v>0.38910505836575876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-0.28033440546861477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0.23362742450706336</v>
      </c>
      <c r="Q229" s="11">
        <f>2*'OddsRatio_working_3-way'!K229*'OddsRatio_working_3-way'!L229*'OddsRatio_working_3-way'!M229</f>
        <v>8.0980043156694423E-2</v>
      </c>
      <c r="R229" s="11">
        <f t="shared" si="62"/>
        <v>0</v>
      </c>
      <c r="S229" s="11">
        <f t="shared" si="63"/>
        <v>-0.83338833888949626</v>
      </c>
      <c r="T229" s="11">
        <f t="shared" si="64"/>
        <v>-0.28886944155615124</v>
      </c>
      <c r="U229" s="11">
        <f>'OddsRatio_working_3-way'!S229-'OddsRatio_working_3-way'!R229^2/3</f>
        <v>-0.83338833888949626</v>
      </c>
      <c r="V229" s="11">
        <f>'OddsRatio_working_3-way'!S229*'OddsRatio_working_3-way'!R229/3-2*'OddsRatio_working_3-way'!R229^3/27-'OddsRatio_working_3-way'!T229</f>
        <v>0.28886944155615124</v>
      </c>
      <c r="W229" s="11">
        <f>'OddsRatio_working_3-way'!V229^2+4*'OddsRatio_working_3-way'!U229^3/27</f>
        <v>-2.3053059093441214E-3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0.14641623900229339</v>
      </c>
      <c r="Y229" s="11">
        <f>IF('OddsRatio_working_3-way'!W229&gt;=0,IF('OddsRatio_working_3-way'!V229+SQRT('OddsRatio_working_3-way'!W229)&gt;0,0,PI()),ACOS('OddsRatio_working_3-way'!V229/(2*'OddsRatio_working_3-way'!X229)))</f>
        <v>0.16470637988869408</v>
      </c>
      <c r="Z229" s="11">
        <f>'OddsRatio_working_3-way'!X229^(1/3)*COS('OddsRatio_working_3-way'!Y229/3)</f>
        <v>0.52626952107798175</v>
      </c>
      <c r="AA229" s="11">
        <f>'OddsRatio_working_3-way'!X229^(1/3)*COS(('OddsRatio_working_3-way'!Y229+2*PI())/3)</f>
        <v>-0.28818227759433701</v>
      </c>
      <c r="AB229" s="11">
        <f>'OddsRatio_working_3-way'!X229^(1/3)*COS(('OddsRatio_working_3-way'!Y229+4*PI())/3)</f>
        <v>-0.23808724348364482</v>
      </c>
      <c r="AC229" s="11">
        <f>'OddsRatio_working_3-way'!X229^(1/3)*SIN('OddsRatio_working_3-way'!Y229/3)</f>
        <v>2.8922381428871706E-2</v>
      </c>
      <c r="AD229" s="11">
        <f>'OddsRatio_working_3-way'!X229^(1/3)*SIN(('OddsRatio_working_3-way'!Y229+2*PI())/3)</f>
        <v>0.44130158377656642</v>
      </c>
      <c r="AE229" s="11">
        <f>'OddsRatio_working_3-way'!X229^(1/3)*SIN(('OddsRatio_working_3-way'!Y229+4*PI())/3)</f>
        <v>-0.47022396520543808</v>
      </c>
      <c r="AF229" s="11">
        <f>-'OddsRatio_working_3-way'!U229/(3*'OddsRatio_working_3-way'!X229^(1/3))*COS(('OddsRatio_working_3-way'!Y229)/3)</f>
        <v>0.52626952107798186</v>
      </c>
      <c r="AG229" s="11">
        <f>-'OddsRatio_working_3-way'!U229/(3*'OddsRatio_working_3-way'!X229^(1/3))*COS(('OddsRatio_working_3-way'!Y229+2*PI())/3)</f>
        <v>-0.28818227759433707</v>
      </c>
      <c r="AH229" s="11">
        <f>-'OddsRatio_working_3-way'!U229/(3*'OddsRatio_working_3-way'!X229^(1/3))*COS(('OddsRatio_working_3-way'!Y229+4*PI())/3)</f>
        <v>-0.23808724348364488</v>
      </c>
      <c r="AI229" s="11">
        <f>'OddsRatio_working_3-way'!U229/(3*'OddsRatio_working_3-way'!X229^(1/3))*SIN(('OddsRatio_working_3-way'!Y229)/3)</f>
        <v>-2.8922381428871713E-2</v>
      </c>
      <c r="AJ229" s="11">
        <f>'OddsRatio_working_3-way'!U229/(3*'OddsRatio_working_3-way'!X229^(1/3))*SIN(('OddsRatio_working_3-way'!Y229+2*PI())/3)</f>
        <v>-0.44130158377656653</v>
      </c>
      <c r="AK229" s="11">
        <f>'OddsRatio_working_3-way'!U229/(3*'OddsRatio_working_3-way'!X229^(1/3))*SIN(('OddsRatio_working_3-way'!Y229+4*PI())/3)</f>
        <v>0.47022396520543819</v>
      </c>
      <c r="AL229" s="11">
        <f>'OddsRatio_working_3-way'!Z229+'OddsRatio_working_3-way'!AF229</f>
        <v>1.0525390421559635</v>
      </c>
      <c r="AM229" s="11">
        <f>'OddsRatio_working_3-way'!AA229+'OddsRatio_working_3-way'!AG229</f>
        <v>-0.57636455518867402</v>
      </c>
      <c r="AN229" s="11">
        <f>'OddsRatio_working_3-way'!AB229+'OddsRatio_working_3-way'!AH229</f>
        <v>-0.4761744869672897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1.0525390421559635</v>
      </c>
      <c r="AS229" s="11">
        <f>IF(('OddsRatio_working_3-way'!X229=0),IF(Q229&gt;0,-Q229^(1/3),(-Q229)^(1/3)),'OddsRatio_working_3-way'!AM229-'OddsRatio_working_3-way'!R229/3)</f>
        <v>-0.57636455518867402</v>
      </c>
      <c r="AT229" s="11">
        <f>IF(('OddsRatio_working_3-way'!X229=0),IF(Q229&gt;0,-Q229^(1/3),(-Q229)^(1/3)),'OddsRatio_working_3-way'!AN229-'OddsRatio_working_3-way'!R229/3)</f>
        <v>-0.4761744869672897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3.19</v>
      </c>
      <c r="B230" s="4">
        <f>IF('True_Odds_Calculator_3-way'!B231="","",'True_Odds_Calculator_3-way'!B231)</f>
        <v>3.18</v>
      </c>
      <c r="C230" s="4">
        <f>IF('True_Odds_Calculator_3-way'!C231="","",'True_Odds_Calculator_3-way'!C231)</f>
        <v>2.4700000000000002</v>
      </c>
      <c r="D230" s="9">
        <f t="shared" si="52"/>
        <v>0.30298711359214903</v>
      </c>
      <c r="E230" s="9">
        <f t="shared" si="53"/>
        <v>0.30395451181872191</v>
      </c>
      <c r="F230" s="9">
        <f t="shared" si="54"/>
        <v>0.39305837458912879</v>
      </c>
      <c r="G230" s="9">
        <f t="shared" si="55"/>
        <v>1.050443105034397</v>
      </c>
      <c r="H230" s="9">
        <f t="shared" si="56"/>
        <v>3.3004704000253295</v>
      </c>
      <c r="I230" s="9">
        <f t="shared" si="57"/>
        <v>3.2899659689749852</v>
      </c>
      <c r="J230" s="9">
        <f t="shared" si="58"/>
        <v>2.5441513644005642</v>
      </c>
      <c r="K230" s="11">
        <f t="shared" si="59"/>
        <v>0.31347962382445144</v>
      </c>
      <c r="L230" s="11">
        <f t="shared" si="60"/>
        <v>0.31446540880503143</v>
      </c>
      <c r="M230" s="11">
        <f t="shared" si="61"/>
        <v>0.40485829959514169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-0.28009360088256074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0.23307628690637289</v>
      </c>
      <c r="Q230" s="11">
        <f>2*'OddsRatio_working_3-way'!K230*'OddsRatio_working_3-way'!L230*'OddsRatio_working_3-way'!M230</f>
        <v>7.9820646200812626E-2</v>
      </c>
      <c r="R230" s="11">
        <f t="shared" si="62"/>
        <v>0</v>
      </c>
      <c r="S230" s="11">
        <f t="shared" si="63"/>
        <v>-0.83213713620004637</v>
      </c>
      <c r="T230" s="11">
        <f t="shared" si="64"/>
        <v>-0.28497847130138571</v>
      </c>
      <c r="U230" s="11">
        <f>'OddsRatio_working_3-way'!S230-'OddsRatio_working_3-way'!R230^2/3</f>
        <v>-0.83213713620004637</v>
      </c>
      <c r="V230" s="11">
        <f>'OddsRatio_working_3-way'!S230*'OddsRatio_working_3-way'!R230/3-2*'OddsRatio_working_3-way'!R230^3/27-'OddsRatio_working_3-way'!T230</f>
        <v>0.28497847130138571</v>
      </c>
      <c r="W230" s="11">
        <f>'OddsRatio_working_3-way'!V230^2+4*'OddsRatio_working_3-way'!U230^3/27</f>
        <v>-4.1524859836171019E-3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0.14608663105234151</v>
      </c>
      <c r="Y230" s="11">
        <f>IF('OddsRatio_working_3-way'!W230&gt;=0,IF('OddsRatio_working_3-way'!V230+SQRT('OddsRatio_working_3-way'!W230)&gt;0,0,PI()),ACOS('OddsRatio_working_3-way'!V230/(2*'OddsRatio_working_3-way'!X230)))</f>
        <v>0.22238173333872346</v>
      </c>
      <c r="Z230" s="11">
        <f>'OddsRatio_working_3-way'!X230^(1/3)*COS('OddsRatio_working_3-way'!Y230/3)</f>
        <v>0.52522155251719849</v>
      </c>
      <c r="AA230" s="11">
        <f>'OddsRatio_working_3-way'!X230^(1/3)*COS(('OddsRatio_working_3-way'!Y230+2*PI())/3)</f>
        <v>-0.29638983232266625</v>
      </c>
      <c r="AB230" s="11">
        <f>'OddsRatio_working_3-way'!X230^(1/3)*COS(('OddsRatio_working_3-way'!Y230+4*PI())/3)</f>
        <v>-0.2288317201945321</v>
      </c>
      <c r="AC230" s="11">
        <f>'OddsRatio_working_3-way'!X230^(1/3)*SIN('OddsRatio_working_3-way'!Y230/3)</f>
        <v>3.9004694223121188E-2</v>
      </c>
      <c r="AD230" s="11">
        <f>'OddsRatio_working_3-way'!X230^(1/3)*SIN(('OddsRatio_working_3-way'!Y230+2*PI())/3)</f>
        <v>0.43535285998343598</v>
      </c>
      <c r="AE230" s="11">
        <f>'OddsRatio_working_3-way'!X230^(1/3)*SIN(('OddsRatio_working_3-way'!Y230+4*PI())/3)</f>
        <v>-0.47435755420655717</v>
      </c>
      <c r="AF230" s="11">
        <f>-'OddsRatio_working_3-way'!U230/(3*'OddsRatio_working_3-way'!X230^(1/3))*COS(('OddsRatio_working_3-way'!Y230)/3)</f>
        <v>0.52522155251719849</v>
      </c>
      <c r="AG230" s="11">
        <f>-'OddsRatio_working_3-way'!U230/(3*'OddsRatio_working_3-way'!X230^(1/3))*COS(('OddsRatio_working_3-way'!Y230+2*PI())/3)</f>
        <v>-0.29638983232266625</v>
      </c>
      <c r="AH230" s="11">
        <f>-'OddsRatio_working_3-way'!U230/(3*'OddsRatio_working_3-way'!X230^(1/3))*COS(('OddsRatio_working_3-way'!Y230+4*PI())/3)</f>
        <v>-0.2288317201945321</v>
      </c>
      <c r="AI230" s="11">
        <f>'OddsRatio_working_3-way'!U230/(3*'OddsRatio_working_3-way'!X230^(1/3))*SIN(('OddsRatio_working_3-way'!Y230)/3)</f>
        <v>-3.9004694223121188E-2</v>
      </c>
      <c r="AJ230" s="11">
        <f>'OddsRatio_working_3-way'!U230/(3*'OddsRatio_working_3-way'!X230^(1/3))*SIN(('OddsRatio_working_3-way'!Y230+2*PI())/3)</f>
        <v>-0.43535285998343598</v>
      </c>
      <c r="AK230" s="11">
        <f>'OddsRatio_working_3-way'!U230/(3*'OddsRatio_working_3-way'!X230^(1/3))*SIN(('OddsRatio_working_3-way'!Y230+4*PI())/3)</f>
        <v>0.47435755420655717</v>
      </c>
      <c r="AL230" s="11">
        <f>'OddsRatio_working_3-way'!Z230+'OddsRatio_working_3-way'!AF230</f>
        <v>1.050443105034397</v>
      </c>
      <c r="AM230" s="11">
        <f>'OddsRatio_working_3-way'!AA230+'OddsRatio_working_3-way'!AG230</f>
        <v>-0.59277966464533249</v>
      </c>
      <c r="AN230" s="11">
        <f>'OddsRatio_working_3-way'!AB230+'OddsRatio_working_3-way'!AH230</f>
        <v>-0.4576634403890642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1.050443105034397</v>
      </c>
      <c r="AS230" s="11">
        <f>IF(('OddsRatio_working_3-way'!X230=0),IF(Q230&gt;0,-Q230^(1/3),(-Q230)^(1/3)),'OddsRatio_working_3-way'!AM230-'OddsRatio_working_3-way'!R230/3)</f>
        <v>-0.59277966464533249</v>
      </c>
      <c r="AT230" s="11">
        <f>IF(('OddsRatio_working_3-way'!X230=0),IF(Q230&gt;0,-Q230^(1/3),(-Q230)^(1/3)),'OddsRatio_working_3-way'!AN230-'OddsRatio_working_3-way'!R230/3)</f>
        <v>-0.4576634403890642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2.3199999999999998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3.16</v>
      </c>
      <c r="D231" s="9">
        <f t="shared" si="52"/>
        <v>0.41845347493210616</v>
      </c>
      <c r="E231" s="9">
        <f t="shared" si="53"/>
        <v>0.27612276638534161</v>
      </c>
      <c r="F231" s="9">
        <f t="shared" si="54"/>
        <v>0.30542375868255223</v>
      </c>
      <c r="G231" s="9">
        <f t="shared" si="55"/>
        <v>1.0528423724174845</v>
      </c>
      <c r="H231" s="9">
        <f t="shared" si="56"/>
        <v>2.3897519315910793</v>
      </c>
      <c r="I231" s="9">
        <f t="shared" si="57"/>
        <v>3.621577507319536</v>
      </c>
      <c r="J231" s="9">
        <f t="shared" si="58"/>
        <v>3.2741395244217668</v>
      </c>
      <c r="K231" s="11">
        <f t="shared" si="59"/>
        <v>0.43103448275862072</v>
      </c>
      <c r="L231" s="11">
        <f t="shared" si="60"/>
        <v>0.28653295128939826</v>
      </c>
      <c r="M231" s="11">
        <f t="shared" si="61"/>
        <v>0.31645569620253161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-0.27747670903585597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0.23333174912670607</v>
      </c>
      <c r="Q231" s="11">
        <f>2*'OddsRatio_working_3-way'!K231*'OddsRatio_working_3-way'!L231*'OddsRatio_working_3-way'!M231</f>
        <v>7.8168090159700526E-2</v>
      </c>
      <c r="R231" s="11">
        <f t="shared" si="62"/>
        <v>0</v>
      </c>
      <c r="S231" s="11">
        <f t="shared" si="63"/>
        <v>-0.84090571038362205</v>
      </c>
      <c r="T231" s="11">
        <f t="shared" si="64"/>
        <v>-0.28171045573990688</v>
      </c>
      <c r="U231" s="11">
        <f>'OddsRatio_working_3-way'!S231-'OddsRatio_working_3-way'!R231^2/3</f>
        <v>-0.84090571038362205</v>
      </c>
      <c r="V231" s="11">
        <f>'OddsRatio_working_3-way'!S231*'OddsRatio_working_3-way'!R231/3-2*'OddsRatio_working_3-way'!R231^3/27-'OddsRatio_working_3-way'!T231</f>
        <v>0.28171045573990688</v>
      </c>
      <c r="W231" s="11">
        <f>'OddsRatio_working_3-way'!V231^2+4*'OddsRatio_working_3-way'!U231^3/27</f>
        <v>-8.731556262738277E-3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0.14840176644494862</v>
      </c>
      <c r="Y231" s="11">
        <f>IF('OddsRatio_working_3-way'!W231&gt;=0,IF('OddsRatio_working_3-way'!V231+SQRT('OddsRatio_working_3-way'!W231)&gt;0,0,PI()),ACOS('OddsRatio_working_3-way'!V231/(2*'OddsRatio_working_3-way'!X231)))</f>
        <v>0.32027803941409583</v>
      </c>
      <c r="Z231" s="11">
        <f>'OddsRatio_working_3-way'!X231^(1/3)*COS('OddsRatio_working_3-way'!Y231/3)</f>
        <v>0.52642118620874212</v>
      </c>
      <c r="AA231" s="11">
        <f>'OddsRatio_working_3-way'!X231^(1/3)*COS(('OddsRatio_working_3-way'!Y231+2*PI())/3)</f>
        <v>-0.31206730839348046</v>
      </c>
      <c r="AB231" s="11">
        <f>'OddsRatio_working_3-way'!X231^(1/3)*COS(('OddsRatio_working_3-way'!Y231+4*PI())/3)</f>
        <v>-0.21435387781526186</v>
      </c>
      <c r="AC231" s="11">
        <f>'OddsRatio_working_3-way'!X231^(1/3)*SIN('OddsRatio_working_3-way'!Y231/3)</f>
        <v>5.6414875447776278E-2</v>
      </c>
      <c r="AD231" s="11">
        <f>'OddsRatio_working_3-way'!X231^(1/3)*SIN(('OddsRatio_working_3-way'!Y231+2*PI())/3)</f>
        <v>0.42768668262322096</v>
      </c>
      <c r="AE231" s="11">
        <f>'OddsRatio_working_3-way'!X231^(1/3)*SIN(('OddsRatio_working_3-way'!Y231+4*PI())/3)</f>
        <v>-0.48410155807099725</v>
      </c>
      <c r="AF231" s="11">
        <f>-'OddsRatio_working_3-way'!U231/(3*'OddsRatio_working_3-way'!X231^(1/3))*COS(('OddsRatio_working_3-way'!Y231)/3)</f>
        <v>0.52642118620874223</v>
      </c>
      <c r="AG231" s="11">
        <f>-'OddsRatio_working_3-way'!U231/(3*'OddsRatio_working_3-way'!X231^(1/3))*COS(('OddsRatio_working_3-way'!Y231+2*PI())/3)</f>
        <v>-0.31206730839348051</v>
      </c>
      <c r="AH231" s="11">
        <f>-'OddsRatio_working_3-way'!U231/(3*'OddsRatio_working_3-way'!X231^(1/3))*COS(('OddsRatio_working_3-way'!Y231+4*PI())/3)</f>
        <v>-0.21435387781526191</v>
      </c>
      <c r="AI231" s="11">
        <f>'OddsRatio_working_3-way'!U231/(3*'OddsRatio_working_3-way'!X231^(1/3))*SIN(('OddsRatio_working_3-way'!Y231)/3)</f>
        <v>-5.6414875447776291E-2</v>
      </c>
      <c r="AJ231" s="11">
        <f>'OddsRatio_working_3-way'!U231/(3*'OddsRatio_working_3-way'!X231^(1/3))*SIN(('OddsRatio_working_3-way'!Y231+2*PI())/3)</f>
        <v>-0.42768668262322102</v>
      </c>
      <c r="AK231" s="11">
        <f>'OddsRatio_working_3-way'!U231/(3*'OddsRatio_working_3-way'!X231^(1/3))*SIN(('OddsRatio_working_3-way'!Y231+4*PI())/3)</f>
        <v>0.48410155807099736</v>
      </c>
      <c r="AL231" s="11">
        <f>'OddsRatio_working_3-way'!Z231+'OddsRatio_working_3-way'!AF231</f>
        <v>1.0528423724174845</v>
      </c>
      <c r="AM231" s="11">
        <f>'OddsRatio_working_3-way'!AA231+'OddsRatio_working_3-way'!AG231</f>
        <v>-0.62413461678696103</v>
      </c>
      <c r="AN231" s="11">
        <f>'OddsRatio_working_3-way'!AB231+'OddsRatio_working_3-way'!AH231</f>
        <v>-0.42870775563052377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1.0528423724174845</v>
      </c>
      <c r="AS231" s="11">
        <f>IF(('OddsRatio_working_3-way'!X231=0),IF(Q231&gt;0,-Q231^(1/3),(-Q231)^(1/3)),'OddsRatio_working_3-way'!AM231-'OddsRatio_working_3-way'!R231/3)</f>
        <v>-0.62413461678696103</v>
      </c>
      <c r="AT231" s="11">
        <f>IF(('OddsRatio_working_3-way'!X231=0),IF(Q231&gt;0,-Q231^(1/3),(-Q231)^(1/3)),'OddsRatio_working_3-way'!AN231-'OddsRatio_working_3-way'!R231/3)</f>
        <v>-0.42870775563052377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2.8</v>
      </c>
      <c r="B232" s="4">
        <f>IF('True_Odds_Calculator_3-way'!B233="","",'True_Odds_Calculator_3-way'!B233)</f>
        <v>3.25</v>
      </c>
      <c r="C232" s="4">
        <f>IF('True_Odds_Calculator_3-way'!C233="","",'True_Odds_Calculator_3-way'!C233)</f>
        <v>2.72</v>
      </c>
      <c r="D232" s="9">
        <f t="shared" si="52"/>
        <v>0.346089634512811</v>
      </c>
      <c r="E232" s="9">
        <f t="shared" si="53"/>
        <v>0.29746136675030782</v>
      </c>
      <c r="F232" s="9">
        <f t="shared" si="54"/>
        <v>0.35644899873688102</v>
      </c>
      <c r="G232" s="9">
        <f t="shared" si="55"/>
        <v>1.0496804878110968</v>
      </c>
      <c r="H232" s="9">
        <f t="shared" si="56"/>
        <v>2.8894248780599745</v>
      </c>
      <c r="I232" s="9">
        <f t="shared" si="57"/>
        <v>3.3617810975749682</v>
      </c>
      <c r="J232" s="9">
        <f t="shared" si="58"/>
        <v>2.805450439035087</v>
      </c>
      <c r="K232" s="11">
        <f t="shared" si="59"/>
        <v>0.35714285714285715</v>
      </c>
      <c r="L232" s="11">
        <f t="shared" si="60"/>
        <v>0.30769230769230771</v>
      </c>
      <c r="M232" s="11">
        <f t="shared" si="61"/>
        <v>0.36764705882352938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-0.28143180349062702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0.23311247575953462</v>
      </c>
      <c r="Q232" s="11">
        <f>2*'OddsRatio_working_3-way'!K232*'OddsRatio_working_3-way'!L232*'OddsRatio_working_3-way'!M232</f>
        <v>8.0801551389786688E-2</v>
      </c>
      <c r="R232" s="11">
        <f t="shared" si="62"/>
        <v>0</v>
      </c>
      <c r="S232" s="11">
        <f t="shared" si="63"/>
        <v>-0.82830892908412301</v>
      </c>
      <c r="T232" s="11">
        <f t="shared" si="64"/>
        <v>-0.2871088142405972</v>
      </c>
      <c r="U232" s="11">
        <f>'OddsRatio_working_3-way'!S232-'OddsRatio_working_3-way'!R232^2/3</f>
        <v>-0.82830892908412301</v>
      </c>
      <c r="V232" s="11">
        <f>'OddsRatio_working_3-way'!S232*'OddsRatio_working_3-way'!R232/3-2*'OddsRatio_working_3-way'!R232^3/27-'OddsRatio_working_3-way'!T232</f>
        <v>0.2871088142405972</v>
      </c>
      <c r="W232" s="11">
        <f>'OddsRatio_working_3-way'!V232^2+4*'OddsRatio_working_3-way'!U232^3/27</f>
        <v>-1.7609998382566439E-3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0.1450796945241635</v>
      </c>
      <c r="Y232" s="11">
        <f>IF('OddsRatio_working_3-way'!W232&gt;=0,IF('OddsRatio_working_3-way'!V232+SQRT('OddsRatio_working_3-way'!W232)&gt;0,0,PI()),ACOS('OddsRatio_working_3-way'!V232/(2*'OddsRatio_working_3-way'!X232)))</f>
        <v>0.14513386244124415</v>
      </c>
      <c r="Z232" s="11">
        <f>'OddsRatio_working_3-way'!X232^(1/3)*COS('OddsRatio_working_3-way'!Y232/3)</f>
        <v>0.5248402439055484</v>
      </c>
      <c r="AA232" s="11">
        <f>'OddsRatio_working_3-way'!X232^(1/3)*COS(('OddsRatio_working_3-way'!Y232+2*PI())/3)</f>
        <v>-0.2844262814065297</v>
      </c>
      <c r="AB232" s="11">
        <f>'OddsRatio_working_3-way'!X232^(1/3)*COS(('OddsRatio_working_3-way'!Y232+4*PI())/3)</f>
        <v>-0.24041396249901878</v>
      </c>
      <c r="AC232" s="11">
        <f>'OddsRatio_working_3-way'!X232^(1/3)*SIN('OddsRatio_working_3-way'!Y232/3)</f>
        <v>2.5410524168911108E-2</v>
      </c>
      <c r="AD232" s="11">
        <f>'OddsRatio_working_3-way'!X232^(1/3)*SIN(('OddsRatio_working_3-way'!Y232+2*PI())/3)</f>
        <v>0.44181972206617021</v>
      </c>
      <c r="AE232" s="11">
        <f>'OddsRatio_working_3-way'!X232^(1/3)*SIN(('OddsRatio_working_3-way'!Y232+4*PI())/3)</f>
        <v>-0.46723024623508136</v>
      </c>
      <c r="AF232" s="11">
        <f>-'OddsRatio_working_3-way'!U232/(3*'OddsRatio_working_3-way'!X232^(1/3))*COS(('OddsRatio_working_3-way'!Y232)/3)</f>
        <v>0.5248402439055484</v>
      </c>
      <c r="AG232" s="11">
        <f>-'OddsRatio_working_3-way'!U232/(3*'OddsRatio_working_3-way'!X232^(1/3))*COS(('OddsRatio_working_3-way'!Y232+2*PI())/3)</f>
        <v>-0.2844262814065297</v>
      </c>
      <c r="AH232" s="11">
        <f>-'OddsRatio_working_3-way'!U232/(3*'OddsRatio_working_3-way'!X232^(1/3))*COS(('OddsRatio_working_3-way'!Y232+4*PI())/3)</f>
        <v>-0.24041396249901878</v>
      </c>
      <c r="AI232" s="11">
        <f>'OddsRatio_working_3-way'!U232/(3*'OddsRatio_working_3-way'!X232^(1/3))*SIN(('OddsRatio_working_3-way'!Y232)/3)</f>
        <v>-2.5410524168911108E-2</v>
      </c>
      <c r="AJ232" s="11">
        <f>'OddsRatio_working_3-way'!U232/(3*'OddsRatio_working_3-way'!X232^(1/3))*SIN(('OddsRatio_working_3-way'!Y232+2*PI())/3)</f>
        <v>-0.44181972206617021</v>
      </c>
      <c r="AK232" s="11">
        <f>'OddsRatio_working_3-way'!U232/(3*'OddsRatio_working_3-way'!X232^(1/3))*SIN(('OddsRatio_working_3-way'!Y232+4*PI())/3)</f>
        <v>0.46723024623508136</v>
      </c>
      <c r="AL232" s="11">
        <f>'OddsRatio_working_3-way'!Z232+'OddsRatio_working_3-way'!AF232</f>
        <v>1.0496804878110968</v>
      </c>
      <c r="AM232" s="11">
        <f>'OddsRatio_working_3-way'!AA232+'OddsRatio_working_3-way'!AG232</f>
        <v>-0.5688525628130594</v>
      </c>
      <c r="AN232" s="11">
        <f>'OddsRatio_working_3-way'!AB232+'OddsRatio_working_3-way'!AH232</f>
        <v>-0.48082792499803756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1.0496804878110968</v>
      </c>
      <c r="AS232" s="11">
        <f>IF(('OddsRatio_working_3-way'!X232=0),IF(Q232&gt;0,-Q232^(1/3),(-Q232)^(1/3)),'OddsRatio_working_3-way'!AM232-'OddsRatio_working_3-way'!R232/3)</f>
        <v>-0.5688525628130594</v>
      </c>
      <c r="AT232" s="11">
        <f>IF(('OddsRatio_working_3-way'!X232=0),IF(Q232&gt;0,-Q232^(1/3),(-Q232)^(1/3)),'OddsRatio_working_3-way'!AN232-'OddsRatio_working_3-way'!R232/3)</f>
        <v>-0.48082792499803756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1.96</v>
      </c>
      <c r="B233" s="4">
        <f>IF('True_Odds_Calculator_3-way'!B234="","",'True_Odds_Calculator_3-way'!B234)</f>
        <v>3.64</v>
      </c>
      <c r="C233" s="4">
        <f>IF('True_Odds_Calculator_3-way'!C234="","",'True_Odds_Calculator_3-way'!C234)</f>
        <v>3.98</v>
      </c>
      <c r="D233" s="9">
        <f t="shared" si="52"/>
        <v>0.49589324073087598</v>
      </c>
      <c r="E233" s="9">
        <f t="shared" si="53"/>
        <v>0.26346653433328837</v>
      </c>
      <c r="F233" s="9">
        <f t="shared" si="54"/>
        <v>0.24064022493583578</v>
      </c>
      <c r="G233" s="9">
        <f t="shared" si="55"/>
        <v>1.0589198731526674</v>
      </c>
      <c r="H233" s="9">
        <f t="shared" si="56"/>
        <v>2.0165630782265604</v>
      </c>
      <c r="I233" s="9">
        <f t="shared" si="57"/>
        <v>3.7955484651230424</v>
      </c>
      <c r="J233" s="9">
        <f t="shared" si="58"/>
        <v>4.1555812219949493</v>
      </c>
      <c r="K233" s="11">
        <f t="shared" si="59"/>
        <v>0.51020408163265307</v>
      </c>
      <c r="L233" s="11">
        <f t="shared" si="60"/>
        <v>0.27472527472527469</v>
      </c>
      <c r="M233" s="11">
        <f t="shared" si="61"/>
        <v>0.25125628140703515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-0.26598117296507207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0.23173165671370982</v>
      </c>
      <c r="Q233" s="11">
        <f>2*'OddsRatio_working_3-way'!K233*'OddsRatio_working_3-way'!L233*'OddsRatio_working_3-way'!M233</f>
        <v>7.0435154016325163E-2</v>
      </c>
      <c r="R233" s="11">
        <f t="shared" si="62"/>
        <v>0</v>
      </c>
      <c r="S233" s="11">
        <f t="shared" si="63"/>
        <v>-0.87123330621652761</v>
      </c>
      <c r="T233" s="11">
        <f t="shared" si="64"/>
        <v>-0.26481255508101137</v>
      </c>
      <c r="U233" s="11">
        <f>'OddsRatio_working_3-way'!S233-'OddsRatio_working_3-way'!R233^2/3</f>
        <v>-0.87123330621652761</v>
      </c>
      <c r="V233" s="11">
        <f>'OddsRatio_working_3-way'!S233*'OddsRatio_working_3-way'!R233/3-2*'OddsRatio_working_3-way'!R233^3/27-'OddsRatio_working_3-way'!T233</f>
        <v>0.26481255508101137</v>
      </c>
      <c r="W233" s="11">
        <f>'OddsRatio_working_3-way'!V233^2+4*'OddsRatio_working_3-way'!U233^3/27</f>
        <v>-2.784578329771914E-2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0.15650197492863535</v>
      </c>
      <c r="Y233" s="11">
        <f>IF('OddsRatio_working_3-way'!W233&gt;=0,IF('OddsRatio_working_3-way'!V233+SQRT('OddsRatio_working_3-way'!W233)&gt;0,0,PI()),ACOS('OddsRatio_working_3-way'!V233/(2*'OddsRatio_working_3-way'!X233)))</f>
        <v>0.56229121679958682</v>
      </c>
      <c r="Z233" s="11">
        <f>'OddsRatio_working_3-way'!X233^(1/3)*COS('OddsRatio_working_3-way'!Y233/3)</f>
        <v>0.52945993657633372</v>
      </c>
      <c r="AA233" s="11">
        <f>'OddsRatio_working_3-way'!X233^(1/3)*COS(('OddsRatio_working_3-way'!Y233+2*PI())/3)</f>
        <v>-0.35169236375063295</v>
      </c>
      <c r="AB233" s="11">
        <f>'OddsRatio_working_3-way'!X233^(1/3)*COS(('OddsRatio_working_3-way'!Y233+4*PI())/3)</f>
        <v>-0.17776757282570091</v>
      </c>
      <c r="AC233" s="11">
        <f>'OddsRatio_working_3-way'!X233^(1/3)*SIN('OddsRatio_working_3-way'!Y233/3)</f>
        <v>0.10041552485925914</v>
      </c>
      <c r="AD233" s="11">
        <f>'OddsRatio_working_3-way'!X233^(1/3)*SIN(('OddsRatio_working_3-way'!Y233+2*PI())/3)</f>
        <v>0.40831799293157323</v>
      </c>
      <c r="AE233" s="11">
        <f>'OddsRatio_working_3-way'!X233^(1/3)*SIN(('OddsRatio_working_3-way'!Y233+4*PI())/3)</f>
        <v>-0.5087335177908322</v>
      </c>
      <c r="AF233" s="11">
        <f>-'OddsRatio_working_3-way'!U233/(3*'OddsRatio_working_3-way'!X233^(1/3))*COS(('OddsRatio_working_3-way'!Y233)/3)</f>
        <v>0.52945993657633372</v>
      </c>
      <c r="AG233" s="11">
        <f>-'OddsRatio_working_3-way'!U233/(3*'OddsRatio_working_3-way'!X233^(1/3))*COS(('OddsRatio_working_3-way'!Y233+2*PI())/3)</f>
        <v>-0.35169236375063295</v>
      </c>
      <c r="AH233" s="11">
        <f>-'OddsRatio_working_3-way'!U233/(3*'OddsRatio_working_3-way'!X233^(1/3))*COS(('OddsRatio_working_3-way'!Y233+4*PI())/3)</f>
        <v>-0.17776757282570091</v>
      </c>
      <c r="AI233" s="11">
        <f>'OddsRatio_working_3-way'!U233/(3*'OddsRatio_working_3-way'!X233^(1/3))*SIN(('OddsRatio_working_3-way'!Y233)/3)</f>
        <v>-0.10041552485925914</v>
      </c>
      <c r="AJ233" s="11">
        <f>'OddsRatio_working_3-way'!U233/(3*'OddsRatio_working_3-way'!X233^(1/3))*SIN(('OddsRatio_working_3-way'!Y233+2*PI())/3)</f>
        <v>-0.40831799293157323</v>
      </c>
      <c r="AK233" s="11">
        <f>'OddsRatio_working_3-way'!U233/(3*'OddsRatio_working_3-way'!X233^(1/3))*SIN(('OddsRatio_working_3-way'!Y233+4*PI())/3)</f>
        <v>0.5087335177908322</v>
      </c>
      <c r="AL233" s="11">
        <f>'OddsRatio_working_3-way'!Z233+'OddsRatio_working_3-way'!AF233</f>
        <v>1.0589198731526674</v>
      </c>
      <c r="AM233" s="11">
        <f>'OddsRatio_working_3-way'!AA233+'OddsRatio_working_3-way'!AG233</f>
        <v>-0.70338472750126591</v>
      </c>
      <c r="AN233" s="11">
        <f>'OddsRatio_working_3-way'!AB233+'OddsRatio_working_3-way'!AH233</f>
        <v>-0.35553514565140182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1.0589198731526674</v>
      </c>
      <c r="AS233" s="11">
        <f>IF(('OddsRatio_working_3-way'!X233=0),IF(Q233&gt;0,-Q233^(1/3),(-Q233)^(1/3)),'OddsRatio_working_3-way'!AM233-'OddsRatio_working_3-way'!R233/3)</f>
        <v>-0.70338472750126591</v>
      </c>
      <c r="AT233" s="11">
        <f>IF(('OddsRatio_working_3-way'!X233=0),IF(Q233&gt;0,-Q233^(1/3),(-Q233)^(1/3)),'OddsRatio_working_3-way'!AN233-'OddsRatio_working_3-way'!R233/3)</f>
        <v>-0.35553514565140182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2.5499999999999998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2.78</v>
      </c>
      <c r="D234" s="9">
        <f t="shared" si="52"/>
        <v>0.38020912677442648</v>
      </c>
      <c r="E234" s="9">
        <f t="shared" si="53"/>
        <v>0.27160412267025619</v>
      </c>
      <c r="F234" s="9">
        <f t="shared" si="54"/>
        <v>0.34818675055531761</v>
      </c>
      <c r="G234" s="9">
        <f t="shared" si="55"/>
        <v>1.0516977403796131</v>
      </c>
      <c r="H234" s="9">
        <f t="shared" si="56"/>
        <v>2.6301314975883998</v>
      </c>
      <c r="I234" s="9">
        <f t="shared" si="57"/>
        <v>3.6818292379680129</v>
      </c>
      <c r="J234" s="9">
        <f t="shared" si="58"/>
        <v>2.8720219778757108</v>
      </c>
      <c r="K234" s="11">
        <f t="shared" si="59"/>
        <v>0.39215686274509809</v>
      </c>
      <c r="L234" s="11">
        <f t="shared" si="60"/>
        <v>0.28169014084507044</v>
      </c>
      <c r="M234" s="11">
        <f t="shared" si="61"/>
        <v>0.35971223021582738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-0.27956226568041342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0.23364903768782819</v>
      </c>
      <c r="Q234" s="11">
        <f>2*'OddsRatio_working_3-way'!K234*'OddsRatio_working_3-way'!L234*'OddsRatio_working_3-way'!M234</f>
        <v>7.9472461798581043E-2</v>
      </c>
      <c r="R234" s="11">
        <f t="shared" si="62"/>
        <v>0</v>
      </c>
      <c r="S234" s="11">
        <f t="shared" si="63"/>
        <v>-0.83576743491887506</v>
      </c>
      <c r="T234" s="11">
        <f t="shared" si="64"/>
        <v>-0.28427463772750861</v>
      </c>
      <c r="U234" s="11">
        <f>'OddsRatio_working_3-way'!S234-'OddsRatio_working_3-way'!R234^2/3</f>
        <v>-0.83576743491887506</v>
      </c>
      <c r="V234" s="11">
        <f>'OddsRatio_working_3-way'!S234*'OddsRatio_working_3-way'!R234/3-2*'OddsRatio_working_3-way'!R234^3/27-'OddsRatio_working_3-way'!T234</f>
        <v>0.28427463772750861</v>
      </c>
      <c r="W234" s="11">
        <f>'OddsRatio_working_3-way'!V234^2+4*'OddsRatio_working_3-way'!U234^3/27</f>
        <v>-5.6752748221666621E-3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0.14704365378797629</v>
      </c>
      <c r="Y234" s="11">
        <f>IF('OddsRatio_working_3-way'!W234&gt;=0,IF('OddsRatio_working_3-way'!V234+SQRT('OddsRatio_working_3-way'!W234)&gt;0,0,PI()),ACOS('OddsRatio_working_3-way'!V234/(2*'OddsRatio_working_3-way'!X234)))</f>
        <v>0.25905112397750396</v>
      </c>
      <c r="Z234" s="11">
        <f>'OddsRatio_working_3-way'!X234^(1/3)*COS('OddsRatio_working_3-way'!Y234/3)</f>
        <v>0.52584887018980664</v>
      </c>
      <c r="AA234" s="11">
        <f>'OddsRatio_working_3-way'!X234^(1/3)*COS(('OddsRatio_working_3-way'!Y234+2*PI())/3)</f>
        <v>-0.30234629476433944</v>
      </c>
      <c r="AB234" s="11">
        <f>'OddsRatio_working_3-way'!X234^(1/3)*COS(('OddsRatio_working_3-way'!Y234+4*PI())/3)</f>
        <v>-0.22350257542546734</v>
      </c>
      <c r="AC234" s="11">
        <f>'OddsRatio_working_3-way'!X234^(1/3)*SIN('OddsRatio_working_3-way'!Y234/3)</f>
        <v>4.5520442584209272E-2</v>
      </c>
      <c r="AD234" s="11">
        <f>'OddsRatio_working_3-way'!X234^(1/3)*SIN(('OddsRatio_working_3-way'!Y234+2*PI())/3)</f>
        <v>0.43263825884361362</v>
      </c>
      <c r="AE234" s="11">
        <f>'OddsRatio_working_3-way'!X234^(1/3)*SIN(('OddsRatio_working_3-way'!Y234+4*PI())/3)</f>
        <v>-0.47815870142782274</v>
      </c>
      <c r="AF234" s="11">
        <f>-'OddsRatio_working_3-way'!U234/(3*'OddsRatio_working_3-way'!X234^(1/3))*COS(('OddsRatio_working_3-way'!Y234)/3)</f>
        <v>0.52584887018980642</v>
      </c>
      <c r="AG234" s="11">
        <f>-'OddsRatio_working_3-way'!U234/(3*'OddsRatio_working_3-way'!X234^(1/3))*COS(('OddsRatio_working_3-way'!Y234+2*PI())/3)</f>
        <v>-0.30234629476433933</v>
      </c>
      <c r="AH234" s="11">
        <f>-'OddsRatio_working_3-way'!U234/(3*'OddsRatio_working_3-way'!X234^(1/3))*COS(('OddsRatio_working_3-way'!Y234+4*PI())/3)</f>
        <v>-0.22350257542546725</v>
      </c>
      <c r="AI234" s="11">
        <f>'OddsRatio_working_3-way'!U234/(3*'OddsRatio_working_3-way'!X234^(1/3))*SIN(('OddsRatio_working_3-way'!Y234)/3)</f>
        <v>-4.5520442584209252E-2</v>
      </c>
      <c r="AJ234" s="11">
        <f>'OddsRatio_working_3-way'!U234/(3*'OddsRatio_working_3-way'!X234^(1/3))*SIN(('OddsRatio_working_3-way'!Y234+2*PI())/3)</f>
        <v>-0.43263825884361345</v>
      </c>
      <c r="AK234" s="11">
        <f>'OddsRatio_working_3-way'!U234/(3*'OddsRatio_working_3-way'!X234^(1/3))*SIN(('OddsRatio_working_3-way'!Y234+4*PI())/3)</f>
        <v>0.47815870142782257</v>
      </c>
      <c r="AL234" s="11">
        <f>'OddsRatio_working_3-way'!Z234+'OddsRatio_working_3-way'!AF234</f>
        <v>1.0516977403796131</v>
      </c>
      <c r="AM234" s="11">
        <f>'OddsRatio_working_3-way'!AA234+'OddsRatio_working_3-way'!AG234</f>
        <v>-0.60469258952867877</v>
      </c>
      <c r="AN234" s="11">
        <f>'OddsRatio_working_3-way'!AB234+'OddsRatio_working_3-way'!AH234</f>
        <v>-0.44700515085093462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1.0516977403796131</v>
      </c>
      <c r="AS234" s="11">
        <f>IF(('OddsRatio_working_3-way'!X234=0),IF(Q234&gt;0,-Q234^(1/3),(-Q234)^(1/3)),'OddsRatio_working_3-way'!AM234-'OddsRatio_working_3-way'!R234/3)</f>
        <v>-0.60469258952867877</v>
      </c>
      <c r="AT234" s="11">
        <f>IF(('OddsRatio_working_3-way'!X234=0),IF(Q234&gt;0,-Q234^(1/3),(-Q234)^(1/3)),'OddsRatio_working_3-way'!AN234-'OddsRatio_working_3-way'!R234/3)</f>
        <v>-0.44700515085093462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3.81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1.91</v>
      </c>
      <c r="D235" s="9">
        <f t="shared" si="52"/>
        <v>0.25016257369727435</v>
      </c>
      <c r="E235" s="9">
        <f t="shared" si="53"/>
        <v>0.24240053829087885</v>
      </c>
      <c r="F235" s="9">
        <f t="shared" si="54"/>
        <v>0.50743688801184672</v>
      </c>
      <c r="G235" s="9">
        <f t="shared" si="55"/>
        <v>1.0666905734083918</v>
      </c>
      <c r="H235" s="9">
        <f t="shared" si="56"/>
        <v>3.997400511277581</v>
      </c>
      <c r="I235" s="9">
        <f t="shared" si="57"/>
        <v>4.1254033800865884</v>
      </c>
      <c r="J235" s="9">
        <f t="shared" si="58"/>
        <v>1.9706884218016365</v>
      </c>
      <c r="K235" s="11">
        <f t="shared" si="59"/>
        <v>0.26246719160104987</v>
      </c>
      <c r="L235" s="11">
        <f t="shared" si="60"/>
        <v>0.2544529262086514</v>
      </c>
      <c r="M235" s="11">
        <f t="shared" si="61"/>
        <v>0.52356020942408377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-0.261977768945302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0.23252558839201493</v>
      </c>
      <c r="Q235" s="11">
        <f>2*'OddsRatio_working_3-way'!K235*'OddsRatio_working_3-way'!L235*'OddsRatio_working_3-way'!M235</f>
        <v>6.9932507787072162E-2</v>
      </c>
      <c r="R235" s="11">
        <f t="shared" si="62"/>
        <v>0</v>
      </c>
      <c r="S235" s="11">
        <f t="shared" si="63"/>
        <v>-0.88757755792845017</v>
      </c>
      <c r="T235" s="11">
        <f t="shared" si="64"/>
        <v>-0.26694061892584969</v>
      </c>
      <c r="U235" s="11">
        <f>'OddsRatio_working_3-way'!S235-'OddsRatio_working_3-way'!R235^2/3</f>
        <v>-0.88757755792845017</v>
      </c>
      <c r="V235" s="11">
        <f>'OddsRatio_working_3-way'!S235*'OddsRatio_working_3-way'!R235/3-2*'OddsRatio_working_3-way'!R235^3/27-'OddsRatio_working_3-way'!T235</f>
        <v>0.26694061892584969</v>
      </c>
      <c r="W235" s="11">
        <f>'OddsRatio_working_3-way'!V235^2+4*'OddsRatio_working_3-way'!U235^3/27</f>
        <v>-3.2332069649301326E-2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0.16092650782408177</v>
      </c>
      <c r="Y235" s="11">
        <f>IF('OddsRatio_working_3-way'!W235&gt;=0,IF('OddsRatio_working_3-way'!V235+SQRT('OddsRatio_working_3-way'!W235)&gt;0,0,PI()),ACOS('OddsRatio_working_3-way'!V235/(2*'OddsRatio_working_3-way'!X235)))</f>
        <v>0.59278726804879966</v>
      </c>
      <c r="Z235" s="11">
        <f>'OddsRatio_working_3-way'!X235^(1/3)*COS('OddsRatio_working_3-way'!Y235/3)</f>
        <v>0.53334528670419579</v>
      </c>
      <c r="AA235" s="11">
        <f>'OddsRatio_working_3-way'!X235^(1/3)*COS(('OddsRatio_working_3-way'!Y235+2*PI())/3)</f>
        <v>-0.35914692812860677</v>
      </c>
      <c r="AB235" s="11">
        <f>'OddsRatio_working_3-way'!X235^(1/3)*COS(('OddsRatio_working_3-way'!Y235+4*PI())/3)</f>
        <v>-0.17419835857558896</v>
      </c>
      <c r="AC235" s="11">
        <f>'OddsRatio_working_3-way'!X235^(1/3)*SIN('OddsRatio_working_3-way'!Y235/3)</f>
        <v>0.10678010641767106</v>
      </c>
      <c r="AD235" s="11">
        <f>'OddsRatio_working_3-way'!X235^(1/3)*SIN(('OddsRatio_working_3-way'!Y235+2*PI())/3)</f>
        <v>0.40850051406569288</v>
      </c>
      <c r="AE235" s="11">
        <f>'OddsRatio_working_3-way'!X235^(1/3)*SIN(('OddsRatio_working_3-way'!Y235+4*PI())/3)</f>
        <v>-0.51528062048336398</v>
      </c>
      <c r="AF235" s="11">
        <f>-'OddsRatio_working_3-way'!U235/(3*'OddsRatio_working_3-way'!X235^(1/3))*COS(('OddsRatio_working_3-way'!Y235)/3)</f>
        <v>0.5333452867041959</v>
      </c>
      <c r="AG235" s="11">
        <f>-'OddsRatio_working_3-way'!U235/(3*'OddsRatio_working_3-way'!X235^(1/3))*COS(('OddsRatio_working_3-way'!Y235+2*PI())/3)</f>
        <v>-0.35914692812860682</v>
      </c>
      <c r="AH235" s="11">
        <f>-'OddsRatio_working_3-way'!U235/(3*'OddsRatio_working_3-way'!X235^(1/3))*COS(('OddsRatio_working_3-way'!Y235+4*PI())/3)</f>
        <v>-0.17419835857558899</v>
      </c>
      <c r="AI235" s="11">
        <f>'OddsRatio_working_3-way'!U235/(3*'OddsRatio_working_3-way'!X235^(1/3))*SIN(('OddsRatio_working_3-way'!Y235)/3)</f>
        <v>-0.10678010641767108</v>
      </c>
      <c r="AJ235" s="11">
        <f>'OddsRatio_working_3-way'!U235/(3*'OddsRatio_working_3-way'!X235^(1/3))*SIN(('OddsRatio_working_3-way'!Y235+2*PI())/3)</f>
        <v>-0.40850051406569299</v>
      </c>
      <c r="AK235" s="11">
        <f>'OddsRatio_working_3-way'!U235/(3*'OddsRatio_working_3-way'!X235^(1/3))*SIN(('OddsRatio_working_3-way'!Y235+4*PI())/3)</f>
        <v>0.51528062048336409</v>
      </c>
      <c r="AL235" s="11">
        <f>'OddsRatio_working_3-way'!Z235+'OddsRatio_working_3-way'!AF235</f>
        <v>1.0666905734083918</v>
      </c>
      <c r="AM235" s="11">
        <f>'OddsRatio_working_3-way'!AA235+'OddsRatio_working_3-way'!AG235</f>
        <v>-0.71829385625721365</v>
      </c>
      <c r="AN235" s="11">
        <f>'OddsRatio_working_3-way'!AB235+'OddsRatio_working_3-way'!AH235</f>
        <v>-0.34839671715117793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1.0666905734083918</v>
      </c>
      <c r="AS235" s="11">
        <f>IF(('OddsRatio_working_3-way'!X235=0),IF(Q235&gt;0,-Q235^(1/3),(-Q235)^(1/3)),'OddsRatio_working_3-way'!AM235-'OddsRatio_working_3-way'!R235/3)</f>
        <v>-0.71829385625721365</v>
      </c>
      <c r="AT235" s="11">
        <f>IF(('OddsRatio_working_3-way'!X235=0),IF(Q235&gt;0,-Q235^(1/3),(-Q235)^(1/3)),'OddsRatio_working_3-way'!AN235-'OddsRatio_working_3-way'!R235/3)</f>
        <v>-0.34839671715117793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2.2599999999999998</v>
      </c>
      <c r="B236" s="4">
        <f>IF('True_Odds_Calculator_3-way'!B237="","",'True_Odds_Calculator_3-way'!B237)</f>
        <v>3.89</v>
      </c>
      <c r="C236" s="4">
        <f>IF('True_Odds_Calculator_3-way'!C237="","",'True_Odds_Calculator_3-way'!C237)</f>
        <v>2.95</v>
      </c>
      <c r="D236" s="9">
        <f t="shared" si="52"/>
        <v>0.42804012832680044</v>
      </c>
      <c r="E236" s="9">
        <f t="shared" si="53"/>
        <v>0.24601190184401223</v>
      </c>
      <c r="F236" s="9">
        <f t="shared" si="54"/>
        <v>0.32594796982918706</v>
      </c>
      <c r="G236" s="9">
        <f t="shared" si="55"/>
        <v>1.0604996495638586</v>
      </c>
      <c r="H236" s="9">
        <f t="shared" si="56"/>
        <v>2.3362295584504618</v>
      </c>
      <c r="I236" s="9">
        <f t="shared" si="57"/>
        <v>4.0648439872395521</v>
      </c>
      <c r="J236" s="9">
        <f t="shared" si="58"/>
        <v>3.0679743166495244</v>
      </c>
      <c r="K236" s="11">
        <f t="shared" si="59"/>
        <v>0.44247787610619471</v>
      </c>
      <c r="L236" s="11">
        <f t="shared" si="60"/>
        <v>0.25706940874035988</v>
      </c>
      <c r="M236" s="11">
        <f t="shared" si="61"/>
        <v>0.33898305084745761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-0.27379337973975326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0.2352067486599963</v>
      </c>
      <c r="Q236" s="11">
        <f>2*'OddsRatio_working_3-way'!K236*'OddsRatio_working_3-way'!L236*'OddsRatio_working_3-way'!M236</f>
        <v>7.711696677376928E-2</v>
      </c>
      <c r="R236" s="11">
        <f t="shared" si="62"/>
        <v>0</v>
      </c>
      <c r="S236" s="11">
        <f t="shared" si="63"/>
        <v>-0.85906660301124005</v>
      </c>
      <c r="T236" s="11">
        <f t="shared" si="64"/>
        <v>-0.28166118131516066</v>
      </c>
      <c r="U236" s="11">
        <f>'OddsRatio_working_3-way'!S236-'OddsRatio_working_3-way'!R236^2/3</f>
        <v>-0.85906660301124005</v>
      </c>
      <c r="V236" s="11">
        <f>'OddsRatio_working_3-way'!S236*'OddsRatio_working_3-way'!R236/3-2*'OddsRatio_working_3-way'!R236^3/27-'OddsRatio_working_3-way'!T236</f>
        <v>0.28166118131516066</v>
      </c>
      <c r="W236" s="11">
        <f>'OddsRatio_working_3-way'!V236^2+4*'OddsRatio_working_3-way'!U236^3/27</f>
        <v>-1.4591012380352292E-2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0.15323514074797276</v>
      </c>
      <c r="Y236" s="11">
        <f>IF('OddsRatio_working_3-way'!W236&gt;=0,IF('OddsRatio_working_3-way'!V236+SQRT('OddsRatio_working_3-way'!W236)&gt;0,0,PI()),ACOS('OddsRatio_working_3-way'!V236/(2*'OddsRatio_working_3-way'!X236)))</f>
        <v>0.40513570012770161</v>
      </c>
      <c r="Z236" s="11">
        <f>'OddsRatio_working_3-way'!X236^(1/3)*COS('OddsRatio_working_3-way'!Y236/3)</f>
        <v>0.53024982478192928</v>
      </c>
      <c r="AA236" s="11">
        <f>'OddsRatio_working_3-way'!X236^(1/3)*COS(('OddsRatio_working_3-way'!Y236+2*PI())/3)</f>
        <v>-0.32751876819311887</v>
      </c>
      <c r="AB236" s="11">
        <f>'OddsRatio_working_3-way'!X236^(1/3)*COS(('OddsRatio_working_3-way'!Y236+4*PI())/3)</f>
        <v>-0.20273105658881049</v>
      </c>
      <c r="AC236" s="11">
        <f>'OddsRatio_working_3-way'!X236^(1/3)*SIN('OddsRatio_working_3-way'!Y236/3)</f>
        <v>7.2046218886304927E-2</v>
      </c>
      <c r="AD236" s="11">
        <f>'OddsRatio_working_3-way'!X236^(1/3)*SIN(('OddsRatio_working_3-way'!Y236+2*PI())/3)</f>
        <v>0.42318670917024565</v>
      </c>
      <c r="AE236" s="11">
        <f>'OddsRatio_working_3-way'!X236^(1/3)*SIN(('OddsRatio_working_3-way'!Y236+4*PI())/3)</f>
        <v>-0.4952329280565505</v>
      </c>
      <c r="AF236" s="11">
        <f>-'OddsRatio_working_3-way'!U236/(3*'OddsRatio_working_3-way'!X236^(1/3))*COS(('OddsRatio_working_3-way'!Y236)/3)</f>
        <v>0.53024982478192928</v>
      </c>
      <c r="AG236" s="11">
        <f>-'OddsRatio_working_3-way'!U236/(3*'OddsRatio_working_3-way'!X236^(1/3))*COS(('OddsRatio_working_3-way'!Y236+2*PI())/3)</f>
        <v>-0.32751876819311887</v>
      </c>
      <c r="AH236" s="11">
        <f>-'OddsRatio_working_3-way'!U236/(3*'OddsRatio_working_3-way'!X236^(1/3))*COS(('OddsRatio_working_3-way'!Y236+4*PI())/3)</f>
        <v>-0.20273105658881049</v>
      </c>
      <c r="AI236" s="11">
        <f>'OddsRatio_working_3-way'!U236/(3*'OddsRatio_working_3-way'!X236^(1/3))*SIN(('OddsRatio_working_3-way'!Y236)/3)</f>
        <v>-7.2046218886304927E-2</v>
      </c>
      <c r="AJ236" s="11">
        <f>'OddsRatio_working_3-way'!U236/(3*'OddsRatio_working_3-way'!X236^(1/3))*SIN(('OddsRatio_working_3-way'!Y236+2*PI())/3)</f>
        <v>-0.42318670917024565</v>
      </c>
      <c r="AK236" s="11">
        <f>'OddsRatio_working_3-way'!U236/(3*'OddsRatio_working_3-way'!X236^(1/3))*SIN(('OddsRatio_working_3-way'!Y236+4*PI())/3)</f>
        <v>0.4952329280565505</v>
      </c>
      <c r="AL236" s="11">
        <f>'OddsRatio_working_3-way'!Z236+'OddsRatio_working_3-way'!AF236</f>
        <v>1.0604996495638586</v>
      </c>
      <c r="AM236" s="11">
        <f>'OddsRatio_working_3-way'!AA236+'OddsRatio_working_3-way'!AG236</f>
        <v>-0.65503753638623774</v>
      </c>
      <c r="AN236" s="11">
        <f>'OddsRatio_working_3-way'!AB236+'OddsRatio_working_3-way'!AH236</f>
        <v>-0.40546211317762099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1.0604996495638586</v>
      </c>
      <c r="AS236" s="11">
        <f>IF(('OddsRatio_working_3-way'!X236=0),IF(Q236&gt;0,-Q236^(1/3),(-Q236)^(1/3)),'OddsRatio_working_3-way'!AM236-'OddsRatio_working_3-way'!R236/3)</f>
        <v>-0.65503753638623774</v>
      </c>
      <c r="AT236" s="11">
        <f>IF(('OddsRatio_working_3-way'!X236=0),IF(Q236&gt;0,-Q236^(1/3),(-Q236)^(1/3)),'OddsRatio_working_3-way'!AN236-'OddsRatio_working_3-way'!R236/3)</f>
        <v>-0.40546211317762099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</v>
      </c>
      <c r="B237" s="4">
        <f>IF('True_Odds_Calculator_3-way'!B238="","",'True_Odds_Calculator_3-way'!B238)</f>
        <v>3.86</v>
      </c>
      <c r="C237" s="4">
        <f>IF('True_Odds_Calculator_3-way'!C238="","",'True_Odds_Calculator_3-way'!C238)</f>
        <v>3.63</v>
      </c>
      <c r="D237" s="9">
        <f t="shared" si="52"/>
        <v>0.48643339132944102</v>
      </c>
      <c r="E237" s="9">
        <f t="shared" si="53"/>
        <v>0.24878526977670953</v>
      </c>
      <c r="F237" s="9">
        <f t="shared" si="54"/>
        <v>0.26478133889384936</v>
      </c>
      <c r="G237" s="9">
        <f t="shared" si="55"/>
        <v>1.0557799234689909</v>
      </c>
      <c r="H237" s="9">
        <f t="shared" si="56"/>
        <v>2.0557799234689909</v>
      </c>
      <c r="I237" s="9">
        <f t="shared" si="57"/>
        <v>4.0195305811213133</v>
      </c>
      <c r="J237" s="9">
        <f t="shared" si="58"/>
        <v>3.7767011987234467</v>
      </c>
      <c r="K237" s="11">
        <f t="shared" si="59"/>
        <v>0.5</v>
      </c>
      <c r="L237" s="11">
        <f t="shared" si="60"/>
        <v>0.2590673575129534</v>
      </c>
      <c r="M237" s="11">
        <f t="shared" si="61"/>
        <v>0.27548209366391185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-0.26840948343539017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0.23159051656460983</v>
      </c>
      <c r="Q237" s="11">
        <f>2*'OddsRatio_working_3-way'!K237*'OddsRatio_working_3-way'!L237*'OddsRatio_working_3-way'!M237</f>
        <v>7.1368418047645571E-2</v>
      </c>
      <c r="R237" s="11">
        <f t="shared" si="62"/>
        <v>0</v>
      </c>
      <c r="S237" s="11">
        <f t="shared" si="63"/>
        <v>-0.86282538754021643</v>
      </c>
      <c r="T237" s="11">
        <f t="shared" si="64"/>
        <v>-0.26589380201547508</v>
      </c>
      <c r="U237" s="11">
        <f>'OddsRatio_working_3-way'!S237-'OddsRatio_working_3-way'!R237^2/3</f>
        <v>-0.86282538754021643</v>
      </c>
      <c r="V237" s="11">
        <f>'OddsRatio_working_3-way'!S237*'OddsRatio_working_3-way'!R237/3-2*'OddsRatio_working_3-way'!R237^3/27-'OddsRatio_working_3-way'!T237</f>
        <v>0.26589380201547508</v>
      </c>
      <c r="W237" s="11">
        <f>'OddsRatio_working_3-way'!V237^2+4*'OddsRatio_working_3-way'!U237^3/27</f>
        <v>-2.4462795396546277E-2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0.15424194415494683</v>
      </c>
      <c r="Y237" s="11">
        <f>IF('OddsRatio_working_3-way'!W237&gt;=0,IF('OddsRatio_working_3-way'!V237+SQRT('OddsRatio_working_3-way'!W237)&gt;0,0,PI()),ACOS('OddsRatio_working_3-way'!V237/(2*'OddsRatio_working_3-way'!X237)))</f>
        <v>0.53171777688731958</v>
      </c>
      <c r="Z237" s="11">
        <f>'OddsRatio_working_3-way'!X237^(1/3)*COS('OddsRatio_working_3-way'!Y237/3)</f>
        <v>0.52788996173449543</v>
      </c>
      <c r="AA237" s="11">
        <f>'OddsRatio_working_3-way'!X237^(1/3)*COS(('OddsRatio_working_3-way'!Y237+2*PI())/3)</f>
        <v>-0.34583202569131527</v>
      </c>
      <c r="AB237" s="11">
        <f>'OddsRatio_working_3-way'!X237^(1/3)*COS(('OddsRatio_working_3-way'!Y237+4*PI())/3)</f>
        <v>-0.18205793604318027</v>
      </c>
      <c r="AC237" s="11">
        <f>'OddsRatio_working_3-way'!X237^(1/3)*SIN('OddsRatio_working_3-way'!Y237/3)</f>
        <v>9.4555014744636706E-2</v>
      </c>
      <c r="AD237" s="11">
        <f>'OddsRatio_working_3-way'!X237^(1/3)*SIN(('OddsRatio_working_3-way'!Y237+2*PI())/3)</f>
        <v>0.40988860989254988</v>
      </c>
      <c r="AE237" s="11">
        <f>'OddsRatio_working_3-way'!X237^(1/3)*SIN(('OddsRatio_working_3-way'!Y237+4*PI())/3)</f>
        <v>-0.50444362463718662</v>
      </c>
      <c r="AF237" s="11">
        <f>-'OddsRatio_working_3-way'!U237/(3*'OddsRatio_working_3-way'!X237^(1/3))*COS(('OddsRatio_working_3-way'!Y237)/3)</f>
        <v>0.52788996173449543</v>
      </c>
      <c r="AG237" s="11">
        <f>-'OddsRatio_working_3-way'!U237/(3*'OddsRatio_working_3-way'!X237^(1/3))*COS(('OddsRatio_working_3-way'!Y237+2*PI())/3)</f>
        <v>-0.34583202569131527</v>
      </c>
      <c r="AH237" s="11">
        <f>-'OddsRatio_working_3-way'!U237/(3*'OddsRatio_working_3-way'!X237^(1/3))*COS(('OddsRatio_working_3-way'!Y237+4*PI())/3)</f>
        <v>-0.18205793604318027</v>
      </c>
      <c r="AI237" s="11">
        <f>'OddsRatio_working_3-way'!U237/(3*'OddsRatio_working_3-way'!X237^(1/3))*SIN(('OddsRatio_working_3-way'!Y237)/3)</f>
        <v>-9.4555014744636706E-2</v>
      </c>
      <c r="AJ237" s="11">
        <f>'OddsRatio_working_3-way'!U237/(3*'OddsRatio_working_3-way'!X237^(1/3))*SIN(('OddsRatio_working_3-way'!Y237+2*PI())/3)</f>
        <v>-0.40988860989254988</v>
      </c>
      <c r="AK237" s="11">
        <f>'OddsRatio_working_3-way'!U237/(3*'OddsRatio_working_3-way'!X237^(1/3))*SIN(('OddsRatio_working_3-way'!Y237+4*PI())/3)</f>
        <v>0.50444362463718662</v>
      </c>
      <c r="AL237" s="11">
        <f>'OddsRatio_working_3-way'!Z237+'OddsRatio_working_3-way'!AF237</f>
        <v>1.0557799234689909</v>
      </c>
      <c r="AM237" s="11">
        <f>'OddsRatio_working_3-way'!AA237+'OddsRatio_working_3-way'!AG237</f>
        <v>-0.69166405138263054</v>
      </c>
      <c r="AN237" s="11">
        <f>'OddsRatio_working_3-way'!AB237+'OddsRatio_working_3-way'!AH237</f>
        <v>-0.36411587208636054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1.0557799234689909</v>
      </c>
      <c r="AS237" s="11">
        <f>IF(('OddsRatio_working_3-way'!X237=0),IF(Q237&gt;0,-Q237^(1/3),(-Q237)^(1/3)),'OddsRatio_working_3-way'!AM237-'OddsRatio_working_3-way'!R237/3)</f>
        <v>-0.69166405138263054</v>
      </c>
      <c r="AT237" s="11">
        <f>IF(('OddsRatio_working_3-way'!X237=0),IF(Q237&gt;0,-Q237^(1/3),(-Q237)^(1/3)),'OddsRatio_working_3-way'!AN237-'OddsRatio_working_3-way'!R237/3)</f>
        <v>-0.36411587208636054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2.0499999999999998</v>
      </c>
      <c r="B238" s="4">
        <f>IF('True_Odds_Calculator_3-way'!B239="","",'True_Odds_Calculator_3-way'!B239)</f>
        <v>3.84</v>
      </c>
      <c r="C238" s="4">
        <f>IF('True_Odds_Calculator_3-way'!C239="","",'True_Odds_Calculator_3-way'!C239)</f>
        <v>3.49</v>
      </c>
      <c r="D238" s="9">
        <f t="shared" si="52"/>
        <v>0.47428640322930582</v>
      </c>
      <c r="E238" s="9">
        <f t="shared" si="53"/>
        <v>0.25012249396640801</v>
      </c>
      <c r="F238" s="9">
        <f t="shared" si="54"/>
        <v>0.27559110280428611</v>
      </c>
      <c r="G238" s="9">
        <f t="shared" si="55"/>
        <v>1.0556482592861167</v>
      </c>
      <c r="H238" s="9">
        <f t="shared" si="56"/>
        <v>2.1084306722504222</v>
      </c>
      <c r="I238" s="9">
        <f t="shared" si="57"/>
        <v>3.9980410563725712</v>
      </c>
      <c r="J238" s="9">
        <f t="shared" si="58"/>
        <v>3.6285641656224308</v>
      </c>
      <c r="K238" s="11">
        <f t="shared" si="59"/>
        <v>0.48780487804878053</v>
      </c>
      <c r="L238" s="11">
        <f t="shared" si="60"/>
        <v>0.26041666666666669</v>
      </c>
      <c r="M238" s="11">
        <f t="shared" si="61"/>
        <v>0.28653295128939826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-0.27026914878747632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0.23222563887529996</v>
      </c>
      <c r="Q238" s="11">
        <f>2*'OddsRatio_working_3-way'!K238*'OddsRatio_working_3-way'!L238*'OddsRatio_working_3-way'!M238</f>
        <v>7.279800591702193E-2</v>
      </c>
      <c r="R238" s="11">
        <f t="shared" si="62"/>
        <v>0</v>
      </c>
      <c r="S238" s="11">
        <f t="shared" si="63"/>
        <v>-0.85923842923673266</v>
      </c>
      <c r="T238" s="11">
        <f t="shared" si="64"/>
        <v>-0.26935373957264347</v>
      </c>
      <c r="U238" s="11">
        <f>'OddsRatio_working_3-way'!S238-'OddsRatio_working_3-way'!R238^2/3</f>
        <v>-0.85923842923673266</v>
      </c>
      <c r="V238" s="11">
        <f>'OddsRatio_working_3-way'!S238*'OddsRatio_working_3-way'!R238/3-2*'OddsRatio_working_3-way'!R238^3/27-'OddsRatio_working_3-way'!T238</f>
        <v>0.26935373957264347</v>
      </c>
      <c r="W238" s="11">
        <f>'OddsRatio_working_3-way'!V238^2+4*'OddsRatio_working_3-way'!U238^3/27</f>
        <v>-2.1428966344607336E-2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0.15328111704183819</v>
      </c>
      <c r="Y238" s="11">
        <f>IF('OddsRatio_working_3-way'!W238&gt;=0,IF('OddsRatio_working_3-way'!V238+SQRT('OddsRatio_working_3-way'!W238)&gt;0,0,PI()),ACOS('OddsRatio_working_3-way'!V238/(2*'OddsRatio_working_3-way'!X238)))</f>
        <v>0.49781791284196886</v>
      </c>
      <c r="Z238" s="11">
        <f>'OddsRatio_working_3-way'!X238^(1/3)*COS('OddsRatio_working_3-way'!Y238/3)</f>
        <v>0.52782412964305836</v>
      </c>
      <c r="AA238" s="11">
        <f>'OddsRatio_working_3-way'!X238^(1/3)*COS(('OddsRatio_working_3-way'!Y238+2*PI())/3)</f>
        <v>-0.34046840638833953</v>
      </c>
      <c r="AB238" s="11">
        <f>'OddsRatio_working_3-way'!X238^(1/3)*COS(('OddsRatio_working_3-way'!Y238+4*PI())/3)</f>
        <v>-0.18735572325471894</v>
      </c>
      <c r="AC238" s="11">
        <f>'OddsRatio_working_3-way'!X238^(1/3)*SIN('OddsRatio_working_3-way'!Y238/3)</f>
        <v>8.8399648823541815E-2</v>
      </c>
      <c r="AD238" s="11">
        <f>'OddsRatio_working_3-way'!X238^(1/3)*SIN(('OddsRatio_working_3-way'!Y238+2*PI())/3)</f>
        <v>0.41290928058952864</v>
      </c>
      <c r="AE238" s="11">
        <f>'OddsRatio_working_3-way'!X238^(1/3)*SIN(('OddsRatio_working_3-way'!Y238+4*PI())/3)</f>
        <v>-0.50130892941307037</v>
      </c>
      <c r="AF238" s="11">
        <f>-'OddsRatio_working_3-way'!U238/(3*'OddsRatio_working_3-way'!X238^(1/3))*COS(('OddsRatio_working_3-way'!Y238)/3)</f>
        <v>0.52782412964305825</v>
      </c>
      <c r="AG238" s="11">
        <f>-'OddsRatio_working_3-way'!U238/(3*'OddsRatio_working_3-way'!X238^(1/3))*COS(('OddsRatio_working_3-way'!Y238+2*PI())/3)</f>
        <v>-0.34046840638833947</v>
      </c>
      <c r="AH238" s="11">
        <f>-'OddsRatio_working_3-way'!U238/(3*'OddsRatio_working_3-way'!X238^(1/3))*COS(('OddsRatio_working_3-way'!Y238+4*PI())/3)</f>
        <v>-0.18735572325471889</v>
      </c>
      <c r="AI238" s="11">
        <f>'OddsRatio_working_3-way'!U238/(3*'OddsRatio_working_3-way'!X238^(1/3))*SIN(('OddsRatio_working_3-way'!Y238)/3)</f>
        <v>-8.8399648823541802E-2</v>
      </c>
      <c r="AJ238" s="11">
        <f>'OddsRatio_working_3-way'!U238/(3*'OddsRatio_working_3-way'!X238^(1/3))*SIN(('OddsRatio_working_3-way'!Y238+2*PI())/3)</f>
        <v>-0.41290928058952853</v>
      </c>
      <c r="AK238" s="11">
        <f>'OddsRatio_working_3-way'!U238/(3*'OddsRatio_working_3-way'!X238^(1/3))*SIN(('OddsRatio_working_3-way'!Y238+4*PI())/3)</f>
        <v>0.50130892941307026</v>
      </c>
      <c r="AL238" s="11">
        <f>'OddsRatio_working_3-way'!Z238+'OddsRatio_working_3-way'!AF238</f>
        <v>1.0556482592861167</v>
      </c>
      <c r="AM238" s="11">
        <f>'OddsRatio_working_3-way'!AA238+'OddsRatio_working_3-way'!AG238</f>
        <v>-0.68093681277667906</v>
      </c>
      <c r="AN238" s="11">
        <f>'OddsRatio_working_3-way'!AB238+'OddsRatio_working_3-way'!AH238</f>
        <v>-0.37471144650943783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1.0556482592861167</v>
      </c>
      <c r="AS238" s="11">
        <f>IF(('OddsRatio_working_3-way'!X238=0),IF(Q238&gt;0,-Q238^(1/3),(-Q238)^(1/3)),'OddsRatio_working_3-way'!AM238-'OddsRatio_working_3-way'!R238/3)</f>
        <v>-0.68093681277667906</v>
      </c>
      <c r="AT238" s="11">
        <f>IF(('OddsRatio_working_3-way'!X238=0),IF(Q238&gt;0,-Q238^(1/3),(-Q238)^(1/3)),'OddsRatio_working_3-way'!AN238-'OddsRatio_working_3-way'!R238/3)</f>
        <v>-0.37471144650943783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1.39</v>
      </c>
      <c r="B239" s="4">
        <f>IF('True_Odds_Calculator_3-way'!B240="","",'True_Odds_Calculator_3-way'!B240)</f>
        <v>5.09</v>
      </c>
      <c r="C239" s="4">
        <f>IF('True_Odds_Calculator_3-way'!C240="","",'True_Odds_Calculator_3-way'!C240)</f>
        <v>8.11</v>
      </c>
      <c r="D239" s="9">
        <f t="shared" si="52"/>
        <v>0.70206606024891482</v>
      </c>
      <c r="E239" s="9">
        <f t="shared" si="53"/>
        <v>0.18347220173425163</v>
      </c>
      <c r="F239" s="9">
        <f t="shared" si="54"/>
        <v>0.11446173801683367</v>
      </c>
      <c r="G239" s="9">
        <f t="shared" si="55"/>
        <v>1.088121506084609</v>
      </c>
      <c r="H239" s="9">
        <f t="shared" si="56"/>
        <v>1.4243673873729972</v>
      </c>
      <c r="I239" s="9">
        <f t="shared" si="57"/>
        <v>5.4504169598860503</v>
      </c>
      <c r="J239" s="9">
        <f t="shared" si="58"/>
        <v>8.7365439082615701</v>
      </c>
      <c r="K239" s="11">
        <f t="shared" si="59"/>
        <v>0.71942446043165476</v>
      </c>
      <c r="L239" s="11">
        <f t="shared" si="60"/>
        <v>0.19646365422396858</v>
      </c>
      <c r="M239" s="11">
        <f t="shared" si="61"/>
        <v>0.12330456226880396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-0.19765330422538629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0.20199006045079762</v>
      </c>
      <c r="Q239" s="11">
        <f>2*'OddsRatio_working_3-way'!K239*'OddsRatio_working_3-way'!L239*'OddsRatio_working_3-way'!M239</f>
        <v>3.4855920699015983E-2</v>
      </c>
      <c r="R239" s="11">
        <f t="shared" si="62"/>
        <v>0</v>
      </c>
      <c r="S239" s="11">
        <f t="shared" si="63"/>
        <v>-1.0219412280629827</v>
      </c>
      <c r="T239" s="11">
        <f t="shared" si="64"/>
        <v>-0.17634878827661482</v>
      </c>
      <c r="U239" s="11">
        <f>'OddsRatio_working_3-way'!S239-'OddsRatio_working_3-way'!R239^2/3</f>
        <v>-1.0219412280629827</v>
      </c>
      <c r="V239" s="11">
        <f>'OddsRatio_working_3-way'!S239*'OddsRatio_working_3-way'!R239/3-2*'OddsRatio_working_3-way'!R239^3/27-'OddsRatio_working_3-way'!T239</f>
        <v>0.17634878827661482</v>
      </c>
      <c r="W239" s="11">
        <f>'OddsRatio_working_3-way'!V239^2+4*'OddsRatio_working_3-way'!U239^3/27</f>
        <v>-0.12701643813953284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0.19881859399095647</v>
      </c>
      <c r="Y239" s="11">
        <f>IF('OddsRatio_working_3-way'!W239&gt;=0,IF('OddsRatio_working_3-way'!V239+SQRT('OddsRatio_working_3-way'!W239)&gt;0,0,PI()),ACOS('OddsRatio_working_3-way'!V239/(2*'OddsRatio_working_3-way'!X239)))</f>
        <v>1.1113056272918516</v>
      </c>
      <c r="Z239" s="11">
        <f>'OddsRatio_working_3-way'!X239^(1/3)*COS('OddsRatio_working_3-way'!Y239/3)</f>
        <v>0.54406075304230461</v>
      </c>
      <c r="AA239" s="11">
        <f>'OddsRatio_working_3-way'!X239^(1/3)*COS(('OddsRatio_working_3-way'!Y239+2*PI())/3)</f>
        <v>-0.45501597640547664</v>
      </c>
      <c r="AB239" s="11">
        <f>'OddsRatio_working_3-way'!X239^(1/3)*COS(('OddsRatio_working_3-way'!Y239+4*PI())/3)</f>
        <v>-8.9044776636828096E-2</v>
      </c>
      <c r="AC239" s="11">
        <f>'OddsRatio_working_3-way'!X239^(1/3)*SIN('OddsRatio_working_3-way'!Y239/3)</f>
        <v>0.21129357070207966</v>
      </c>
      <c r="AD239" s="11">
        <f>'OddsRatio_working_3-way'!X239^(1/3)*SIN(('OddsRatio_working_3-way'!Y239+2*PI())/3)</f>
        <v>0.36552364798568776</v>
      </c>
      <c r="AE239" s="11">
        <f>'OddsRatio_working_3-way'!X239^(1/3)*SIN(('OddsRatio_working_3-way'!Y239+4*PI())/3)</f>
        <v>-0.57681721868776736</v>
      </c>
      <c r="AF239" s="11">
        <f>-'OddsRatio_working_3-way'!U239/(3*'OddsRatio_working_3-way'!X239^(1/3))*COS(('OddsRatio_working_3-way'!Y239)/3)</f>
        <v>0.5440607530423045</v>
      </c>
      <c r="AG239" s="11">
        <f>-'OddsRatio_working_3-way'!U239/(3*'OddsRatio_working_3-way'!X239^(1/3))*COS(('OddsRatio_working_3-way'!Y239+2*PI())/3)</f>
        <v>-0.45501597640547659</v>
      </c>
      <c r="AH239" s="11">
        <f>-'OddsRatio_working_3-way'!U239/(3*'OddsRatio_working_3-way'!X239^(1/3))*COS(('OddsRatio_working_3-way'!Y239+4*PI())/3)</f>
        <v>-8.9044776636828082E-2</v>
      </c>
      <c r="AI239" s="11">
        <f>'OddsRatio_working_3-way'!U239/(3*'OddsRatio_working_3-way'!X239^(1/3))*SIN(('OddsRatio_working_3-way'!Y239)/3)</f>
        <v>-0.21129357070207963</v>
      </c>
      <c r="AJ239" s="11">
        <f>'OddsRatio_working_3-way'!U239/(3*'OddsRatio_working_3-way'!X239^(1/3))*SIN(('OddsRatio_working_3-way'!Y239+2*PI())/3)</f>
        <v>-0.36552364798568771</v>
      </c>
      <c r="AK239" s="11">
        <f>'OddsRatio_working_3-way'!U239/(3*'OddsRatio_working_3-way'!X239^(1/3))*SIN(('OddsRatio_working_3-way'!Y239+4*PI())/3)</f>
        <v>0.57681721868776725</v>
      </c>
      <c r="AL239" s="11">
        <f>'OddsRatio_working_3-way'!Z239+'OddsRatio_working_3-way'!AF239</f>
        <v>1.088121506084609</v>
      </c>
      <c r="AM239" s="11">
        <f>'OddsRatio_working_3-way'!AA239+'OddsRatio_working_3-way'!AG239</f>
        <v>-0.91003195281095328</v>
      </c>
      <c r="AN239" s="11">
        <f>'OddsRatio_working_3-way'!AB239+'OddsRatio_working_3-way'!AH239</f>
        <v>-0.17808955327365616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1.088121506084609</v>
      </c>
      <c r="AS239" s="11">
        <f>IF(('OddsRatio_working_3-way'!X239=0),IF(Q239&gt;0,-Q239^(1/3),(-Q239)^(1/3)),'OddsRatio_working_3-way'!AM239-'OddsRatio_working_3-way'!R239/3)</f>
        <v>-0.91003195281095328</v>
      </c>
      <c r="AT239" s="11">
        <f>IF(('OddsRatio_working_3-way'!X239=0),IF(Q239&gt;0,-Q239^(1/3),(-Q239)^(1/3)),'OddsRatio_working_3-way'!AN239-'OddsRatio_working_3-way'!R239/3)</f>
        <v>-0.17808955327365616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3.31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2.16</v>
      </c>
      <c r="D240" s="9">
        <f t="shared" si="52"/>
        <v>0.29125004359403128</v>
      </c>
      <c r="E240" s="9">
        <f t="shared" si="53"/>
        <v>0.25870600597988247</v>
      </c>
      <c r="F240" s="9">
        <f t="shared" si="54"/>
        <v>0.45004395042608647</v>
      </c>
      <c r="G240" s="9">
        <f t="shared" si="55"/>
        <v>1.0534527623074821</v>
      </c>
      <c r="H240" s="9">
        <f t="shared" si="56"/>
        <v>3.4334758809302834</v>
      </c>
      <c r="I240" s="9">
        <f t="shared" si="57"/>
        <v>3.8653915134763519</v>
      </c>
      <c r="J240" s="9">
        <f t="shared" si="58"/>
        <v>2.2220052042766794</v>
      </c>
      <c r="K240" s="11">
        <f t="shared" si="59"/>
        <v>0.30211480362537763</v>
      </c>
      <c r="L240" s="11">
        <f t="shared" si="60"/>
        <v>0.26881720430107525</v>
      </c>
      <c r="M240" s="11">
        <f t="shared" si="61"/>
        <v>0.46296296296296291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-0.27404014481297423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0.23273728525003576</v>
      </c>
      <c r="Q240" s="11">
        <f>2*'OddsRatio_working_3-way'!K240*'OddsRatio_working_3-way'!L240*'OddsRatio_working_3-way'!M240</f>
        <v>7.5197830452354036E-2</v>
      </c>
      <c r="R240" s="11">
        <f t="shared" si="62"/>
        <v>0</v>
      </c>
      <c r="S240" s="11">
        <f t="shared" si="63"/>
        <v>-0.84928171895717441</v>
      </c>
      <c r="T240" s="11">
        <f t="shared" si="64"/>
        <v>-0.27440443261944242</v>
      </c>
      <c r="U240" s="11">
        <f>'OddsRatio_working_3-way'!S240-'OddsRatio_working_3-way'!R240^2/3</f>
        <v>-0.84928171895717441</v>
      </c>
      <c r="V240" s="11">
        <f>'OddsRatio_working_3-way'!S240*'OddsRatio_working_3-way'!R240/3-2*'OddsRatio_working_3-way'!R240^3/27-'OddsRatio_working_3-way'!T240</f>
        <v>0.27440443261944242</v>
      </c>
      <c r="W240" s="11">
        <f>'OddsRatio_working_3-way'!V240^2+4*'OddsRatio_working_3-way'!U240^3/27</f>
        <v>-1.5453235667634263E-2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0.15062455668717534</v>
      </c>
      <c r="Y240" s="11">
        <f>IF('OddsRatio_working_3-way'!W240&gt;=0,IF('OddsRatio_working_3-way'!V240+SQRT('OddsRatio_working_3-way'!W240)&gt;0,0,PI()),ACOS('OddsRatio_working_3-way'!V240/(2*'OddsRatio_working_3-way'!X240)))</f>
        <v>0.42536357244092415</v>
      </c>
      <c r="Z240" s="11">
        <f>'OddsRatio_working_3-way'!X240^(1/3)*COS('OddsRatio_working_3-way'!Y240/3)</f>
        <v>0.52672638115374104</v>
      </c>
      <c r="AA240" s="11">
        <f>'OddsRatio_working_3-way'!X240^(1/3)*COS(('OddsRatio_working_3-way'!Y240+2*PI())/3)</f>
        <v>-0.32847785318681244</v>
      </c>
      <c r="AB240" s="11">
        <f>'OddsRatio_working_3-way'!X240^(1/3)*COS(('OddsRatio_working_3-way'!Y240+4*PI())/3)</f>
        <v>-0.19824852796692866</v>
      </c>
      <c r="AC240" s="11">
        <f>'OddsRatio_working_3-way'!X240^(1/3)*SIN('OddsRatio_working_3-way'!Y240/3)</f>
        <v>7.5187935972083481E-2</v>
      </c>
      <c r="AD240" s="11">
        <f>'OddsRatio_working_3-way'!X240^(1/3)*SIN(('OddsRatio_working_3-way'!Y240+2*PI())/3)</f>
        <v>0.41856445893654304</v>
      </c>
      <c r="AE240" s="11">
        <f>'OddsRatio_working_3-way'!X240^(1/3)*SIN(('OddsRatio_working_3-way'!Y240+4*PI())/3)</f>
        <v>-0.49375239490862627</v>
      </c>
      <c r="AF240" s="11">
        <f>-'OddsRatio_working_3-way'!U240/(3*'OddsRatio_working_3-way'!X240^(1/3))*COS(('OddsRatio_working_3-way'!Y240)/3)</f>
        <v>0.52672638115374093</v>
      </c>
      <c r="AG240" s="11">
        <f>-'OddsRatio_working_3-way'!U240/(3*'OddsRatio_working_3-way'!X240^(1/3))*COS(('OddsRatio_working_3-way'!Y240+2*PI())/3)</f>
        <v>-0.32847785318681239</v>
      </c>
      <c r="AH240" s="11">
        <f>-'OddsRatio_working_3-way'!U240/(3*'OddsRatio_working_3-way'!X240^(1/3))*COS(('OddsRatio_working_3-way'!Y240+4*PI())/3)</f>
        <v>-0.1982485279669286</v>
      </c>
      <c r="AI240" s="11">
        <f>'OddsRatio_working_3-way'!U240/(3*'OddsRatio_working_3-way'!X240^(1/3))*SIN(('OddsRatio_working_3-way'!Y240)/3)</f>
        <v>-7.5187935972083467E-2</v>
      </c>
      <c r="AJ240" s="11">
        <f>'OddsRatio_working_3-way'!U240/(3*'OddsRatio_working_3-way'!X240^(1/3))*SIN(('OddsRatio_working_3-way'!Y240+2*PI())/3)</f>
        <v>-0.41856445893654298</v>
      </c>
      <c r="AK240" s="11">
        <f>'OddsRatio_working_3-way'!U240/(3*'OddsRatio_working_3-way'!X240^(1/3))*SIN(('OddsRatio_working_3-way'!Y240+4*PI())/3)</f>
        <v>0.49375239490862621</v>
      </c>
      <c r="AL240" s="11">
        <f>'OddsRatio_working_3-way'!Z240+'OddsRatio_working_3-way'!AF240</f>
        <v>1.0534527623074821</v>
      </c>
      <c r="AM240" s="11">
        <f>'OddsRatio_working_3-way'!AA240+'OddsRatio_working_3-way'!AG240</f>
        <v>-0.65695570637362488</v>
      </c>
      <c r="AN240" s="11">
        <f>'OddsRatio_working_3-way'!AB240+'OddsRatio_working_3-way'!AH240</f>
        <v>-0.39649705593385726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1.0534527623074821</v>
      </c>
      <c r="AS240" s="11">
        <f>IF(('OddsRatio_working_3-way'!X240=0),IF(Q240&gt;0,-Q240^(1/3),(-Q240)^(1/3)),'OddsRatio_working_3-way'!AM240-'OddsRatio_working_3-way'!R240/3)</f>
        <v>-0.65695570637362488</v>
      </c>
      <c r="AT240" s="11">
        <f>IF(('OddsRatio_working_3-way'!X240=0),IF(Q240&gt;0,-Q240^(1/3),(-Q240)^(1/3)),'OddsRatio_working_3-way'!AN240-'OddsRatio_working_3-way'!R240/3)</f>
        <v>-0.39649705593385726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3.89</v>
      </c>
      <c r="C241" s="4">
        <f>IF('True_Odds_Calculator_3-way'!C242="","",'True_Odds_Calculator_3-way'!C242)</f>
        <v>5.59</v>
      </c>
      <c r="D241" s="9">
        <f t="shared" si="52"/>
        <v>0.58625725313294108</v>
      </c>
      <c r="E241" s="9">
        <f t="shared" si="53"/>
        <v>0.2444827886244193</v>
      </c>
      <c r="F241" s="9">
        <f t="shared" si="54"/>
        <v>0.16925995824263931</v>
      </c>
      <c r="G241" s="9">
        <f t="shared" si="55"/>
        <v>1.0692967062642389</v>
      </c>
      <c r="H241" s="9">
        <f t="shared" si="56"/>
        <v>1.7057358261343978</v>
      </c>
      <c r="I241" s="9">
        <f t="shared" si="57"/>
        <v>4.0902674811036519</v>
      </c>
      <c r="J241" s="9">
        <f t="shared" si="58"/>
        <v>5.908071881752857</v>
      </c>
      <c r="K241" s="11">
        <f t="shared" si="59"/>
        <v>0.60240963855421692</v>
      </c>
      <c r="L241" s="11">
        <f t="shared" si="60"/>
        <v>0.25706940874035988</v>
      </c>
      <c r="M241" s="11">
        <f t="shared" si="61"/>
        <v>0.17889087656529518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-0.24254088983791544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0.22550434156804641</v>
      </c>
      <c r="Q241" s="11">
        <f>2*'OddsRatio_working_3-way'!K241*'OddsRatio_working_3-way'!L241*'OddsRatio_working_3-way'!M241</f>
        <v>5.5406472129741133E-2</v>
      </c>
      <c r="R241" s="11">
        <f t="shared" si="62"/>
        <v>0</v>
      </c>
      <c r="S241" s="11">
        <f t="shared" si="63"/>
        <v>-0.92975803675308455</v>
      </c>
      <c r="T241" s="11">
        <f t="shared" si="64"/>
        <v>-0.22844177807201094</v>
      </c>
      <c r="U241" s="11">
        <f>'OddsRatio_working_3-way'!S241-'OddsRatio_working_3-way'!R241^2/3</f>
        <v>-0.92975803675308455</v>
      </c>
      <c r="V241" s="11">
        <f>'OddsRatio_working_3-way'!S241*'OddsRatio_working_3-way'!R241/3-2*'OddsRatio_working_3-way'!R241^3/27-'OddsRatio_working_3-way'!T241</f>
        <v>0.22844177807201094</v>
      </c>
      <c r="W241" s="11">
        <f>'OddsRatio_working_3-way'!V241^2+4*'OddsRatio_working_3-way'!U241^3/27</f>
        <v>-6.6885367556186445E-2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0.17253333991209377</v>
      </c>
      <c r="Y241" s="11">
        <f>IF('OddsRatio_working_3-way'!W241&gt;=0,IF('OddsRatio_working_3-way'!V241+SQRT('OddsRatio_working_3-way'!W241)&gt;0,0,PI()),ACOS('OddsRatio_working_3-way'!V241/(2*'OddsRatio_working_3-way'!X241)))</f>
        <v>0.84728274258305558</v>
      </c>
      <c r="Z241" s="11">
        <f>'OddsRatio_working_3-way'!X241^(1/3)*COS('OddsRatio_working_3-way'!Y241/3)</f>
        <v>0.53464835313211945</v>
      </c>
      <c r="AA241" s="11">
        <f>'OddsRatio_working_3-way'!X241^(1/3)*COS(('OddsRatio_working_3-way'!Y241+2*PI())/3)</f>
        <v>-0.40168511976796462</v>
      </c>
      <c r="AB241" s="11">
        <f>'OddsRatio_working_3-way'!X241^(1/3)*COS(('OddsRatio_working_3-way'!Y241+4*PI())/3)</f>
        <v>-0.13296323336415469</v>
      </c>
      <c r="AC241" s="11">
        <f>'OddsRatio_working_3-way'!X241^(1/3)*SIN('OddsRatio_working_3-way'!Y241/3)</f>
        <v>0.15514665345238371</v>
      </c>
      <c r="AD241" s="11">
        <f>'OddsRatio_working_3-way'!X241^(1/3)*SIN(('OddsRatio_working_3-way'!Y241+2*PI())/3)</f>
        <v>0.38544572917773706</v>
      </c>
      <c r="AE241" s="11">
        <f>'OddsRatio_working_3-way'!X241^(1/3)*SIN(('OddsRatio_working_3-way'!Y241+4*PI())/3)</f>
        <v>-0.54059238263012066</v>
      </c>
      <c r="AF241" s="11">
        <f>-'OddsRatio_working_3-way'!U241/(3*'OddsRatio_working_3-way'!X241^(1/3))*COS(('OddsRatio_working_3-way'!Y241)/3)</f>
        <v>0.53464835313211945</v>
      </c>
      <c r="AG241" s="11">
        <f>-'OddsRatio_working_3-way'!U241/(3*'OddsRatio_working_3-way'!X241^(1/3))*COS(('OddsRatio_working_3-way'!Y241+2*PI())/3)</f>
        <v>-0.40168511976796462</v>
      </c>
      <c r="AH241" s="11">
        <f>-'OddsRatio_working_3-way'!U241/(3*'OddsRatio_working_3-way'!X241^(1/3))*COS(('OddsRatio_working_3-way'!Y241+4*PI())/3)</f>
        <v>-0.13296323336415469</v>
      </c>
      <c r="AI241" s="11">
        <f>'OddsRatio_working_3-way'!U241/(3*'OddsRatio_working_3-way'!X241^(1/3))*SIN(('OddsRatio_working_3-way'!Y241)/3)</f>
        <v>-0.15514665345238371</v>
      </c>
      <c r="AJ241" s="11">
        <f>'OddsRatio_working_3-way'!U241/(3*'OddsRatio_working_3-way'!X241^(1/3))*SIN(('OddsRatio_working_3-way'!Y241+2*PI())/3)</f>
        <v>-0.38544572917773706</v>
      </c>
      <c r="AK241" s="11">
        <f>'OddsRatio_working_3-way'!U241/(3*'OddsRatio_working_3-way'!X241^(1/3))*SIN(('OddsRatio_working_3-way'!Y241+4*PI())/3)</f>
        <v>0.54059238263012066</v>
      </c>
      <c r="AL241" s="11">
        <f>'OddsRatio_working_3-way'!Z241+'OddsRatio_working_3-way'!AF241</f>
        <v>1.0692967062642389</v>
      </c>
      <c r="AM241" s="11">
        <f>'OddsRatio_working_3-way'!AA241+'OddsRatio_working_3-way'!AG241</f>
        <v>-0.80337023953592923</v>
      </c>
      <c r="AN241" s="11">
        <f>'OddsRatio_working_3-way'!AB241+'OddsRatio_working_3-way'!AH241</f>
        <v>-0.26592646672830939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1.0692967062642389</v>
      </c>
      <c r="AS241" s="11">
        <f>IF(('OddsRatio_working_3-way'!X241=0),IF(Q241&gt;0,-Q241^(1/3),(-Q241)^(1/3)),'OddsRatio_working_3-way'!AM241-'OddsRatio_working_3-way'!R241/3)</f>
        <v>-0.80337023953592923</v>
      </c>
      <c r="AT241" s="11">
        <f>IF(('OddsRatio_working_3-way'!X241=0),IF(Q241&gt;0,-Q241^(1/3),(-Q241)^(1/3)),'OddsRatio_working_3-way'!AN241-'OddsRatio_working_3-way'!R241/3)</f>
        <v>-0.26592646672830939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1.68</v>
      </c>
      <c r="B242" s="4">
        <f>IF('True_Odds_Calculator_3-way'!B243="","",'True_Odds_Calculator_3-way'!B243)</f>
        <v>3.73</v>
      </c>
      <c r="C242" s="4">
        <f>IF('True_Odds_Calculator_3-way'!C243="","",'True_Odds_Calculator_3-way'!C243)</f>
        <v>5.72</v>
      </c>
      <c r="D242" s="9">
        <f t="shared" si="52"/>
        <v>0.57920150881171439</v>
      </c>
      <c r="E242" s="9">
        <f t="shared" si="53"/>
        <v>0.25531414697853433</v>
      </c>
      <c r="F242" s="9">
        <f t="shared" si="54"/>
        <v>0.16548434420975131</v>
      </c>
      <c r="G242" s="9">
        <f t="shared" si="55"/>
        <v>1.068404175673813</v>
      </c>
      <c r="H242" s="9">
        <f t="shared" si="56"/>
        <v>1.7265148394581926</v>
      </c>
      <c r="I242" s="9">
        <f t="shared" si="57"/>
        <v>3.9167433995895085</v>
      </c>
      <c r="J242" s="9">
        <f t="shared" si="58"/>
        <v>6.0428677091803964</v>
      </c>
      <c r="K242" s="11">
        <f t="shared" si="59"/>
        <v>0.59523809523809523</v>
      </c>
      <c r="L242" s="11">
        <f t="shared" si="60"/>
        <v>0.26809651474530832</v>
      </c>
      <c r="M242" s="11">
        <f t="shared" si="61"/>
        <v>0.17482517482517484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-0.2444552766268584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0.22681741850642656</v>
      </c>
      <c r="Q242" s="11">
        <f>2*'OddsRatio_working_3-way'!K242*'OddsRatio_working_3-way'!L242*'OddsRatio_working_3-way'!M242</f>
        <v>5.5797642929010231E-2</v>
      </c>
      <c r="R242" s="11">
        <f t="shared" si="62"/>
        <v>0</v>
      </c>
      <c r="S242" s="11">
        <f t="shared" si="63"/>
        <v>-0.92784832316238108</v>
      </c>
      <c r="T242" s="11">
        <f t="shared" si="64"/>
        <v>-0.22825297002764605</v>
      </c>
      <c r="U242" s="11">
        <f>'OddsRatio_working_3-way'!S242-'OddsRatio_working_3-way'!R242^2/3</f>
        <v>-0.92784832316238108</v>
      </c>
      <c r="V242" s="11">
        <f>'OddsRatio_working_3-way'!S242*'OddsRatio_working_3-way'!R242/3-2*'OddsRatio_working_3-way'!R242^3/27-'OddsRatio_working_3-way'!T242</f>
        <v>0.22825297002764605</v>
      </c>
      <c r="W242" s="11">
        <f>'OddsRatio_working_3-way'!V242^2+4*'OddsRatio_working_3-way'!U242^3/27</f>
        <v>-6.6239389236173229E-2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0.17200204036770517</v>
      </c>
      <c r="Y242" s="11">
        <f>IF('OddsRatio_working_3-way'!W242&gt;=0,IF('OddsRatio_working_3-way'!V242+SQRT('OddsRatio_working_3-way'!W242)&gt;0,0,PI()),ACOS('OddsRatio_working_3-way'!V242/(2*'OddsRatio_working_3-way'!X242)))</f>
        <v>0.84528483848146507</v>
      </c>
      <c r="Z242" s="11">
        <f>'OddsRatio_working_3-way'!X242^(1/3)*COS('OddsRatio_working_3-way'!Y242/3)</f>
        <v>0.53420208783690637</v>
      </c>
      <c r="AA242" s="11">
        <f>'OddsRatio_working_3-way'!X242^(1/3)*COS(('OddsRatio_working_3-way'!Y242+2*PI())/3)</f>
        <v>-0.40101585939311557</v>
      </c>
      <c r="AB242" s="11">
        <f>'OddsRatio_working_3-way'!X242^(1/3)*COS(('OddsRatio_working_3-way'!Y242+4*PI())/3)</f>
        <v>-0.13318622844379069</v>
      </c>
      <c r="AC242" s="11">
        <f>'OddsRatio_working_3-way'!X242^(1/3)*SIN('OddsRatio_working_3-way'!Y242/3)</f>
        <v>0.1546315095255508</v>
      </c>
      <c r="AD242" s="11">
        <f>'OddsRatio_working_3-way'!X242^(1/3)*SIN(('OddsRatio_working_3-way'!Y242+2*PI())/3)</f>
        <v>0.38531682405867163</v>
      </c>
      <c r="AE242" s="11">
        <f>'OddsRatio_working_3-way'!X242^(1/3)*SIN(('OddsRatio_working_3-way'!Y242+4*PI())/3)</f>
        <v>-0.53994833358422245</v>
      </c>
      <c r="AF242" s="11">
        <f>-'OddsRatio_working_3-way'!U242/(3*'OddsRatio_working_3-way'!X242^(1/3))*COS(('OddsRatio_working_3-way'!Y242)/3)</f>
        <v>0.53420208783690648</v>
      </c>
      <c r="AG242" s="11">
        <f>-'OddsRatio_working_3-way'!U242/(3*'OddsRatio_working_3-way'!X242^(1/3))*COS(('OddsRatio_working_3-way'!Y242+2*PI())/3)</f>
        <v>-0.40101585939311563</v>
      </c>
      <c r="AH242" s="11">
        <f>-'OddsRatio_working_3-way'!U242/(3*'OddsRatio_working_3-way'!X242^(1/3))*COS(('OddsRatio_working_3-way'!Y242+4*PI())/3)</f>
        <v>-0.13318622844379072</v>
      </c>
      <c r="AI242" s="11">
        <f>'OddsRatio_working_3-way'!U242/(3*'OddsRatio_working_3-way'!X242^(1/3))*SIN(('OddsRatio_working_3-way'!Y242)/3)</f>
        <v>-0.15463150952555083</v>
      </c>
      <c r="AJ242" s="11">
        <f>'OddsRatio_working_3-way'!U242/(3*'OddsRatio_working_3-way'!X242^(1/3))*SIN(('OddsRatio_working_3-way'!Y242+2*PI())/3)</f>
        <v>-0.38531682405867174</v>
      </c>
      <c r="AK242" s="11">
        <f>'OddsRatio_working_3-way'!U242/(3*'OddsRatio_working_3-way'!X242^(1/3))*SIN(('OddsRatio_working_3-way'!Y242+4*PI())/3)</f>
        <v>0.53994833358422256</v>
      </c>
      <c r="AL242" s="11">
        <f>'OddsRatio_working_3-way'!Z242+'OddsRatio_working_3-way'!AF242</f>
        <v>1.068404175673813</v>
      </c>
      <c r="AM242" s="11">
        <f>'OddsRatio_working_3-way'!AA242+'OddsRatio_working_3-way'!AG242</f>
        <v>-0.80203171878623114</v>
      </c>
      <c r="AN242" s="11">
        <f>'OddsRatio_working_3-way'!AB242+'OddsRatio_working_3-way'!AH242</f>
        <v>-0.26637245688758138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1.068404175673813</v>
      </c>
      <c r="AS242" s="11">
        <f>IF(('OddsRatio_working_3-way'!X242=0),IF(Q242&gt;0,-Q242^(1/3),(-Q242)^(1/3)),'OddsRatio_working_3-way'!AM242-'OddsRatio_working_3-way'!R242/3)</f>
        <v>-0.80203171878623114</v>
      </c>
      <c r="AT242" s="11">
        <f>IF(('OddsRatio_working_3-way'!X242=0),IF(Q242&gt;0,-Q242^(1/3),(-Q242)^(1/3)),'OddsRatio_working_3-way'!AN242-'OddsRatio_working_3-way'!R242/3)</f>
        <v>-0.26637245688758138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2.27</v>
      </c>
      <c r="B243" s="4">
        <f>IF('True_Odds_Calculator_3-way'!B244="","",'True_Odds_Calculator_3-way'!B244)</f>
        <v>3.22</v>
      </c>
      <c r="C243" s="4">
        <f>IF('True_Odds_Calculator_3-way'!C244="","",'True_Odds_Calculator_3-way'!C244)</f>
        <v>3.56</v>
      </c>
      <c r="D243" s="9">
        <f t="shared" si="52"/>
        <v>0.42857810329373486</v>
      </c>
      <c r="E243" s="9">
        <f t="shared" si="53"/>
        <v>0.30024213278958456</v>
      </c>
      <c r="F243" s="9">
        <f t="shared" si="54"/>
        <v>0.27117976391668075</v>
      </c>
      <c r="G243" s="9">
        <f t="shared" si="55"/>
        <v>1.0498401525547405</v>
      </c>
      <c r="H243" s="9">
        <f t="shared" si="56"/>
        <v>2.3332969937445203</v>
      </c>
      <c r="I243" s="9">
        <f t="shared" si="57"/>
        <v>3.3306451386715241</v>
      </c>
      <c r="J243" s="9">
        <f t="shared" si="58"/>
        <v>3.6875907905401353</v>
      </c>
      <c r="K243" s="11">
        <f t="shared" si="59"/>
        <v>0.44052863436123346</v>
      </c>
      <c r="L243" s="11">
        <f t="shared" si="60"/>
        <v>0.3105590062111801</v>
      </c>
      <c r="M243" s="11">
        <f t="shared" si="61"/>
        <v>0.2808988764044944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-0.27737347906328402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0.2325003696948027</v>
      </c>
      <c r="Q243" s="11">
        <f>2*'OddsRatio_working_3-way'!K243*'OddsRatio_working_3-way'!L243*'OddsRatio_working_3-way'!M243</f>
        <v>7.6859626345389329E-2</v>
      </c>
      <c r="R243" s="11">
        <f t="shared" si="62"/>
        <v>0</v>
      </c>
      <c r="S243" s="11">
        <f t="shared" si="63"/>
        <v>-0.83822134142016036</v>
      </c>
      <c r="T243" s="11">
        <f t="shared" si="64"/>
        <v>-0.27709796410583815</v>
      </c>
      <c r="U243" s="11">
        <f>'OddsRatio_working_3-way'!S243-'OddsRatio_working_3-way'!R243^2/3</f>
        <v>-0.83822134142016036</v>
      </c>
      <c r="V243" s="11">
        <f>'OddsRatio_working_3-way'!S243*'OddsRatio_working_3-way'!R243/3-2*'OddsRatio_working_3-way'!R243^3/27-'OddsRatio_working_3-way'!T243</f>
        <v>0.27709796410583815</v>
      </c>
      <c r="W243" s="11">
        <f>'OddsRatio_working_3-way'!V243^2+4*'OddsRatio_working_3-way'!U243^3/27</f>
        <v>-1.0468111211298939E-2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0.14769173379280517</v>
      </c>
      <c r="Y243" s="11">
        <f>IF('OddsRatio_working_3-way'!W243&gt;=0,IF('OddsRatio_working_3-way'!V243+SQRT('OddsRatio_working_3-way'!W243)&gt;0,0,PI()),ACOS('OddsRatio_working_3-way'!V243/(2*'OddsRatio_working_3-way'!X243)))</f>
        <v>0.3537053486773285</v>
      </c>
      <c r="Z243" s="11">
        <f>'OddsRatio_working_3-way'!X243^(1/3)*COS('OddsRatio_working_3-way'!Y243/3)</f>
        <v>0.52492007627737036</v>
      </c>
      <c r="AA243" s="11">
        <f>'OddsRatio_working_3-way'!X243^(1/3)*COS(('OddsRatio_working_3-way'!Y243+2*PI())/3)</f>
        <v>-0.31630723394087973</v>
      </c>
      <c r="AB243" s="11">
        <f>'OddsRatio_working_3-way'!X243^(1/3)*COS(('OddsRatio_working_3-way'!Y243+4*PI())/3)</f>
        <v>-0.2086128423364908</v>
      </c>
      <c r="AC243" s="11">
        <f>'OddsRatio_working_3-way'!X243^(1/3)*SIN('OddsRatio_working_3-way'!Y243/3)</f>
        <v>6.2177385983006914E-2</v>
      </c>
      <c r="AD243" s="11">
        <f>'OddsRatio_working_3-way'!X243^(1/3)*SIN(('OddsRatio_working_3-way'!Y243+2*PI())/3)</f>
        <v>0.42350542802116453</v>
      </c>
      <c r="AE243" s="11">
        <f>'OddsRatio_working_3-way'!X243^(1/3)*SIN(('OddsRatio_working_3-way'!Y243+4*PI())/3)</f>
        <v>-0.48568281400417146</v>
      </c>
      <c r="AF243" s="11">
        <f>-'OddsRatio_working_3-way'!U243/(3*'OddsRatio_working_3-way'!X243^(1/3))*COS(('OddsRatio_working_3-way'!Y243)/3)</f>
        <v>0.52492007627737025</v>
      </c>
      <c r="AG243" s="11">
        <f>-'OddsRatio_working_3-way'!U243/(3*'OddsRatio_working_3-way'!X243^(1/3))*COS(('OddsRatio_working_3-way'!Y243+2*PI())/3)</f>
        <v>-0.31630723394087962</v>
      </c>
      <c r="AH243" s="11">
        <f>-'OddsRatio_working_3-way'!U243/(3*'OddsRatio_working_3-way'!X243^(1/3))*COS(('OddsRatio_working_3-way'!Y243+4*PI())/3)</f>
        <v>-0.20861284233649077</v>
      </c>
      <c r="AI243" s="11">
        <f>'OddsRatio_working_3-way'!U243/(3*'OddsRatio_working_3-way'!X243^(1/3))*SIN(('OddsRatio_working_3-way'!Y243)/3)</f>
        <v>-6.21773859830069E-2</v>
      </c>
      <c r="AJ243" s="11">
        <f>'OddsRatio_working_3-way'!U243/(3*'OddsRatio_working_3-way'!X243^(1/3))*SIN(('OddsRatio_working_3-way'!Y243+2*PI())/3)</f>
        <v>-0.42350542802116448</v>
      </c>
      <c r="AK243" s="11">
        <f>'OddsRatio_working_3-way'!U243/(3*'OddsRatio_working_3-way'!X243^(1/3))*SIN(('OddsRatio_working_3-way'!Y243+4*PI())/3)</f>
        <v>0.48568281400417135</v>
      </c>
      <c r="AL243" s="11">
        <f>'OddsRatio_working_3-way'!Z243+'OddsRatio_working_3-way'!AF243</f>
        <v>1.0498401525547405</v>
      </c>
      <c r="AM243" s="11">
        <f>'OddsRatio_working_3-way'!AA243+'OddsRatio_working_3-way'!AG243</f>
        <v>-0.63261446788175935</v>
      </c>
      <c r="AN243" s="11">
        <f>'OddsRatio_working_3-way'!AB243+'OddsRatio_working_3-way'!AH243</f>
        <v>-0.4172256846729816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1.0498401525547405</v>
      </c>
      <c r="AS243" s="11">
        <f>IF(('OddsRatio_working_3-way'!X243=0),IF(Q243&gt;0,-Q243^(1/3),(-Q243)^(1/3)),'OddsRatio_working_3-way'!AM243-'OddsRatio_working_3-way'!R243/3)</f>
        <v>-0.63261446788175935</v>
      </c>
      <c r="AT243" s="11">
        <f>IF(('OddsRatio_working_3-way'!X243=0),IF(Q243&gt;0,-Q243^(1/3),(-Q243)^(1/3)),'OddsRatio_working_3-way'!AN243-'OddsRatio_working_3-way'!R243/3)</f>
        <v>-0.4172256846729816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2.04</v>
      </c>
      <c r="B244" s="4">
        <f>IF('True_Odds_Calculator_3-way'!B245="","",'True_Odds_Calculator_3-way'!B245)</f>
        <v>3.64</v>
      </c>
      <c r="C244" s="4">
        <f>IF('True_Odds_Calculator_3-way'!C245="","",'True_Odds_Calculator_3-way'!C245)</f>
        <v>3.7</v>
      </c>
      <c r="D244" s="9">
        <f t="shared" si="52"/>
        <v>0.47649108413856051</v>
      </c>
      <c r="E244" s="9">
        <f t="shared" si="53"/>
        <v>0.26392573631424715</v>
      </c>
      <c r="F244" s="9">
        <f t="shared" si="54"/>
        <v>0.25958317954719246</v>
      </c>
      <c r="G244" s="9">
        <f t="shared" si="55"/>
        <v>1.0564184185505106</v>
      </c>
      <c r="H244" s="9">
        <f t="shared" si="56"/>
        <v>2.0986751552925313</v>
      </c>
      <c r="I244" s="9">
        <f t="shared" si="57"/>
        <v>3.7889446249733485</v>
      </c>
      <c r="J244" s="9">
        <f t="shared" si="58"/>
        <v>3.852329730086379</v>
      </c>
      <c r="K244" s="11">
        <f t="shared" si="59"/>
        <v>0.49019607843137253</v>
      </c>
      <c r="L244" s="11">
        <f t="shared" si="60"/>
        <v>0.27472527472527469</v>
      </c>
      <c r="M244" s="11">
        <f t="shared" si="61"/>
        <v>0.27027027027027023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-0.26981603452191694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0.23221346750758509</v>
      </c>
      <c r="Q244" s="11">
        <f>2*'OddsRatio_working_3-way'!K244*'OddsRatio_working_3-way'!L244*'OddsRatio_working_3-way'!M244</f>
        <v>7.279419044124924E-2</v>
      </c>
      <c r="R244" s="11">
        <f t="shared" si="62"/>
        <v>0</v>
      </c>
      <c r="S244" s="11">
        <f t="shared" si="63"/>
        <v>-0.86063627730294356</v>
      </c>
      <c r="T244" s="11">
        <f t="shared" si="64"/>
        <v>-0.269791936458603</v>
      </c>
      <c r="U244" s="11">
        <f>'OddsRatio_working_3-way'!S244-'OddsRatio_working_3-way'!R244^2/3</f>
        <v>-0.86063627730294356</v>
      </c>
      <c r="V244" s="11">
        <f>'OddsRatio_working_3-way'!S244*'OddsRatio_working_3-way'!R244/3-2*'OddsRatio_working_3-way'!R244^3/27-'OddsRatio_working_3-way'!T244</f>
        <v>0.269791936458603</v>
      </c>
      <c r="W244" s="11">
        <f>'OddsRatio_working_3-way'!V244^2+4*'OddsRatio_working_3-way'!U244^3/27</f>
        <v>-2.1652135740033773E-2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0.15365531614470476</v>
      </c>
      <c r="Y244" s="11">
        <f>IF('OddsRatio_working_3-way'!W244&gt;=0,IF('OddsRatio_working_3-way'!V244+SQRT('OddsRatio_working_3-way'!W244)&gt;0,0,PI()),ACOS('OddsRatio_working_3-way'!V244/(2*'OddsRatio_working_3-way'!X244)))</f>
        <v>0.49931075288440896</v>
      </c>
      <c r="Z244" s="11">
        <f>'OddsRatio_working_3-way'!X244^(1/3)*COS('OddsRatio_working_3-way'!Y244/3)</f>
        <v>0.52820920927525539</v>
      </c>
      <c r="AA244" s="11">
        <f>'OddsRatio_working_3-way'!X244^(1/3)*COS(('OddsRatio_working_3-way'!Y244+2*PI())/3)</f>
        <v>-0.34095083260844611</v>
      </c>
      <c r="AB244" s="11">
        <f>'OddsRatio_working_3-way'!X244^(1/3)*COS(('OddsRatio_working_3-way'!Y244+4*PI())/3)</f>
        <v>-0.18725837666680947</v>
      </c>
      <c r="AC244" s="11">
        <f>'OddsRatio_working_3-way'!X244^(1/3)*SIN('OddsRatio_working_3-way'!Y244/3)</f>
        <v>8.8734380810318855E-2</v>
      </c>
      <c r="AD244" s="11">
        <f>'OddsRatio_working_3-way'!X244^(1/3)*SIN(('OddsRatio_working_3-way'!Y244+2*PI())/3)</f>
        <v>0.41307540334010279</v>
      </c>
      <c r="AE244" s="11">
        <f>'OddsRatio_working_3-way'!X244^(1/3)*SIN(('OddsRatio_working_3-way'!Y244+4*PI())/3)</f>
        <v>-0.50180978415042143</v>
      </c>
      <c r="AF244" s="11">
        <f>-'OddsRatio_working_3-way'!U244/(3*'OddsRatio_working_3-way'!X244^(1/3))*COS(('OddsRatio_working_3-way'!Y244)/3)</f>
        <v>0.52820920927525528</v>
      </c>
      <c r="AG244" s="11">
        <f>-'OddsRatio_working_3-way'!U244/(3*'OddsRatio_working_3-way'!X244^(1/3))*COS(('OddsRatio_working_3-way'!Y244+2*PI())/3)</f>
        <v>-0.34095083260844605</v>
      </c>
      <c r="AH244" s="11">
        <f>-'OddsRatio_working_3-way'!U244/(3*'OddsRatio_working_3-way'!X244^(1/3))*COS(('OddsRatio_working_3-way'!Y244+4*PI())/3)</f>
        <v>-0.18725837666680945</v>
      </c>
      <c r="AI244" s="11">
        <f>'OddsRatio_working_3-way'!U244/(3*'OddsRatio_working_3-way'!X244^(1/3))*SIN(('OddsRatio_working_3-way'!Y244)/3)</f>
        <v>-8.8734380810318841E-2</v>
      </c>
      <c r="AJ244" s="11">
        <f>'OddsRatio_working_3-way'!U244/(3*'OddsRatio_working_3-way'!X244^(1/3))*SIN(('OddsRatio_working_3-way'!Y244+2*PI())/3)</f>
        <v>-0.41307540334010273</v>
      </c>
      <c r="AK244" s="11">
        <f>'OddsRatio_working_3-way'!U244/(3*'OddsRatio_working_3-way'!X244^(1/3))*SIN(('OddsRatio_working_3-way'!Y244+4*PI())/3)</f>
        <v>0.50180978415042132</v>
      </c>
      <c r="AL244" s="11">
        <f>'OddsRatio_working_3-way'!Z244+'OddsRatio_working_3-way'!AF244</f>
        <v>1.0564184185505106</v>
      </c>
      <c r="AM244" s="11">
        <f>'OddsRatio_working_3-way'!AA244+'OddsRatio_working_3-way'!AG244</f>
        <v>-0.68190166521689211</v>
      </c>
      <c r="AN244" s="11">
        <f>'OddsRatio_working_3-way'!AB244+'OddsRatio_working_3-way'!AH244</f>
        <v>-0.37451675333361889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1.0564184185505106</v>
      </c>
      <c r="AS244" s="11">
        <f>IF(('OddsRatio_working_3-way'!X244=0),IF(Q244&gt;0,-Q244^(1/3),(-Q244)^(1/3)),'OddsRatio_working_3-way'!AM244-'OddsRatio_working_3-way'!R244/3)</f>
        <v>-0.68190166521689211</v>
      </c>
      <c r="AT244" s="11">
        <f>IF(('OddsRatio_working_3-way'!X244=0),IF(Q244&gt;0,-Q244^(1/3),(-Q244)^(1/3)),'OddsRatio_working_3-way'!AN244-'OddsRatio_working_3-way'!R244/3)</f>
        <v>-0.37451675333361889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1.72</v>
      </c>
      <c r="B245" s="4">
        <f>IF('True_Odds_Calculator_3-way'!B246="","",'True_Odds_Calculator_3-way'!B246)</f>
        <v>4.09</v>
      </c>
      <c r="C245" s="4">
        <f>IF('True_Odds_Calculator_3-way'!C246="","",'True_Odds_Calculator_3-way'!C246)</f>
        <v>4.71</v>
      </c>
      <c r="D245" s="9">
        <f t="shared" si="52"/>
        <v>0.56556598961044957</v>
      </c>
      <c r="E245" s="9">
        <f t="shared" si="53"/>
        <v>0.23274206096352207</v>
      </c>
      <c r="F245" s="9">
        <f t="shared" si="54"/>
        <v>0.20169194942602831</v>
      </c>
      <c r="G245" s="9">
        <f t="shared" si="55"/>
        <v>1.0668614822491063</v>
      </c>
      <c r="H245" s="9">
        <f t="shared" si="56"/>
        <v>1.7681402672193562</v>
      </c>
      <c r="I245" s="9">
        <f t="shared" si="57"/>
        <v>4.2966019801497382</v>
      </c>
      <c r="J245" s="9">
        <f t="shared" si="58"/>
        <v>4.9580560991441844</v>
      </c>
      <c r="K245" s="11">
        <f t="shared" si="59"/>
        <v>0.58139534883720934</v>
      </c>
      <c r="L245" s="11">
        <f t="shared" si="60"/>
        <v>0.24449877750611249</v>
      </c>
      <c r="M245" s="11">
        <f t="shared" si="61"/>
        <v>0.21231422505307856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-0.2491106089870232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0.22695783425245225</v>
      </c>
      <c r="Q245" s="11">
        <f>2*'OddsRatio_working_3-way'!K245*'OddsRatio_working_3-way'!L245*'OddsRatio_working_3-way'!M245</f>
        <v>6.0361126130971346E-2</v>
      </c>
      <c r="R245" s="11">
        <f t="shared" si="62"/>
        <v>0</v>
      </c>
      <c r="S245" s="11">
        <f t="shared" si="63"/>
        <v>-0.91107253591225035</v>
      </c>
      <c r="T245" s="11">
        <f t="shared" si="64"/>
        <v>-0.24230652550857723</v>
      </c>
      <c r="U245" s="11">
        <f>'OddsRatio_working_3-way'!S245-'OddsRatio_working_3-way'!R245^2/3</f>
        <v>-0.91107253591225035</v>
      </c>
      <c r="V245" s="11">
        <f>'OddsRatio_working_3-way'!S245*'OddsRatio_working_3-way'!R245/3-2*'OddsRatio_working_3-way'!R245^3/27-'OddsRatio_working_3-way'!T245</f>
        <v>0.24230652550857723</v>
      </c>
      <c r="W245" s="11">
        <f>'OddsRatio_working_3-way'!V245^2+4*'OddsRatio_working_3-way'!U245^3/27</f>
        <v>-5.3322902156767153E-2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0.16735841363732354</v>
      </c>
      <c r="Y245" s="11">
        <f>IF('OddsRatio_working_3-way'!W245&gt;=0,IF('OddsRatio_working_3-way'!V245+SQRT('OddsRatio_working_3-way'!W245)&gt;0,0,PI()),ACOS('OddsRatio_working_3-way'!V245/(2*'OddsRatio_working_3-way'!X245)))</f>
        <v>0.76133597757442306</v>
      </c>
      <c r="Z245" s="11">
        <f>'OddsRatio_working_3-way'!X245^(1/3)*COS('OddsRatio_working_3-way'!Y245/3)</f>
        <v>0.53343074112455313</v>
      </c>
      <c r="AA245" s="11">
        <f>'OddsRatio_working_3-way'!X245^(1/3)*COS(('OddsRatio_working_3-way'!Y245+2*PI())/3)</f>
        <v>-0.3865355161787174</v>
      </c>
      <c r="AB245" s="11">
        <f>'OddsRatio_working_3-way'!X245^(1/3)*COS(('OddsRatio_working_3-way'!Y245+4*PI())/3)</f>
        <v>-0.14689522494583582</v>
      </c>
      <c r="AC245" s="11">
        <f>'OddsRatio_working_3-way'!X245^(1/3)*SIN('OddsRatio_working_3-way'!Y245/3)</f>
        <v>0.13835638665198471</v>
      </c>
      <c r="AD245" s="11">
        <f>'OddsRatio_working_3-way'!X245^(1/3)*SIN(('OddsRatio_working_3-way'!Y245+2*PI())/3)</f>
        <v>0.39278637964743118</v>
      </c>
      <c r="AE245" s="11">
        <f>'OddsRatio_working_3-way'!X245^(1/3)*SIN(('OddsRatio_working_3-way'!Y245+4*PI())/3)</f>
        <v>-0.5311427662994157</v>
      </c>
      <c r="AF245" s="11">
        <f>-'OddsRatio_working_3-way'!U245/(3*'OddsRatio_working_3-way'!X245^(1/3))*COS(('OddsRatio_working_3-way'!Y245)/3)</f>
        <v>0.53343074112455313</v>
      </c>
      <c r="AG245" s="11">
        <f>-'OddsRatio_working_3-way'!U245/(3*'OddsRatio_working_3-way'!X245^(1/3))*COS(('OddsRatio_working_3-way'!Y245+2*PI())/3)</f>
        <v>-0.3865355161787174</v>
      </c>
      <c r="AH245" s="11">
        <f>-'OddsRatio_working_3-way'!U245/(3*'OddsRatio_working_3-way'!X245^(1/3))*COS(('OddsRatio_working_3-way'!Y245+4*PI())/3)</f>
        <v>-0.14689522494583582</v>
      </c>
      <c r="AI245" s="11">
        <f>'OddsRatio_working_3-way'!U245/(3*'OddsRatio_working_3-way'!X245^(1/3))*SIN(('OddsRatio_working_3-way'!Y245)/3)</f>
        <v>-0.13835638665198471</v>
      </c>
      <c r="AJ245" s="11">
        <f>'OddsRatio_working_3-way'!U245/(3*'OddsRatio_working_3-way'!X245^(1/3))*SIN(('OddsRatio_working_3-way'!Y245+2*PI())/3)</f>
        <v>-0.39278637964743118</v>
      </c>
      <c r="AK245" s="11">
        <f>'OddsRatio_working_3-way'!U245/(3*'OddsRatio_working_3-way'!X245^(1/3))*SIN(('OddsRatio_working_3-way'!Y245+4*PI())/3)</f>
        <v>0.5311427662994157</v>
      </c>
      <c r="AL245" s="11">
        <f>'OddsRatio_working_3-way'!Z245+'OddsRatio_working_3-way'!AF245</f>
        <v>1.0668614822491063</v>
      </c>
      <c r="AM245" s="11">
        <f>'OddsRatio_working_3-way'!AA245+'OddsRatio_working_3-way'!AG245</f>
        <v>-0.7730710323574348</v>
      </c>
      <c r="AN245" s="11">
        <f>'OddsRatio_working_3-way'!AB245+'OddsRatio_working_3-way'!AH245</f>
        <v>-0.29379044989167163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1.0668614822491063</v>
      </c>
      <c r="AS245" s="11">
        <f>IF(('OddsRatio_working_3-way'!X245=0),IF(Q245&gt;0,-Q245^(1/3),(-Q245)^(1/3)),'OddsRatio_working_3-way'!AM245-'OddsRatio_working_3-way'!R245/3)</f>
        <v>-0.7730710323574348</v>
      </c>
      <c r="AT245" s="11">
        <f>IF(('OddsRatio_working_3-way'!X245=0),IF(Q245&gt;0,-Q245^(1/3),(-Q245)^(1/3)),'OddsRatio_working_3-way'!AN245-'OddsRatio_working_3-way'!R245/3)</f>
        <v>-0.29379044989167163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4.1500000000000004</v>
      </c>
      <c r="B246" s="4">
        <f>IF('True_Odds_Calculator_3-way'!B247="","",'True_Odds_Calculator_3-way'!B247)</f>
        <v>3.63</v>
      </c>
      <c r="C246" s="4">
        <f>IF('True_Odds_Calculator_3-way'!C247="","",'True_Odds_Calculator_3-way'!C247)</f>
        <v>1.93</v>
      </c>
      <c r="D246" s="9">
        <f t="shared" si="52"/>
        <v>0.23102474814637911</v>
      </c>
      <c r="E246" s="9">
        <f t="shared" si="53"/>
        <v>0.26461556270775838</v>
      </c>
      <c r="F246" s="9">
        <f t="shared" si="54"/>
        <v>0.50435968914586271</v>
      </c>
      <c r="G246" s="9">
        <f t="shared" si="55"/>
        <v>1.0566795528672204</v>
      </c>
      <c r="H246" s="9">
        <f t="shared" si="56"/>
        <v>4.3285405915317439</v>
      </c>
      <c r="I246" s="9">
        <f t="shared" si="57"/>
        <v>3.7790672240407899</v>
      </c>
      <c r="J246" s="9">
        <f t="shared" si="58"/>
        <v>1.9827119841665146</v>
      </c>
      <c r="K246" s="11">
        <f t="shared" si="59"/>
        <v>0.24096385542168672</v>
      </c>
      <c r="L246" s="11">
        <f t="shared" si="60"/>
        <v>0.27548209366391185</v>
      </c>
      <c r="M246" s="11">
        <f t="shared" si="61"/>
        <v>0.5181347150259068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-0.264994719596925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0.23078654703600082</v>
      </c>
      <c r="Q246" s="11">
        <f>2*'OddsRatio_working_3-way'!K246*'OddsRatio_working_3-way'!L246*'OddsRatio_working_3-way'!M246</f>
        <v>6.8788836672429451E-2</v>
      </c>
      <c r="R246" s="11">
        <f t="shared" si="62"/>
        <v>0</v>
      </c>
      <c r="S246" s="11">
        <f t="shared" si="63"/>
        <v>-0.87090998411984533</v>
      </c>
      <c r="T246" s="11">
        <f t="shared" si="64"/>
        <v>-0.25958568826224898</v>
      </c>
      <c r="U246" s="11">
        <f>'OddsRatio_working_3-way'!S246-'OddsRatio_working_3-way'!R246^2/3</f>
        <v>-0.87090998411984533</v>
      </c>
      <c r="V246" s="11">
        <f>'OddsRatio_working_3-way'!S246*'OddsRatio_working_3-way'!R246/3-2*'OddsRatio_working_3-way'!R246^3/27-'OddsRatio_working_3-way'!T246</f>
        <v>0.25958568826224898</v>
      </c>
      <c r="W246" s="11">
        <f>'OddsRatio_working_3-way'!V246^2+4*'OddsRatio_working_3-way'!U246^3/27</f>
        <v>-3.0477709406456138E-2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0.15641486418899073</v>
      </c>
      <c r="Y246" s="11">
        <f>IF('OddsRatio_working_3-way'!W246&gt;=0,IF('OddsRatio_working_3-way'!V246+SQRT('OddsRatio_working_3-way'!W246)&gt;0,0,PI()),ACOS('OddsRatio_working_3-way'!V246/(2*'OddsRatio_working_3-way'!X246)))</f>
        <v>0.5920495295824808</v>
      </c>
      <c r="Z246" s="11">
        <f>'OddsRatio_working_3-way'!X246^(1/3)*COS('OddsRatio_working_3-way'!Y246/3)</f>
        <v>0.52833977643361019</v>
      </c>
      <c r="AA246" s="11">
        <f>'OddsRatio_working_3-way'!X246^(1/3)*COS(('OddsRatio_working_3-way'!Y246+2*PI())/3)</f>
        <v>-0.35565926742840198</v>
      </c>
      <c r="AB246" s="11">
        <f>'OddsRatio_working_3-way'!X246^(1/3)*COS(('OddsRatio_working_3-way'!Y246+4*PI())/3)</f>
        <v>-0.17268050900520815</v>
      </c>
      <c r="AC246" s="11">
        <f>'OddsRatio_working_3-way'!X246^(1/3)*SIN('OddsRatio_working_3-way'!Y246/3)</f>
        <v>0.10564283543161453</v>
      </c>
      <c r="AD246" s="11">
        <f>'OddsRatio_working_3-way'!X246^(1/3)*SIN(('OddsRatio_working_3-way'!Y246+2*PI())/3)</f>
        <v>0.40473425050549017</v>
      </c>
      <c r="AE246" s="11">
        <f>'OddsRatio_working_3-way'!X246^(1/3)*SIN(('OddsRatio_working_3-way'!Y246+4*PI())/3)</f>
        <v>-0.51037708593710462</v>
      </c>
      <c r="AF246" s="11">
        <f>-'OddsRatio_working_3-way'!U246/(3*'OddsRatio_working_3-way'!X246^(1/3))*COS(('OddsRatio_working_3-way'!Y246)/3)</f>
        <v>0.52833977643361019</v>
      </c>
      <c r="AG246" s="11">
        <f>-'OddsRatio_working_3-way'!U246/(3*'OddsRatio_working_3-way'!X246^(1/3))*COS(('OddsRatio_working_3-way'!Y246+2*PI())/3)</f>
        <v>-0.35565926742840198</v>
      </c>
      <c r="AH246" s="11">
        <f>-'OddsRatio_working_3-way'!U246/(3*'OddsRatio_working_3-way'!X246^(1/3))*COS(('OddsRatio_working_3-way'!Y246+4*PI())/3)</f>
        <v>-0.17268050900520815</v>
      </c>
      <c r="AI246" s="11">
        <f>'OddsRatio_working_3-way'!U246/(3*'OddsRatio_working_3-way'!X246^(1/3))*SIN(('OddsRatio_working_3-way'!Y246)/3)</f>
        <v>-0.10564283543161453</v>
      </c>
      <c r="AJ246" s="11">
        <f>'OddsRatio_working_3-way'!U246/(3*'OddsRatio_working_3-way'!X246^(1/3))*SIN(('OddsRatio_working_3-way'!Y246+2*PI())/3)</f>
        <v>-0.40473425050549017</v>
      </c>
      <c r="AK246" s="11">
        <f>'OddsRatio_working_3-way'!U246/(3*'OddsRatio_working_3-way'!X246^(1/3))*SIN(('OddsRatio_working_3-way'!Y246+4*PI())/3)</f>
        <v>0.51037708593710462</v>
      </c>
      <c r="AL246" s="11">
        <f>'OddsRatio_working_3-way'!Z246+'OddsRatio_working_3-way'!AF246</f>
        <v>1.0566795528672204</v>
      </c>
      <c r="AM246" s="11">
        <f>'OddsRatio_working_3-way'!AA246+'OddsRatio_working_3-way'!AG246</f>
        <v>-0.71131853485680396</v>
      </c>
      <c r="AN246" s="11">
        <f>'OddsRatio_working_3-way'!AB246+'OddsRatio_working_3-way'!AH246</f>
        <v>-0.3453610180104163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1.0566795528672204</v>
      </c>
      <c r="AS246" s="11">
        <f>IF(('OddsRatio_working_3-way'!X246=0),IF(Q246&gt;0,-Q246^(1/3),(-Q246)^(1/3)),'OddsRatio_working_3-way'!AM246-'OddsRatio_working_3-way'!R246/3)</f>
        <v>-0.71131853485680396</v>
      </c>
      <c r="AT246" s="11">
        <f>IF(('OddsRatio_working_3-way'!X246=0),IF(Q246&gt;0,-Q246^(1/3),(-Q246)^(1/3)),'OddsRatio_working_3-way'!AN246-'OddsRatio_working_3-way'!R246/3)</f>
        <v>-0.3453610180104163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6.29</v>
      </c>
      <c r="B247" s="4">
        <f>IF('True_Odds_Calculator_3-way'!B248="","",'True_Odds_Calculator_3-way'!B248)</f>
        <v>3.78</v>
      </c>
      <c r="C247" s="4">
        <f>IF('True_Odds_Calculator_3-way'!C248="","",'True_Odds_Calculator_3-way'!C248)</f>
        <v>1.61</v>
      </c>
      <c r="D247" s="9">
        <f t="shared" si="52"/>
        <v>0.14858136840914399</v>
      </c>
      <c r="E247" s="9">
        <f t="shared" si="53"/>
        <v>0.24928975168068082</v>
      </c>
      <c r="F247" s="9">
        <f t="shared" si="54"/>
        <v>0.60212887991017539</v>
      </c>
      <c r="G247" s="9">
        <f t="shared" si="55"/>
        <v>1.0832360971449719</v>
      </c>
      <c r="H247" s="9">
        <f t="shared" si="56"/>
        <v>6.7303189538969006</v>
      </c>
      <c r="I247" s="9">
        <f t="shared" si="57"/>
        <v>4.0113963500630216</v>
      </c>
      <c r="J247" s="9">
        <f t="shared" si="58"/>
        <v>1.6607740192584326</v>
      </c>
      <c r="K247" s="11">
        <f t="shared" si="59"/>
        <v>0.1589825119236884</v>
      </c>
      <c r="L247" s="11">
        <f t="shared" si="60"/>
        <v>0.26455026455026459</v>
      </c>
      <c r="M247" s="11">
        <f t="shared" si="61"/>
        <v>0.6211180124223602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-0.23434839401225949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0.22675214491071266</v>
      </c>
      <c r="Q247" s="11">
        <f>2*'OddsRatio_working_3-way'!K247*'OddsRatio_working_3-way'!L247*'OddsRatio_working_3-way'!M247</f>
        <v>5.2247037997860069E-2</v>
      </c>
      <c r="R247" s="11">
        <f t="shared" si="62"/>
        <v>0</v>
      </c>
      <c r="S247" s="11">
        <f t="shared" si="63"/>
        <v>-0.96758565752684678</v>
      </c>
      <c r="T247" s="11">
        <f t="shared" si="64"/>
        <v>-0.222946004038444</v>
      </c>
      <c r="U247" s="11">
        <f>'OddsRatio_working_3-way'!S247-'OddsRatio_working_3-way'!R247^2/3</f>
        <v>-0.96758565752684678</v>
      </c>
      <c r="V247" s="11">
        <f>'OddsRatio_working_3-way'!S247*'OddsRatio_working_3-way'!R247/3-2*'OddsRatio_working_3-way'!R247^3/27-'OddsRatio_working_3-way'!T247</f>
        <v>0.222946004038444</v>
      </c>
      <c r="W247" s="11">
        <f>'OddsRatio_working_3-way'!V247^2+4*'OddsRatio_working_3-way'!U247^3/27</f>
        <v>-8.4498780610990767E-2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0.18316911675259331</v>
      </c>
      <c r="Y247" s="11">
        <f>IF('OddsRatio_working_3-way'!W247&gt;=0,IF('OddsRatio_working_3-way'!V247+SQRT('OddsRatio_working_3-way'!W247)&gt;0,0,PI()),ACOS('OddsRatio_working_3-way'!V247/(2*'OddsRatio_working_3-way'!X247)))</f>
        <v>0.91652692980588057</v>
      </c>
      <c r="Z247" s="11">
        <f>'OddsRatio_working_3-way'!X247^(1/3)*COS('OddsRatio_working_3-way'!Y247/3)</f>
        <v>0.54161804857248597</v>
      </c>
      <c r="AA247" s="11">
        <f>'OddsRatio_working_3-way'!X247^(1/3)*COS(('OddsRatio_working_3-way'!Y247+2*PI())/3)</f>
        <v>-0.41874087169277951</v>
      </c>
      <c r="AB247" s="11">
        <f>'OddsRatio_working_3-way'!X247^(1/3)*COS(('OddsRatio_working_3-way'!Y247+4*PI())/3)</f>
        <v>-0.1228771768797064</v>
      </c>
      <c r="AC247" s="11">
        <f>'OddsRatio_working_3-way'!X247^(1/3)*SIN('OddsRatio_working_3-way'!Y247/3)</f>
        <v>0.17081698384376501</v>
      </c>
      <c r="AD247" s="11">
        <f>'OddsRatio_working_3-way'!X247^(1/3)*SIN(('OddsRatio_working_3-way'!Y247+2*PI())/3)</f>
        <v>0.38364649729004446</v>
      </c>
      <c r="AE247" s="11">
        <f>'OddsRatio_working_3-way'!X247^(1/3)*SIN(('OddsRatio_working_3-way'!Y247+4*PI())/3)</f>
        <v>-0.55446348113380939</v>
      </c>
      <c r="AF247" s="11">
        <f>-'OddsRatio_working_3-way'!U247/(3*'OddsRatio_working_3-way'!X247^(1/3))*COS(('OddsRatio_working_3-way'!Y247)/3)</f>
        <v>0.54161804857248608</v>
      </c>
      <c r="AG247" s="11">
        <f>-'OddsRatio_working_3-way'!U247/(3*'OddsRatio_working_3-way'!X247^(1/3))*COS(('OddsRatio_working_3-way'!Y247+2*PI())/3)</f>
        <v>-0.41874087169277957</v>
      </c>
      <c r="AH247" s="11">
        <f>-'OddsRatio_working_3-way'!U247/(3*'OddsRatio_working_3-way'!X247^(1/3))*COS(('OddsRatio_working_3-way'!Y247+4*PI())/3)</f>
        <v>-0.12287717687970642</v>
      </c>
      <c r="AI247" s="11">
        <f>'OddsRatio_working_3-way'!U247/(3*'OddsRatio_working_3-way'!X247^(1/3))*SIN(('OddsRatio_working_3-way'!Y247)/3)</f>
        <v>-0.17081698384376504</v>
      </c>
      <c r="AJ247" s="11">
        <f>'OddsRatio_working_3-way'!U247/(3*'OddsRatio_working_3-way'!X247^(1/3))*SIN(('OddsRatio_working_3-way'!Y247+2*PI())/3)</f>
        <v>-0.38364649729004452</v>
      </c>
      <c r="AK247" s="11">
        <f>'OddsRatio_working_3-way'!U247/(3*'OddsRatio_working_3-way'!X247^(1/3))*SIN(('OddsRatio_working_3-way'!Y247+4*PI())/3)</f>
        <v>0.5544634811338095</v>
      </c>
      <c r="AL247" s="11">
        <f>'OddsRatio_working_3-way'!Z247+'OddsRatio_working_3-way'!AF247</f>
        <v>1.0832360971449719</v>
      </c>
      <c r="AM247" s="11">
        <f>'OddsRatio_working_3-way'!AA247+'OddsRatio_working_3-way'!AG247</f>
        <v>-0.83748174338555903</v>
      </c>
      <c r="AN247" s="11">
        <f>'OddsRatio_working_3-way'!AB247+'OddsRatio_working_3-way'!AH247</f>
        <v>-0.24575435375941282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1.0832360971449719</v>
      </c>
      <c r="AS247" s="11">
        <f>IF(('OddsRatio_working_3-way'!X247=0),IF(Q247&gt;0,-Q247^(1/3),(-Q247)^(1/3)),'OddsRatio_working_3-way'!AM247-'OddsRatio_working_3-way'!R247/3)</f>
        <v>-0.83748174338555903</v>
      </c>
      <c r="AT247" s="11">
        <f>IF(('OddsRatio_working_3-way'!X247=0),IF(Q247&gt;0,-Q247^(1/3),(-Q247)^(1/3)),'OddsRatio_working_3-way'!AN247-'OddsRatio_working_3-way'!R247/3)</f>
        <v>-0.24575435375941282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4.07</v>
      </c>
      <c r="B248" s="4">
        <f>IF('True_Odds_Calculator_3-way'!B249="","",'True_Odds_Calculator_3-way'!B249)</f>
        <v>3.3</v>
      </c>
      <c r="C248" s="4">
        <f>IF('True_Odds_Calculator_3-way'!C249="","",'True_Odds_Calculator_3-way'!C249)</f>
        <v>2.04</v>
      </c>
      <c r="D248" s="9">
        <f t="shared" si="52"/>
        <v>0.23461616424219928</v>
      </c>
      <c r="E248" s="9">
        <f t="shared" si="53"/>
        <v>0.29035548471877043</v>
      </c>
      <c r="F248" s="9">
        <f t="shared" si="54"/>
        <v>0.47502835103903007</v>
      </c>
      <c r="G248" s="9">
        <f t="shared" si="55"/>
        <v>1.0626322209803551</v>
      </c>
      <c r="H248" s="9">
        <f t="shared" si="56"/>
        <v>4.262280918409691</v>
      </c>
      <c r="I248" s="9">
        <f t="shared" si="57"/>
        <v>3.4440541082548171</v>
      </c>
      <c r="J248" s="9">
        <f t="shared" si="58"/>
        <v>2.1051375098195693</v>
      </c>
      <c r="K248" s="11">
        <f t="shared" si="59"/>
        <v>0.24570024570024568</v>
      </c>
      <c r="L248" s="11">
        <f t="shared" si="60"/>
        <v>0.30303030303030304</v>
      </c>
      <c r="M248" s="11">
        <f t="shared" si="61"/>
        <v>0.49019607843137253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-0.2680161931498829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0.23394809491066176</v>
      </c>
      <c r="Q248" s="11">
        <f>2*'OddsRatio_working_3-way'!K248*'OddsRatio_working_3-way'!L248*'OddsRatio_working_3-way'!M248</f>
        <v>7.2994725401142505E-2</v>
      </c>
      <c r="R248" s="11">
        <f t="shared" si="62"/>
        <v>0</v>
      </c>
      <c r="S248" s="11">
        <f t="shared" si="63"/>
        <v>-0.87288791084287509</v>
      </c>
      <c r="T248" s="11">
        <f t="shared" si="64"/>
        <v>-0.27235192225986737</v>
      </c>
      <c r="U248" s="11">
        <f>'OddsRatio_working_3-way'!S248-'OddsRatio_working_3-way'!R248^2/3</f>
        <v>-0.87288791084287509</v>
      </c>
      <c r="V248" s="11">
        <f>'OddsRatio_working_3-way'!S248*'OddsRatio_working_3-way'!R248/3-2*'OddsRatio_working_3-way'!R248^3/27-'OddsRatio_working_3-way'!T248</f>
        <v>0.27235192225986737</v>
      </c>
      <c r="W248" s="11">
        <f>'OddsRatio_working_3-way'!V248^2+4*'OddsRatio_working_3-way'!U248^3/27</f>
        <v>-2.4355152028312455E-2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0.15694801813574877</v>
      </c>
      <c r="Y248" s="11">
        <f>IF('OddsRatio_working_3-way'!W248&gt;=0,IF('OddsRatio_working_3-way'!V248+SQRT('OddsRatio_working_3-way'!W248)&gt;0,0,PI()),ACOS('OddsRatio_working_3-way'!V248/(2*'OddsRatio_working_3-way'!X248)))</f>
        <v>0.52034021361715399</v>
      </c>
      <c r="Z248" s="11">
        <f>'OddsRatio_working_3-way'!X248^(1/3)*COS('OddsRatio_working_3-way'!Y248/3)</f>
        <v>0.53131611049017757</v>
      </c>
      <c r="AA248" s="11">
        <f>'OddsRatio_working_3-way'!X248^(1/3)*COS(('OddsRatio_working_3-way'!Y248+2*PI())/3)</f>
        <v>-0.34627673025845579</v>
      </c>
      <c r="AB248" s="11">
        <f>'OddsRatio_working_3-way'!X248^(1/3)*COS(('OddsRatio_working_3-way'!Y248+4*PI())/3)</f>
        <v>-0.18503938023172192</v>
      </c>
      <c r="AC248" s="11">
        <f>'OddsRatio_working_3-way'!X248^(1/3)*SIN('OddsRatio_working_3-way'!Y248/3)</f>
        <v>9.3090427441356843E-2</v>
      </c>
      <c r="AD248" s="11">
        <f>'OddsRatio_working_3-way'!X248^(1/3)*SIN(('OddsRatio_working_3-way'!Y248+2*PI())/3)</f>
        <v>0.41358803540375511</v>
      </c>
      <c r="AE248" s="11">
        <f>'OddsRatio_working_3-way'!X248^(1/3)*SIN(('OddsRatio_working_3-way'!Y248+4*PI())/3)</f>
        <v>-0.50667846284511175</v>
      </c>
      <c r="AF248" s="11">
        <f>-'OddsRatio_working_3-way'!U248/(3*'OddsRatio_working_3-way'!X248^(1/3))*COS(('OddsRatio_working_3-way'!Y248)/3)</f>
        <v>0.53131611049017746</v>
      </c>
      <c r="AG248" s="11">
        <f>-'OddsRatio_working_3-way'!U248/(3*'OddsRatio_working_3-way'!X248^(1/3))*COS(('OddsRatio_working_3-way'!Y248+2*PI())/3)</f>
        <v>-0.34627673025845573</v>
      </c>
      <c r="AH248" s="11">
        <f>-'OddsRatio_working_3-way'!U248/(3*'OddsRatio_working_3-way'!X248^(1/3))*COS(('OddsRatio_working_3-way'!Y248+4*PI())/3)</f>
        <v>-0.18503938023172189</v>
      </c>
      <c r="AI248" s="11">
        <f>'OddsRatio_working_3-way'!U248/(3*'OddsRatio_working_3-way'!X248^(1/3))*SIN(('OddsRatio_working_3-way'!Y248)/3)</f>
        <v>-9.3090427441356829E-2</v>
      </c>
      <c r="AJ248" s="11">
        <f>'OddsRatio_working_3-way'!U248/(3*'OddsRatio_working_3-way'!X248^(1/3))*SIN(('OddsRatio_working_3-way'!Y248+2*PI())/3)</f>
        <v>-0.41358803540375499</v>
      </c>
      <c r="AK248" s="11">
        <f>'OddsRatio_working_3-way'!U248/(3*'OddsRatio_working_3-way'!X248^(1/3))*SIN(('OddsRatio_working_3-way'!Y248+4*PI())/3)</f>
        <v>0.50667846284511164</v>
      </c>
      <c r="AL248" s="11">
        <f>'OddsRatio_working_3-way'!Z248+'OddsRatio_working_3-way'!AF248</f>
        <v>1.0626322209803551</v>
      </c>
      <c r="AM248" s="11">
        <f>'OddsRatio_working_3-way'!AA248+'OddsRatio_working_3-way'!AG248</f>
        <v>-0.69255346051691147</v>
      </c>
      <c r="AN248" s="11">
        <f>'OddsRatio_working_3-way'!AB248+'OddsRatio_working_3-way'!AH248</f>
        <v>-0.37007876046344379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1.0626322209803551</v>
      </c>
      <c r="AS248" s="11">
        <f>IF(('OddsRatio_working_3-way'!X248=0),IF(Q248&gt;0,-Q248^(1/3),(-Q248)^(1/3)),'OddsRatio_working_3-way'!AM248-'OddsRatio_working_3-way'!R248/3)</f>
        <v>-0.69255346051691147</v>
      </c>
      <c r="AT248" s="11">
        <f>IF(('OddsRatio_working_3-way'!X248=0),IF(Q248&gt;0,-Q248^(1/3),(-Q248)^(1/3)),'OddsRatio_working_3-way'!AN248-'OddsRatio_working_3-way'!R248/3)</f>
        <v>-0.37007876046344379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3.58</v>
      </c>
      <c r="C249" s="4">
        <f>IF('True_Odds_Calculator_3-way'!C250="","",'True_Odds_Calculator_3-way'!C250)</f>
        <v>4.4800000000000004</v>
      </c>
      <c r="D249" s="9">
        <f t="shared" si="52"/>
        <v>0.51803082181392923</v>
      </c>
      <c r="E249" s="9">
        <f t="shared" si="53"/>
        <v>0.26826007958226167</v>
      </c>
      <c r="F249" s="9">
        <f t="shared" si="54"/>
        <v>0.21370909860380899</v>
      </c>
      <c r="G249" s="9">
        <f t="shared" si="55"/>
        <v>1.0572580334523831</v>
      </c>
      <c r="H249" s="9">
        <f t="shared" si="56"/>
        <v>1.9303870694380973</v>
      </c>
      <c r="I249" s="9">
        <f t="shared" si="57"/>
        <v>3.727725726307149</v>
      </c>
      <c r="J249" s="9">
        <f t="shared" si="58"/>
        <v>4.6792579564142933</v>
      </c>
      <c r="K249" s="11">
        <f t="shared" si="59"/>
        <v>0.53191489361702127</v>
      </c>
      <c r="L249" s="11">
        <f t="shared" si="60"/>
        <v>0.27932960893854747</v>
      </c>
      <c r="M249" s="11">
        <f t="shared" si="61"/>
        <v>0.2232142857142857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-0.26203706848245056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0.23016568745648741</v>
      </c>
      <c r="Q249" s="11">
        <f>2*'OddsRatio_working_3-way'!K249*'OddsRatio_working_3-way'!L249*'OddsRatio_working_3-way'!M249</f>
        <v>6.6330169295817684E-2</v>
      </c>
      <c r="R249" s="11">
        <f t="shared" si="62"/>
        <v>0</v>
      </c>
      <c r="S249" s="11">
        <f t="shared" si="63"/>
        <v>-0.87837071598098082</v>
      </c>
      <c r="T249" s="11">
        <f t="shared" si="64"/>
        <v>-0.25313277117607513</v>
      </c>
      <c r="U249" s="11">
        <f>'OddsRatio_working_3-way'!S249-'OddsRatio_working_3-way'!R249^2/3</f>
        <v>-0.87837071598098082</v>
      </c>
      <c r="V249" s="11">
        <f>'OddsRatio_working_3-way'!S249*'OddsRatio_working_3-way'!R249/3-2*'OddsRatio_working_3-way'!R249^3/27-'OddsRatio_working_3-way'!T249</f>
        <v>0.25313277117607513</v>
      </c>
      <c r="W249" s="11">
        <f>'OddsRatio_working_3-way'!V249^2+4*'OddsRatio_working_3-way'!U249^3/27</f>
        <v>-3.6322889208173628E-2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0.15842907644388768</v>
      </c>
      <c r="Y249" s="11">
        <f>IF('OddsRatio_working_3-way'!W249&gt;=0,IF('OddsRatio_working_3-way'!V249+SQRT('OddsRatio_working_3-way'!W249)&gt;0,0,PI()),ACOS('OddsRatio_working_3-way'!V249/(2*'OddsRatio_working_3-way'!X249)))</f>
        <v>0.64535953028445281</v>
      </c>
      <c r="Z249" s="11">
        <f>'OddsRatio_working_3-way'!X249^(1/3)*COS('OddsRatio_working_3-way'!Y249/3)</f>
        <v>0.52862901672619156</v>
      </c>
      <c r="AA249" s="11">
        <f>'OddsRatio_working_3-way'!X249^(1/3)*COS(('OddsRatio_working_3-way'!Y249+2*PI())/3)</f>
        <v>-0.36434550856588332</v>
      </c>
      <c r="AB249" s="11">
        <f>'OddsRatio_working_3-way'!X249^(1/3)*COS(('OddsRatio_working_3-way'!Y249+4*PI())/3)</f>
        <v>-0.16428350816030843</v>
      </c>
      <c r="AC249" s="11">
        <f>'OddsRatio_working_3-way'!X249^(1/3)*SIN('OddsRatio_working_3-way'!Y249/3)</f>
        <v>0.11550584978877387</v>
      </c>
      <c r="AD249" s="11">
        <f>'OddsRatio_working_3-way'!X249^(1/3)*SIN(('OddsRatio_working_3-way'!Y249+2*PI())/3)</f>
        <v>0.40005323276808402</v>
      </c>
      <c r="AE249" s="11">
        <f>'OddsRatio_working_3-way'!X249^(1/3)*SIN(('OddsRatio_working_3-way'!Y249+4*PI())/3)</f>
        <v>-0.51555908255685767</v>
      </c>
      <c r="AF249" s="11">
        <f>-'OddsRatio_working_3-way'!U249/(3*'OddsRatio_working_3-way'!X249^(1/3))*COS(('OddsRatio_working_3-way'!Y249)/3)</f>
        <v>0.52862901672619145</v>
      </c>
      <c r="AG249" s="11">
        <f>-'OddsRatio_working_3-way'!U249/(3*'OddsRatio_working_3-way'!X249^(1/3))*COS(('OddsRatio_working_3-way'!Y249+2*PI())/3)</f>
        <v>-0.36434550856588327</v>
      </c>
      <c r="AH249" s="11">
        <f>-'OddsRatio_working_3-way'!U249/(3*'OddsRatio_working_3-way'!X249^(1/3))*COS(('OddsRatio_working_3-way'!Y249+4*PI())/3)</f>
        <v>-0.1642835081603084</v>
      </c>
      <c r="AI249" s="11">
        <f>'OddsRatio_working_3-way'!U249/(3*'OddsRatio_working_3-way'!X249^(1/3))*SIN(('OddsRatio_working_3-way'!Y249)/3)</f>
        <v>-0.11550584978877385</v>
      </c>
      <c r="AJ249" s="11">
        <f>'OddsRatio_working_3-way'!U249/(3*'OddsRatio_working_3-way'!X249^(1/3))*SIN(('OddsRatio_working_3-way'!Y249+2*PI())/3)</f>
        <v>-0.40005323276808391</v>
      </c>
      <c r="AK249" s="11">
        <f>'OddsRatio_working_3-way'!U249/(3*'OddsRatio_working_3-way'!X249^(1/3))*SIN(('OddsRatio_working_3-way'!Y249+4*PI())/3)</f>
        <v>0.51555908255685756</v>
      </c>
      <c r="AL249" s="11">
        <f>'OddsRatio_working_3-way'!Z249+'OddsRatio_working_3-way'!AF249</f>
        <v>1.0572580334523831</v>
      </c>
      <c r="AM249" s="11">
        <f>'OddsRatio_working_3-way'!AA249+'OddsRatio_working_3-way'!AG249</f>
        <v>-0.72869101713176665</v>
      </c>
      <c r="AN249" s="11">
        <f>'OddsRatio_working_3-way'!AB249+'OddsRatio_working_3-way'!AH249</f>
        <v>-0.3285670163206168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1.0572580334523831</v>
      </c>
      <c r="AS249" s="11">
        <f>IF(('OddsRatio_working_3-way'!X249=0),IF(Q249&gt;0,-Q249^(1/3),(-Q249)^(1/3)),'OddsRatio_working_3-way'!AM249-'OddsRatio_working_3-way'!R249/3)</f>
        <v>-0.72869101713176665</v>
      </c>
      <c r="AT249" s="11">
        <f>IF(('OddsRatio_working_3-way'!X249=0),IF(Q249&gt;0,-Q249^(1/3),(-Q249)^(1/3)),'OddsRatio_working_3-way'!AN249-'OddsRatio_working_3-way'!R249/3)</f>
        <v>-0.3285670163206168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4.57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1.89</v>
      </c>
      <c r="D250" s="9">
        <f t="shared" si="52"/>
        <v>0.20924821473919397</v>
      </c>
      <c r="E250" s="9">
        <f t="shared" si="53"/>
        <v>0.27584708493896348</v>
      </c>
      <c r="F250" s="9">
        <f t="shared" si="54"/>
        <v>0.51490470032184255</v>
      </c>
      <c r="G250" s="9">
        <f t="shared" si="55"/>
        <v>1.0585471411973875</v>
      </c>
      <c r="H250" s="9">
        <f t="shared" si="56"/>
        <v>4.779013294074673</v>
      </c>
      <c r="I250" s="9">
        <f t="shared" si="57"/>
        <v>3.6251969101695218</v>
      </c>
      <c r="J250" s="9">
        <f t="shared" si="58"/>
        <v>1.9421069556656743</v>
      </c>
      <c r="K250" s="11">
        <f t="shared" si="59"/>
        <v>0.21881838074398249</v>
      </c>
      <c r="L250" s="11">
        <f t="shared" si="60"/>
        <v>0.28735632183908044</v>
      </c>
      <c r="M250" s="11">
        <f t="shared" si="61"/>
        <v>0.52910052910052918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-0.26215168613116235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0.23088845745351194</v>
      </c>
      <c r="Q250" s="11">
        <f>2*'OddsRatio_working_3-way'!K250*'OddsRatio_working_3-way'!L250*'OddsRatio_working_3-way'!M250</f>
        <v>6.6538460361242641E-2</v>
      </c>
      <c r="R250" s="11">
        <f t="shared" si="62"/>
        <v>0</v>
      </c>
      <c r="S250" s="11">
        <f t="shared" si="63"/>
        <v>-0.88074374367362074</v>
      </c>
      <c r="T250" s="11">
        <f t="shared" si="64"/>
        <v>-0.25381664082813282</v>
      </c>
      <c r="U250" s="11">
        <f>'OddsRatio_working_3-way'!S250-'OddsRatio_working_3-way'!R250^2/3</f>
        <v>-0.88074374367362074</v>
      </c>
      <c r="V250" s="11">
        <f>'OddsRatio_working_3-way'!S250*'OddsRatio_working_3-way'!R250/3-2*'OddsRatio_working_3-way'!R250^3/27-'OddsRatio_working_3-way'!T250</f>
        <v>0.25381664082813282</v>
      </c>
      <c r="W250" s="11">
        <f>'OddsRatio_working_3-way'!V250^2+4*'OddsRatio_working_3-way'!U250^3/27</f>
        <v>-3.6792124104240015E-2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0.1590715336456506</v>
      </c>
      <c r="Y250" s="11">
        <f>IF('OddsRatio_working_3-way'!W250&gt;=0,IF('OddsRatio_working_3-way'!V250+SQRT('OddsRatio_working_3-way'!W250)&gt;0,0,PI()),ACOS('OddsRatio_working_3-way'!V250/(2*'OddsRatio_working_3-way'!X250)))</f>
        <v>0.64714790698994751</v>
      </c>
      <c r="Z250" s="11">
        <f>'OddsRatio_working_3-way'!X250^(1/3)*COS('OddsRatio_working_3-way'!Y250/3)</f>
        <v>0.52927357059869384</v>
      </c>
      <c r="AA250" s="11">
        <f>'OddsRatio_working_3-way'!X250^(1/3)*COS(('OddsRatio_working_3-way'!Y250+2*PI())/3)</f>
        <v>-0.36507607799741054</v>
      </c>
      <c r="AB250" s="11">
        <f>'OddsRatio_working_3-way'!X250^(1/3)*COS(('OddsRatio_working_3-way'!Y250+4*PI())/3)</f>
        <v>-0.16419749260128341</v>
      </c>
      <c r="AC250" s="11">
        <f>'OddsRatio_working_3-way'!X250^(1/3)*SIN('OddsRatio_working_3-way'!Y250/3)</f>
        <v>0.11597730535288525</v>
      </c>
      <c r="AD250" s="11">
        <f>'OddsRatio_working_3-way'!X250^(1/3)*SIN(('OddsRatio_working_3-way'!Y250+2*PI())/3)</f>
        <v>0.40037570501372277</v>
      </c>
      <c r="AE250" s="11">
        <f>'OddsRatio_working_3-way'!X250^(1/3)*SIN(('OddsRatio_working_3-way'!Y250+4*PI())/3)</f>
        <v>-0.51635301036660808</v>
      </c>
      <c r="AF250" s="11">
        <f>-'OddsRatio_working_3-way'!U250/(3*'OddsRatio_working_3-way'!X250^(1/3))*COS(('OddsRatio_working_3-way'!Y250)/3)</f>
        <v>0.52927357059869373</v>
      </c>
      <c r="AG250" s="11">
        <f>-'OddsRatio_working_3-way'!U250/(3*'OddsRatio_working_3-way'!X250^(1/3))*COS(('OddsRatio_working_3-way'!Y250+2*PI())/3)</f>
        <v>-0.36507607799741049</v>
      </c>
      <c r="AH250" s="11">
        <f>-'OddsRatio_working_3-way'!U250/(3*'OddsRatio_working_3-way'!X250^(1/3))*COS(('OddsRatio_working_3-way'!Y250+4*PI())/3)</f>
        <v>-0.16419749260128336</v>
      </c>
      <c r="AI250" s="11">
        <f>'OddsRatio_working_3-way'!U250/(3*'OddsRatio_working_3-way'!X250^(1/3))*SIN(('OddsRatio_working_3-way'!Y250)/3)</f>
        <v>-0.11597730535288524</v>
      </c>
      <c r="AJ250" s="11">
        <f>'OddsRatio_working_3-way'!U250/(3*'OddsRatio_working_3-way'!X250^(1/3))*SIN(('OddsRatio_working_3-way'!Y250+2*PI())/3)</f>
        <v>-0.40037570501372266</v>
      </c>
      <c r="AK250" s="11">
        <f>'OddsRatio_working_3-way'!U250/(3*'OddsRatio_working_3-way'!X250^(1/3))*SIN(('OddsRatio_working_3-way'!Y250+4*PI())/3)</f>
        <v>0.51635301036660797</v>
      </c>
      <c r="AL250" s="11">
        <f>'OddsRatio_working_3-way'!Z250+'OddsRatio_working_3-way'!AF250</f>
        <v>1.0585471411973875</v>
      </c>
      <c r="AM250" s="11">
        <f>'OddsRatio_working_3-way'!AA250+'OddsRatio_working_3-way'!AG250</f>
        <v>-0.73015215599482097</v>
      </c>
      <c r="AN250" s="11">
        <f>'OddsRatio_working_3-way'!AB250+'OddsRatio_working_3-way'!AH250</f>
        <v>-0.32839498520256677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1.0585471411973875</v>
      </c>
      <c r="AS250" s="11">
        <f>IF(('OddsRatio_working_3-way'!X250=0),IF(Q250&gt;0,-Q250^(1/3),(-Q250)^(1/3)),'OddsRatio_working_3-way'!AM250-'OddsRatio_working_3-way'!R250/3)</f>
        <v>-0.73015215599482097</v>
      </c>
      <c r="AT250" s="11">
        <f>IF(('OddsRatio_working_3-way'!X250=0),IF(Q250&gt;0,-Q250^(1/3),(-Q250)^(1/3)),'OddsRatio_working_3-way'!AN250-'OddsRatio_working_3-way'!R250/3)</f>
        <v>-0.32839498520256677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3.61</v>
      </c>
      <c r="C251" s="4">
        <f>IF('True_Odds_Calculator_3-way'!C252="","",'True_Odds_Calculator_3-way'!C252)</f>
        <v>4.34</v>
      </c>
      <c r="D251" s="9">
        <f t="shared" si="52"/>
        <v>0.51444118315540666</v>
      </c>
      <c r="E251" s="9">
        <f t="shared" si="53"/>
        <v>0.26539703205964366</v>
      </c>
      <c r="F251" s="9">
        <f t="shared" si="54"/>
        <v>0.22016178478494966</v>
      </c>
      <c r="G251" s="9">
        <f t="shared" si="55"/>
        <v>1.0605132757323532</v>
      </c>
      <c r="H251" s="9">
        <f t="shared" si="56"/>
        <v>1.9438568154017943</v>
      </c>
      <c r="I251" s="9">
        <f t="shared" si="57"/>
        <v>3.7679396496614412</v>
      </c>
      <c r="J251" s="9">
        <f t="shared" si="58"/>
        <v>4.5421143409460605</v>
      </c>
      <c r="K251" s="11">
        <f t="shared" si="59"/>
        <v>0.52910052910052918</v>
      </c>
      <c r="L251" s="11">
        <f t="shared" si="60"/>
        <v>0.2770083102493075</v>
      </c>
      <c r="M251" s="11">
        <f t="shared" si="61"/>
        <v>0.2304147465437788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-0.26201022809266672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0.23099222711155776</v>
      </c>
      <c r="Q251" s="11">
        <f>2*'OddsRatio_working_3-way'!K251*'OddsRatio_working_3-way'!L251*'OddsRatio_working_3-way'!M251</f>
        <v>6.7541586874724488E-2</v>
      </c>
      <c r="R251" s="11">
        <f t="shared" si="62"/>
        <v>0</v>
      </c>
      <c r="S251" s="11">
        <f t="shared" si="63"/>
        <v>-0.88161530484169248</v>
      </c>
      <c r="T251" s="11">
        <f t="shared" si="64"/>
        <v>-0.25778225287768786</v>
      </c>
      <c r="U251" s="11">
        <f>'OddsRatio_working_3-way'!S251-'OddsRatio_working_3-way'!R251^2/3</f>
        <v>-0.88161530484169248</v>
      </c>
      <c r="V251" s="11">
        <f>'OddsRatio_working_3-way'!S251*'OddsRatio_working_3-way'!R251/3-2*'OddsRatio_working_3-way'!R251^3/27-'OddsRatio_working_3-way'!T251</f>
        <v>0.25778225287768786</v>
      </c>
      <c r="W251" s="11">
        <f>'OddsRatio_working_3-way'!V251^2+4*'OddsRatio_working_3-way'!U251^3/27</f>
        <v>-3.5064098062278684E-2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0.15930771164712562</v>
      </c>
      <c r="Y251" s="11">
        <f>IF('OddsRatio_working_3-way'!W251&gt;=0,IF('OddsRatio_working_3-way'!V251+SQRT('OddsRatio_working_3-way'!W251)&gt;0,0,PI()),ACOS('OddsRatio_working_3-way'!V251/(2*'OddsRatio_working_3-way'!X251)))</f>
        <v>0.62822796017571503</v>
      </c>
      <c r="Z251" s="11">
        <f>'OddsRatio_working_3-way'!X251^(1/3)*COS('OddsRatio_working_3-way'!Y251/3)</f>
        <v>0.53025663786617672</v>
      </c>
      <c r="AA251" s="11">
        <f>'OddsRatio_working_3-way'!X251^(1/3)*COS(('OddsRatio_working_3-way'!Y251+2*PI())/3)</f>
        <v>-0.36272314312764731</v>
      </c>
      <c r="AB251" s="11">
        <f>'OddsRatio_working_3-way'!X251^(1/3)*COS(('OddsRatio_working_3-way'!Y251+4*PI())/3)</f>
        <v>-0.16753349473852913</v>
      </c>
      <c r="AC251" s="11">
        <f>'OddsRatio_working_3-way'!X251^(1/3)*SIN('OddsRatio_working_3-way'!Y251/3)</f>
        <v>0.11269279604048574</v>
      </c>
      <c r="AD251" s="11">
        <f>'OddsRatio_working_3-way'!X251^(1/3)*SIN(('OddsRatio_working_3-way'!Y251+2*PI())/3)</f>
        <v>0.4028693208971918</v>
      </c>
      <c r="AE251" s="11">
        <f>'OddsRatio_working_3-way'!X251^(1/3)*SIN(('OddsRatio_working_3-way'!Y251+4*PI())/3)</f>
        <v>-0.51556211693767751</v>
      </c>
      <c r="AF251" s="11">
        <f>-'OddsRatio_working_3-way'!U251/(3*'OddsRatio_working_3-way'!X251^(1/3))*COS(('OddsRatio_working_3-way'!Y251)/3)</f>
        <v>0.53025663786617661</v>
      </c>
      <c r="AG251" s="11">
        <f>-'OddsRatio_working_3-way'!U251/(3*'OddsRatio_working_3-way'!X251^(1/3))*COS(('OddsRatio_working_3-way'!Y251+2*PI())/3)</f>
        <v>-0.3627231431276472</v>
      </c>
      <c r="AH251" s="11">
        <f>-'OddsRatio_working_3-way'!U251/(3*'OddsRatio_working_3-way'!X251^(1/3))*COS(('OddsRatio_working_3-way'!Y251+4*PI())/3)</f>
        <v>-0.16753349473852908</v>
      </c>
      <c r="AI251" s="11">
        <f>'OddsRatio_working_3-way'!U251/(3*'OddsRatio_working_3-way'!X251^(1/3))*SIN(('OddsRatio_working_3-way'!Y251)/3)</f>
        <v>-0.11269279604048572</v>
      </c>
      <c r="AJ251" s="11">
        <f>'OddsRatio_working_3-way'!U251/(3*'OddsRatio_working_3-way'!X251^(1/3))*SIN(('OddsRatio_working_3-way'!Y251+2*PI())/3)</f>
        <v>-0.40286932089719169</v>
      </c>
      <c r="AK251" s="11">
        <f>'OddsRatio_working_3-way'!U251/(3*'OddsRatio_working_3-way'!X251^(1/3))*SIN(('OddsRatio_working_3-way'!Y251+4*PI())/3)</f>
        <v>0.51556211693767739</v>
      </c>
      <c r="AL251" s="11">
        <f>'OddsRatio_working_3-way'!Z251+'OddsRatio_working_3-way'!AF251</f>
        <v>1.0605132757323532</v>
      </c>
      <c r="AM251" s="11">
        <f>'OddsRatio_working_3-way'!AA251+'OddsRatio_working_3-way'!AG251</f>
        <v>-0.7254462862552945</v>
      </c>
      <c r="AN251" s="11">
        <f>'OddsRatio_working_3-way'!AB251+'OddsRatio_working_3-way'!AH251</f>
        <v>-0.33506698947705821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1.0605132757323532</v>
      </c>
      <c r="AS251" s="11">
        <f>IF(('OddsRatio_working_3-way'!X251=0),IF(Q251&gt;0,-Q251^(1/3),(-Q251)^(1/3)),'OddsRatio_working_3-way'!AM251-'OddsRatio_working_3-way'!R251/3)</f>
        <v>-0.7254462862552945</v>
      </c>
      <c r="AT251" s="11">
        <f>IF(('OddsRatio_working_3-way'!X251=0),IF(Q251&gt;0,-Q251^(1/3),(-Q251)^(1/3)),'OddsRatio_working_3-way'!AN251-'OddsRatio_working_3-way'!R251/3)</f>
        <v>-0.33506698947705821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3.43</v>
      </c>
      <c r="B252" s="4">
        <f>IF('True_Odds_Calculator_3-way'!B253="","",'True_Odds_Calculator_3-way'!B253)</f>
        <v>3.44</v>
      </c>
      <c r="C252" s="4">
        <f>IF('True_Odds_Calculator_3-way'!C253="","",'True_Odds_Calculator_3-way'!C253)</f>
        <v>2.2200000000000002</v>
      </c>
      <c r="D252" s="9">
        <f t="shared" si="52"/>
        <v>0.28134833109703267</v>
      </c>
      <c r="E252" s="9">
        <f t="shared" si="53"/>
        <v>0.28051872102697284</v>
      </c>
      <c r="F252" s="9">
        <f t="shared" si="54"/>
        <v>0.43813294787599438</v>
      </c>
      <c r="G252" s="9">
        <f t="shared" si="55"/>
        <v>1.0511575681964453</v>
      </c>
      <c r="H252" s="9">
        <f t="shared" si="56"/>
        <v>3.5543128907173633</v>
      </c>
      <c r="I252" s="9">
        <f t="shared" si="57"/>
        <v>3.5648244663993265</v>
      </c>
      <c r="J252" s="9">
        <f t="shared" si="58"/>
        <v>2.2824122331996635</v>
      </c>
      <c r="K252" s="11">
        <f t="shared" si="59"/>
        <v>0.29154518950437314</v>
      </c>
      <c r="L252" s="11">
        <f t="shared" si="60"/>
        <v>0.29069767441860467</v>
      </c>
      <c r="M252" s="11">
        <f t="shared" si="61"/>
        <v>0.4504504504504504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-0.27615339931429161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0.23249400325812286</v>
      </c>
      <c r="Q252" s="11">
        <f>2*'OddsRatio_working_3-way'!K252*'OddsRatio_working_3-way'!L252*'OddsRatio_working_3-way'!M252</f>
        <v>7.6352710429596987E-2</v>
      </c>
      <c r="R252" s="11">
        <f t="shared" si="62"/>
        <v>0</v>
      </c>
      <c r="S252" s="11">
        <f t="shared" si="63"/>
        <v>-0.84190165261561833</v>
      </c>
      <c r="T252" s="11">
        <f t="shared" si="64"/>
        <v>-0.27648658542384835</v>
      </c>
      <c r="U252" s="11">
        <f>'OddsRatio_working_3-way'!S252-'OddsRatio_working_3-way'!R252^2/3</f>
        <v>-0.84190165261561833</v>
      </c>
      <c r="V252" s="11">
        <f>'OddsRatio_working_3-way'!S252*'OddsRatio_working_3-way'!R252/3-2*'OddsRatio_working_3-way'!R252^3/27-'OddsRatio_working_3-way'!T252</f>
        <v>0.27648658542384835</v>
      </c>
      <c r="W252" s="11">
        <f>'OddsRatio_working_3-way'!V252^2+4*'OddsRatio_working_3-way'!U252^3/27</f>
        <v>-1.1960877438584538E-2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0.1486654880578572</v>
      </c>
      <c r="Y252" s="11">
        <f>IF('OddsRatio_working_3-way'!W252&gt;=0,IF('OddsRatio_working_3-way'!V252+SQRT('OddsRatio_working_3-way'!W252)&gt;0,0,PI()),ACOS('OddsRatio_working_3-way'!V252/(2*'OddsRatio_working_3-way'!X252)))</f>
        <v>0.37666907105248937</v>
      </c>
      <c r="Z252" s="11">
        <f>'OddsRatio_working_3-way'!X252^(1/3)*COS('OddsRatio_working_3-way'!Y252/3)</f>
        <v>0.52557878409822267</v>
      </c>
      <c r="AA252" s="11">
        <f>'OddsRatio_working_3-way'!X252^(1/3)*COS(('OddsRatio_working_3-way'!Y252+2*PI())/3)</f>
        <v>-0.32024040973618118</v>
      </c>
      <c r="AB252" s="11">
        <f>'OddsRatio_working_3-way'!X252^(1/3)*COS(('OddsRatio_working_3-way'!Y252+4*PI())/3)</f>
        <v>-0.20533837436204158</v>
      </c>
      <c r="AC252" s="11">
        <f>'OddsRatio_working_3-way'!X252^(1/3)*SIN('OddsRatio_working_3-way'!Y252/3)</f>
        <v>6.6338721053695357E-2</v>
      </c>
      <c r="AD252" s="11">
        <f>'OddsRatio_working_3-way'!X252^(1/3)*SIN(('OddsRatio_working_3-way'!Y252+2*PI())/3)</f>
        <v>0.42199521819234981</v>
      </c>
      <c r="AE252" s="11">
        <f>'OddsRatio_working_3-way'!X252^(1/3)*SIN(('OddsRatio_working_3-way'!Y252+4*PI())/3)</f>
        <v>-0.48833393924604523</v>
      </c>
      <c r="AF252" s="11">
        <f>-'OddsRatio_working_3-way'!U252/(3*'OddsRatio_working_3-way'!X252^(1/3))*COS(('OddsRatio_working_3-way'!Y252)/3)</f>
        <v>0.52557878409822256</v>
      </c>
      <c r="AG252" s="11">
        <f>-'OddsRatio_working_3-way'!U252/(3*'OddsRatio_working_3-way'!X252^(1/3))*COS(('OddsRatio_working_3-way'!Y252+2*PI())/3)</f>
        <v>-0.32024040973618112</v>
      </c>
      <c r="AH252" s="11">
        <f>-'OddsRatio_working_3-way'!U252/(3*'OddsRatio_working_3-way'!X252^(1/3))*COS(('OddsRatio_working_3-way'!Y252+4*PI())/3)</f>
        <v>-0.20533837436204153</v>
      </c>
      <c r="AI252" s="11">
        <f>'OddsRatio_working_3-way'!U252/(3*'OddsRatio_working_3-way'!X252^(1/3))*SIN(('OddsRatio_working_3-way'!Y252)/3)</f>
        <v>-6.6338721053695343E-2</v>
      </c>
      <c r="AJ252" s="11">
        <f>'OddsRatio_working_3-way'!U252/(3*'OddsRatio_working_3-way'!X252^(1/3))*SIN(('OddsRatio_working_3-way'!Y252+2*PI())/3)</f>
        <v>-0.4219952181923497</v>
      </c>
      <c r="AK252" s="11">
        <f>'OddsRatio_working_3-way'!U252/(3*'OddsRatio_working_3-way'!X252^(1/3))*SIN(('OddsRatio_working_3-way'!Y252+4*PI())/3)</f>
        <v>0.48833393924604512</v>
      </c>
      <c r="AL252" s="11">
        <f>'OddsRatio_working_3-way'!Z252+'OddsRatio_working_3-way'!AF252</f>
        <v>1.0511575681964453</v>
      </c>
      <c r="AM252" s="11">
        <f>'OddsRatio_working_3-way'!AA252+'OddsRatio_working_3-way'!AG252</f>
        <v>-0.64048081947236235</v>
      </c>
      <c r="AN252" s="11">
        <f>'OddsRatio_working_3-way'!AB252+'OddsRatio_working_3-way'!AH252</f>
        <v>-0.41067674872408311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1.0511575681964453</v>
      </c>
      <c r="AS252" s="11">
        <f>IF(('OddsRatio_working_3-way'!X252=0),IF(Q252&gt;0,-Q252^(1/3),(-Q252)^(1/3)),'OddsRatio_working_3-way'!AM252-'OddsRatio_working_3-way'!R252/3)</f>
        <v>-0.64048081947236235</v>
      </c>
      <c r="AT252" s="11">
        <f>IF(('OddsRatio_working_3-way'!X252=0),IF(Q252&gt;0,-Q252^(1/3),(-Q252)^(1/3)),'OddsRatio_working_3-way'!AN252-'OddsRatio_working_3-way'!R252/3)</f>
        <v>-0.41067674872408311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3.1</v>
      </c>
      <c r="B253" s="4">
        <f>IF('True_Odds_Calculator_3-way'!B254="","",'True_Odds_Calculator_3-way'!B254)</f>
        <v>2.91</v>
      </c>
      <c r="C253" s="4">
        <f>IF('True_Odds_Calculator_3-way'!C254="","",'True_Odds_Calculator_3-way'!C254)</f>
        <v>2.54</v>
      </c>
      <c r="D253" s="9">
        <f t="shared" si="52"/>
        <v>0.30345548682645113</v>
      </c>
      <c r="E253" s="9">
        <f t="shared" si="53"/>
        <v>0.32386572990367835</v>
      </c>
      <c r="F253" s="9">
        <f t="shared" si="54"/>
        <v>0.37267878326987042</v>
      </c>
      <c r="G253" s="9">
        <f t="shared" si="55"/>
        <v>1.0930363029015551</v>
      </c>
      <c r="H253" s="9">
        <f t="shared" si="56"/>
        <v>3.2953762360932655</v>
      </c>
      <c r="I253" s="9">
        <f t="shared" si="57"/>
        <v>3.0876993385419702</v>
      </c>
      <c r="J253" s="9">
        <f t="shared" si="58"/>
        <v>2.6832759064683946</v>
      </c>
      <c r="K253" s="11">
        <f t="shared" si="59"/>
        <v>0.32258064516129031</v>
      </c>
      <c r="L253" s="11">
        <f t="shared" si="60"/>
        <v>0.3436426116838488</v>
      </c>
      <c r="M253" s="11">
        <f t="shared" si="61"/>
        <v>0.39370078740157477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-0.26957833297109879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0.24221697927931937</v>
      </c>
      <c r="Q253" s="11">
        <f>2*'OddsRatio_working_3-way'!K253*'OddsRatio_working_3-way'!L253*'OddsRatio_working_3-way'!M253</f>
        <v>8.7285397938493464E-2</v>
      </c>
      <c r="R253" s="11">
        <f t="shared" si="62"/>
        <v>0</v>
      </c>
      <c r="S253" s="11">
        <f t="shared" si="63"/>
        <v>-0.89850314233261175</v>
      </c>
      <c r="T253" s="11">
        <f t="shared" si="64"/>
        <v>-0.32378491615589611</v>
      </c>
      <c r="U253" s="11">
        <f>'OddsRatio_working_3-way'!S253-'OddsRatio_working_3-way'!R253^2/3</f>
        <v>-0.89850314233261175</v>
      </c>
      <c r="V253" s="11">
        <f>'OddsRatio_working_3-way'!S253*'OddsRatio_working_3-way'!R253/3-2*'OddsRatio_working_3-way'!R253^3/27-'OddsRatio_working_3-way'!T253</f>
        <v>0.32378491615589611</v>
      </c>
      <c r="W253" s="11">
        <f>'OddsRatio_working_3-way'!V253^2+4*'OddsRatio_working_3-way'!U253^3/27</f>
        <v>-2.625355045945868E-3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0.1639070063908393</v>
      </c>
      <c r="Y253" s="11">
        <f>IF('OddsRatio_working_3-way'!W253&gt;=0,IF('OddsRatio_working_3-way'!V253+SQRT('OddsRatio_working_3-way'!W253)&gt;0,0,PI()),ACOS('OddsRatio_working_3-way'!V253/(2*'OddsRatio_working_3-way'!X253)))</f>
        <v>0.15694623680539133</v>
      </c>
      <c r="Z253" s="11">
        <f>'OddsRatio_working_3-way'!X253^(1/3)*COS('OddsRatio_working_3-way'!Y253/3)</f>
        <v>0.54651815145077742</v>
      </c>
      <c r="AA253" s="11">
        <f>'OddsRatio_working_3-way'!X253^(1/3)*COS(('OddsRatio_working_3-way'!Y253+2*PI())/3)</f>
        <v>-0.29804250132137255</v>
      </c>
      <c r="AB253" s="11">
        <f>'OddsRatio_working_3-way'!X253^(1/3)*COS(('OddsRatio_working_3-way'!Y253+4*PI())/3)</f>
        <v>-0.24847565012940509</v>
      </c>
      <c r="AC253" s="11">
        <f>'OddsRatio_working_3-way'!X253^(1/3)*SIN('OddsRatio_working_3-way'!Y253/3)</f>
        <v>2.8617434878564652E-2</v>
      </c>
      <c r="AD253" s="11">
        <f>'OddsRatio_working_3-way'!X253^(1/3)*SIN(('OddsRatio_working_3-way'!Y253+2*PI())/3)</f>
        <v>0.45898988534640228</v>
      </c>
      <c r="AE253" s="11">
        <f>'OddsRatio_working_3-way'!X253^(1/3)*SIN(('OddsRatio_working_3-way'!Y253+4*PI())/3)</f>
        <v>-0.48760732022496683</v>
      </c>
      <c r="AF253" s="11">
        <f>-'OddsRatio_working_3-way'!U253/(3*'OddsRatio_working_3-way'!X253^(1/3))*COS(('OddsRatio_working_3-way'!Y253)/3)</f>
        <v>0.54651815145077753</v>
      </c>
      <c r="AG253" s="11">
        <f>-'OddsRatio_working_3-way'!U253/(3*'OddsRatio_working_3-way'!X253^(1/3))*COS(('OddsRatio_working_3-way'!Y253+2*PI())/3)</f>
        <v>-0.29804250132137261</v>
      </c>
      <c r="AH253" s="11">
        <f>-'OddsRatio_working_3-way'!U253/(3*'OddsRatio_working_3-way'!X253^(1/3))*COS(('OddsRatio_working_3-way'!Y253+4*PI())/3)</f>
        <v>-0.24847565012940515</v>
      </c>
      <c r="AI253" s="11">
        <f>'OddsRatio_working_3-way'!U253/(3*'OddsRatio_working_3-way'!X253^(1/3))*SIN(('OddsRatio_working_3-way'!Y253)/3)</f>
        <v>-2.8617434878564659E-2</v>
      </c>
      <c r="AJ253" s="11">
        <f>'OddsRatio_working_3-way'!U253/(3*'OddsRatio_working_3-way'!X253^(1/3))*SIN(('OddsRatio_working_3-way'!Y253+2*PI())/3)</f>
        <v>-0.45898988534640239</v>
      </c>
      <c r="AK253" s="11">
        <f>'OddsRatio_working_3-way'!U253/(3*'OddsRatio_working_3-way'!X253^(1/3))*SIN(('OddsRatio_working_3-way'!Y253+4*PI())/3)</f>
        <v>0.48760732022496694</v>
      </c>
      <c r="AL253" s="11">
        <f>'OddsRatio_working_3-way'!Z253+'OddsRatio_working_3-way'!AF253</f>
        <v>1.0930363029015551</v>
      </c>
      <c r="AM253" s="11">
        <f>'OddsRatio_working_3-way'!AA253+'OddsRatio_working_3-way'!AG253</f>
        <v>-0.59608500264274511</v>
      </c>
      <c r="AN253" s="11">
        <f>'OddsRatio_working_3-way'!AB253+'OddsRatio_working_3-way'!AH253</f>
        <v>-0.49695130025881024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1.0930363029015551</v>
      </c>
      <c r="AS253" s="11">
        <f>IF(('OddsRatio_working_3-way'!X253=0),IF(Q253&gt;0,-Q253^(1/3),(-Q253)^(1/3)),'OddsRatio_working_3-way'!AM253-'OddsRatio_working_3-way'!R253/3)</f>
        <v>-0.59608500264274511</v>
      </c>
      <c r="AT253" s="11">
        <f>IF(('OddsRatio_working_3-way'!X253=0),IF(Q253&gt;0,-Q253^(1/3),(-Q253)^(1/3)),'OddsRatio_working_3-way'!AN253-'OddsRatio_working_3-way'!R253/3)</f>
        <v>-0.49695130025881024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1.89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4.3600000000000003</v>
      </c>
      <c r="D254" s="9">
        <f t="shared" si="52"/>
        <v>0.51238340368267243</v>
      </c>
      <c r="E254" s="9">
        <f t="shared" si="53"/>
        <v>0.26988435782250791</v>
      </c>
      <c r="F254" s="9">
        <f t="shared" si="54"/>
        <v>0.21773223849481943</v>
      </c>
      <c r="G254" s="9">
        <f t="shared" si="55"/>
        <v>1.0692848600268059</v>
      </c>
      <c r="H254" s="9">
        <f t="shared" si="56"/>
        <v>1.9516635254238575</v>
      </c>
      <c r="I254" s="9">
        <f t="shared" si="57"/>
        <v>3.7052906958678196</v>
      </c>
      <c r="J254" s="9">
        <f t="shared" si="58"/>
        <v>4.5927971296900676</v>
      </c>
      <c r="K254" s="11">
        <f t="shared" si="59"/>
        <v>0.52910052910052918</v>
      </c>
      <c r="L254" s="11">
        <f t="shared" si="60"/>
        <v>0.28328611898016998</v>
      </c>
      <c r="M254" s="11">
        <f t="shared" si="61"/>
        <v>0.2293577981651376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-0.26009188750566714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0.23308090465093356</v>
      </c>
      <c r="Q254" s="11">
        <f>2*'OddsRatio_working_3-way'!K254*'OddsRatio_working_3-way'!L254*'OddsRatio_working_3-way'!M254</f>
        <v>6.8755429100570351E-2</v>
      </c>
      <c r="R254" s="11">
        <f t="shared" si="62"/>
        <v>0</v>
      </c>
      <c r="S254" s="11">
        <f t="shared" si="63"/>
        <v>-0.8961483069934465</v>
      </c>
      <c r="T254" s="11">
        <f t="shared" si="64"/>
        <v>-0.26435053303641481</v>
      </c>
      <c r="U254" s="11">
        <f>'OddsRatio_working_3-way'!S254-'OddsRatio_working_3-way'!R254^2/3</f>
        <v>-0.8961483069934465</v>
      </c>
      <c r="V254" s="11">
        <f>'OddsRatio_working_3-way'!S254*'OddsRatio_working_3-way'!R254/3-2*'OddsRatio_working_3-way'!R254^3/27-'OddsRatio_working_3-way'!T254</f>
        <v>0.26435053303641481</v>
      </c>
      <c r="W254" s="11">
        <f>'OddsRatio_working_3-way'!V254^2+4*'OddsRatio_working_3-way'!U254^3/27</f>
        <v>-3.6738111951137922E-2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0.16326306706338589</v>
      </c>
      <c r="Y254" s="11">
        <f>IF('OddsRatio_working_3-way'!W254&gt;=0,IF('OddsRatio_working_3-way'!V254+SQRT('OddsRatio_working_3-way'!W254)&gt;0,0,PI()),ACOS('OddsRatio_working_3-way'!V254/(2*'OddsRatio_working_3-way'!X254)))</f>
        <v>0.62735220211983989</v>
      </c>
      <c r="Z254" s="11">
        <f>'OddsRatio_working_3-way'!X254^(1/3)*COS('OddsRatio_working_3-way'!Y254/3)</f>
        <v>0.53464243001340295</v>
      </c>
      <c r="AA254" s="11">
        <f>'OddsRatio_working_3-way'!X254^(1/3)*COS(('OddsRatio_working_3-way'!Y254+2*PI())/3)</f>
        <v>-0.36558199441733052</v>
      </c>
      <c r="AB254" s="11">
        <f>'OddsRatio_working_3-way'!X254^(1/3)*COS(('OddsRatio_working_3-way'!Y254+4*PI())/3)</f>
        <v>-0.16906043559607253</v>
      </c>
      <c r="AC254" s="11">
        <f>'OddsRatio_working_3-way'!X254^(1/3)*SIN('OddsRatio_working_3-way'!Y254/3)</f>
        <v>0.1134617748870182</v>
      </c>
      <c r="AD254" s="11">
        <f>'OddsRatio_working_3-way'!X254^(1/3)*SIN(('OddsRatio_working_3-way'!Y254+2*PI())/3)</f>
        <v>0.40628303888914163</v>
      </c>
      <c r="AE254" s="11">
        <f>'OddsRatio_working_3-way'!X254^(1/3)*SIN(('OddsRatio_working_3-way'!Y254+4*PI())/3)</f>
        <v>-0.51974481377615989</v>
      </c>
      <c r="AF254" s="11">
        <f>-'OddsRatio_working_3-way'!U254/(3*'OddsRatio_working_3-way'!X254^(1/3))*COS(('OddsRatio_working_3-way'!Y254)/3)</f>
        <v>0.53464243001340284</v>
      </c>
      <c r="AG254" s="11">
        <f>-'OddsRatio_working_3-way'!U254/(3*'OddsRatio_working_3-way'!X254^(1/3))*COS(('OddsRatio_working_3-way'!Y254+2*PI())/3)</f>
        <v>-0.36558199441733047</v>
      </c>
      <c r="AH254" s="11">
        <f>-'OddsRatio_working_3-way'!U254/(3*'OddsRatio_working_3-way'!X254^(1/3))*COS(('OddsRatio_working_3-way'!Y254+4*PI())/3)</f>
        <v>-0.16906043559607248</v>
      </c>
      <c r="AI254" s="11">
        <f>'OddsRatio_working_3-way'!U254/(3*'OddsRatio_working_3-way'!X254^(1/3))*SIN(('OddsRatio_working_3-way'!Y254)/3)</f>
        <v>-0.11346177488701818</v>
      </c>
      <c r="AJ254" s="11">
        <f>'OddsRatio_working_3-way'!U254/(3*'OddsRatio_working_3-way'!X254^(1/3))*SIN(('OddsRatio_working_3-way'!Y254+2*PI())/3)</f>
        <v>-0.40628303888914158</v>
      </c>
      <c r="AK254" s="11">
        <f>'OddsRatio_working_3-way'!U254/(3*'OddsRatio_working_3-way'!X254^(1/3))*SIN(('OddsRatio_working_3-way'!Y254+4*PI())/3)</f>
        <v>0.51974481377615978</v>
      </c>
      <c r="AL254" s="11">
        <f>'OddsRatio_working_3-way'!Z254+'OddsRatio_working_3-way'!AF254</f>
        <v>1.0692848600268059</v>
      </c>
      <c r="AM254" s="11">
        <f>'OddsRatio_working_3-way'!AA254+'OddsRatio_working_3-way'!AG254</f>
        <v>-0.73116398883466105</v>
      </c>
      <c r="AN254" s="11">
        <f>'OddsRatio_working_3-way'!AB254+'OddsRatio_working_3-way'!AH254</f>
        <v>-0.33812087119214501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1.0692848600268059</v>
      </c>
      <c r="AS254" s="11">
        <f>IF(('OddsRatio_working_3-way'!X254=0),IF(Q254&gt;0,-Q254^(1/3),(-Q254)^(1/3)),'OddsRatio_working_3-way'!AM254-'OddsRatio_working_3-way'!R254/3)</f>
        <v>-0.73116398883466105</v>
      </c>
      <c r="AT254" s="11">
        <f>IF(('OddsRatio_working_3-way'!X254=0),IF(Q254&gt;0,-Q254^(1/3),(-Q254)^(1/3)),'OddsRatio_working_3-way'!AN254-'OddsRatio_working_3-way'!R254/3)</f>
        <v>-0.33812087119214501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1.39</v>
      </c>
      <c r="B255" s="4">
        <f>IF('True_Odds_Calculator_3-way'!B256="","",'True_Odds_Calculator_3-way'!B256)</f>
        <v>4.88</v>
      </c>
      <c r="C255" s="4">
        <f>IF('True_Odds_Calculator_3-way'!C256="","",'True_Odds_Calculator_3-way'!C256)</f>
        <v>8.69</v>
      </c>
      <c r="D255" s="9">
        <f t="shared" si="52"/>
        <v>0.70192162457730523</v>
      </c>
      <c r="E255" s="9">
        <f t="shared" si="53"/>
        <v>0.19139388370305085</v>
      </c>
      <c r="F255" s="9">
        <f t="shared" si="54"/>
        <v>0.10668449171964385</v>
      </c>
      <c r="G255" s="9">
        <f t="shared" si="55"/>
        <v>1.0888730307819192</v>
      </c>
      <c r="H255" s="9">
        <f t="shared" si="56"/>
        <v>1.4246604820049482</v>
      </c>
      <c r="I255" s="9">
        <f t="shared" si="57"/>
        <v>5.2248273594338466</v>
      </c>
      <c r="J255" s="9">
        <f t="shared" si="58"/>
        <v>9.3734336067129576</v>
      </c>
      <c r="K255" s="11">
        <f t="shared" si="59"/>
        <v>0.71942446043165476</v>
      </c>
      <c r="L255" s="11">
        <f t="shared" si="60"/>
        <v>0.20491803278688525</v>
      </c>
      <c r="M255" s="11">
        <f t="shared" si="61"/>
        <v>0.11507479861910243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-0.19740960236018013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0.20289753972822053</v>
      </c>
      <c r="Q255" s="11">
        <f>2*'OddsRatio_working_3-way'!K255*'OddsRatio_working_3-way'!L255*'OddsRatio_working_3-way'!M255</f>
        <v>3.3929354469602088E-2</v>
      </c>
      <c r="R255" s="11">
        <f t="shared" si="62"/>
        <v>0</v>
      </c>
      <c r="S255" s="11">
        <f t="shared" si="63"/>
        <v>-1.0277997488593664</v>
      </c>
      <c r="T255" s="11">
        <f t="shared" si="64"/>
        <v>-0.17187286770223517</v>
      </c>
      <c r="U255" s="11">
        <f>'OddsRatio_working_3-way'!S255-'OddsRatio_working_3-way'!R255^2/3</f>
        <v>-1.0277997488593664</v>
      </c>
      <c r="V255" s="11">
        <f>'OddsRatio_working_3-way'!S255*'OddsRatio_working_3-way'!R255/3-2*'OddsRatio_working_3-way'!R255^3/27-'OddsRatio_working_3-way'!T255</f>
        <v>0.17187286770223517</v>
      </c>
      <c r="W255" s="11">
        <f>'OddsRatio_working_3-way'!V255^2+4*'OddsRatio_working_3-way'!U255^3/27</f>
        <v>-0.13130997054155238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0.20053070412890792</v>
      </c>
      <c r="Y255" s="11">
        <f>IF('OddsRatio_working_3-way'!W255&gt;=0,IF('OddsRatio_working_3-way'!V255+SQRT('OddsRatio_working_3-way'!W255)&gt;0,0,PI()),ACOS('OddsRatio_working_3-way'!V255/(2*'OddsRatio_working_3-way'!X255)))</f>
        <v>1.1279145156480102</v>
      </c>
      <c r="Z255" s="11">
        <f>'OddsRatio_working_3-way'!X255^(1/3)*COS('OddsRatio_working_3-way'!Y255/3)</f>
        <v>0.54443651539095961</v>
      </c>
      <c r="AA255" s="11">
        <f>'OddsRatio_working_3-way'!X255^(1/3)*COS(('OddsRatio_working_3-way'!Y255+2*PI())/3)</f>
        <v>-0.45834079192106381</v>
      </c>
      <c r="AB255" s="11">
        <f>'OddsRatio_working_3-way'!X255^(1/3)*COS(('OddsRatio_working_3-way'!Y255+4*PI())/3)</f>
        <v>-8.6095723469895746E-2</v>
      </c>
      <c r="AC255" s="11">
        <f>'OddsRatio_working_3-way'!X255^(1/3)*SIN('OddsRatio_working_3-way'!Y255/3)</f>
        <v>0.21491579047479251</v>
      </c>
      <c r="AD255" s="11">
        <f>'OddsRatio_working_3-way'!X255^(1/3)*SIN(('OddsRatio_working_3-way'!Y255+2*PI())/3)</f>
        <v>0.36403795783905235</v>
      </c>
      <c r="AE255" s="11">
        <f>'OddsRatio_working_3-way'!X255^(1/3)*SIN(('OddsRatio_working_3-way'!Y255+4*PI())/3)</f>
        <v>-0.57895374831384483</v>
      </c>
      <c r="AF255" s="11">
        <f>-'OddsRatio_working_3-way'!U255/(3*'OddsRatio_working_3-way'!X255^(1/3))*COS(('OddsRatio_working_3-way'!Y255)/3)</f>
        <v>0.5444365153909595</v>
      </c>
      <c r="AG255" s="11">
        <f>-'OddsRatio_working_3-way'!U255/(3*'OddsRatio_working_3-way'!X255^(1/3))*COS(('OddsRatio_working_3-way'!Y255+2*PI())/3)</f>
        <v>-0.45834079192106369</v>
      </c>
      <c r="AH255" s="11">
        <f>-'OddsRatio_working_3-way'!U255/(3*'OddsRatio_working_3-way'!X255^(1/3))*COS(('OddsRatio_working_3-way'!Y255+4*PI())/3)</f>
        <v>-8.6095723469895719E-2</v>
      </c>
      <c r="AI255" s="11">
        <f>'OddsRatio_working_3-way'!U255/(3*'OddsRatio_working_3-way'!X255^(1/3))*SIN(('OddsRatio_working_3-way'!Y255)/3)</f>
        <v>-0.21491579047479245</v>
      </c>
      <c r="AJ255" s="11">
        <f>'OddsRatio_working_3-way'!U255/(3*'OddsRatio_working_3-way'!X255^(1/3))*SIN(('OddsRatio_working_3-way'!Y255+2*PI())/3)</f>
        <v>-0.3640379578390523</v>
      </c>
      <c r="AK255" s="11">
        <f>'OddsRatio_working_3-way'!U255/(3*'OddsRatio_working_3-way'!X255^(1/3))*SIN(('OddsRatio_working_3-way'!Y255+4*PI())/3)</f>
        <v>0.57895374831384472</v>
      </c>
      <c r="AL255" s="11">
        <f>'OddsRatio_working_3-way'!Z255+'OddsRatio_working_3-way'!AF255</f>
        <v>1.0888730307819192</v>
      </c>
      <c r="AM255" s="11">
        <f>'OddsRatio_working_3-way'!AA255+'OddsRatio_working_3-way'!AG255</f>
        <v>-0.9166815838421275</v>
      </c>
      <c r="AN255" s="11">
        <f>'OddsRatio_working_3-way'!AB255+'OddsRatio_working_3-way'!AH255</f>
        <v>-0.17219144693979146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1.0888730307819192</v>
      </c>
      <c r="AS255" s="11">
        <f>IF(('OddsRatio_working_3-way'!X255=0),IF(Q255&gt;0,-Q255^(1/3),(-Q255)^(1/3)),'OddsRatio_working_3-way'!AM255-'OddsRatio_working_3-way'!R255/3)</f>
        <v>-0.9166815838421275</v>
      </c>
      <c r="AT255" s="11">
        <f>IF(('OddsRatio_working_3-way'!X255=0),IF(Q255&gt;0,-Q255^(1/3),(-Q255)^(1/3)),'OddsRatio_working_3-way'!AN255-'OddsRatio_working_3-way'!R255/3)</f>
        <v>-0.17219144693979146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1.96</v>
      </c>
      <c r="B256" s="4">
        <f>IF('True_Odds_Calculator_3-way'!B257="","",'True_Odds_Calculator_3-way'!B257)</f>
        <v>3.29</v>
      </c>
      <c r="C256" s="4">
        <f>IF('True_Odds_Calculator_3-way'!C257="","",'True_Odds_Calculator_3-way'!C257)</f>
        <v>4.5</v>
      </c>
      <c r="D256" s="9">
        <f t="shared" si="52"/>
        <v>0.49575098810146712</v>
      </c>
      <c r="E256" s="9">
        <f t="shared" si="53"/>
        <v>0.29185944407639208</v>
      </c>
      <c r="F256" s="9">
        <f t="shared" si="54"/>
        <v>0.21238956782214113</v>
      </c>
      <c r="G256" s="9">
        <f t="shared" si="55"/>
        <v>1.0595226232545576</v>
      </c>
      <c r="H256" s="9">
        <f t="shared" si="56"/>
        <v>2.0171417183243747</v>
      </c>
      <c r="I256" s="9">
        <f t="shared" si="57"/>
        <v>3.4263068072529368</v>
      </c>
      <c r="J256" s="9">
        <f t="shared" si="58"/>
        <v>4.7083291813909529</v>
      </c>
      <c r="K256" s="11">
        <f t="shared" si="59"/>
        <v>0.51020408163265307</v>
      </c>
      <c r="L256" s="11">
        <f t="shared" si="60"/>
        <v>0.303951367781155</v>
      </c>
      <c r="M256" s="11">
        <f t="shared" si="61"/>
        <v>0.22222222222222221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-0.26516138370241726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0.2326158426896594</v>
      </c>
      <c r="Q256" s="11">
        <f>2*'OddsRatio_working_3-way'!K256*'OddsRatio_working_3-way'!L256*'OddsRatio_working_3-way'!M256</f>
        <v>6.8923212648787979E-2</v>
      </c>
      <c r="R256" s="11">
        <f t="shared" si="62"/>
        <v>0</v>
      </c>
      <c r="S256" s="11">
        <f t="shared" si="63"/>
        <v>-0.87726138490330574</v>
      </c>
      <c r="T256" s="11">
        <f t="shared" si="64"/>
        <v>-0.25992929923060915</v>
      </c>
      <c r="U256" s="11">
        <f>'OddsRatio_working_3-way'!S256-'OddsRatio_working_3-way'!R256^2/3</f>
        <v>-0.87726138490330574</v>
      </c>
      <c r="V256" s="11">
        <f>'OddsRatio_working_3-way'!S256*'OddsRatio_working_3-way'!R256/3-2*'OddsRatio_working_3-way'!R256^3/27-'OddsRatio_working_3-way'!T256</f>
        <v>0.25992929923060915</v>
      </c>
      <c r="W256" s="11">
        <f>'OddsRatio_working_3-way'!V256^2+4*'OddsRatio_working_3-way'!U256^3/27</f>
        <v>-3.2455934053499613E-2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0.15812904117524962</v>
      </c>
      <c r="Y256" s="11">
        <f>IF('OddsRatio_working_3-way'!W256&gt;=0,IF('OddsRatio_working_3-way'!V256+SQRT('OddsRatio_working_3-way'!W256)&gt;0,0,PI()),ACOS('OddsRatio_working_3-way'!V256/(2*'OddsRatio_working_3-way'!X256)))</f>
        <v>0.60607566807404933</v>
      </c>
      <c r="Z256" s="11">
        <f>'OddsRatio_working_3-way'!X256^(1/3)*COS('OddsRatio_working_3-way'!Y256/3)</f>
        <v>0.5297613116272788</v>
      </c>
      <c r="AA256" s="11">
        <f>'OddsRatio_working_3-way'!X256^(1/3)*COS(('OddsRatio_working_3-way'!Y256+2*PI())/3)</f>
        <v>-0.35884905876396778</v>
      </c>
      <c r="AB256" s="11">
        <f>'OddsRatio_working_3-way'!X256^(1/3)*COS(('OddsRatio_working_3-way'!Y256+4*PI())/3)</f>
        <v>-0.17091225286331074</v>
      </c>
      <c r="AC256" s="11">
        <f>'OddsRatio_working_3-way'!X256^(1/3)*SIN('OddsRatio_working_3-way'!Y256/3)</f>
        <v>0.10850536547738275</v>
      </c>
      <c r="AD256" s="11">
        <f>'OddsRatio_working_3-way'!X256^(1/3)*SIN(('OddsRatio_working_3-way'!Y256+2*PI())/3)</f>
        <v>0.40453407107269668</v>
      </c>
      <c r="AE256" s="11">
        <f>'OddsRatio_working_3-way'!X256^(1/3)*SIN(('OddsRatio_working_3-way'!Y256+4*PI())/3)</f>
        <v>-0.51303943655007944</v>
      </c>
      <c r="AF256" s="11">
        <f>-'OddsRatio_working_3-way'!U256/(3*'OddsRatio_working_3-way'!X256^(1/3))*COS(('OddsRatio_working_3-way'!Y256)/3)</f>
        <v>0.5297613116272788</v>
      </c>
      <c r="AG256" s="11">
        <f>-'OddsRatio_working_3-way'!U256/(3*'OddsRatio_working_3-way'!X256^(1/3))*COS(('OddsRatio_working_3-way'!Y256+2*PI())/3)</f>
        <v>-0.35884905876396778</v>
      </c>
      <c r="AH256" s="11">
        <f>-'OddsRatio_working_3-way'!U256/(3*'OddsRatio_working_3-way'!X256^(1/3))*COS(('OddsRatio_working_3-way'!Y256+4*PI())/3)</f>
        <v>-0.17091225286331074</v>
      </c>
      <c r="AI256" s="11">
        <f>'OddsRatio_working_3-way'!U256/(3*'OddsRatio_working_3-way'!X256^(1/3))*SIN(('OddsRatio_working_3-way'!Y256)/3)</f>
        <v>-0.10850536547738275</v>
      </c>
      <c r="AJ256" s="11">
        <f>'OddsRatio_working_3-way'!U256/(3*'OddsRatio_working_3-way'!X256^(1/3))*SIN(('OddsRatio_working_3-way'!Y256+2*PI())/3)</f>
        <v>-0.40453407107269668</v>
      </c>
      <c r="AK256" s="11">
        <f>'OddsRatio_working_3-way'!U256/(3*'OddsRatio_working_3-way'!X256^(1/3))*SIN(('OddsRatio_working_3-way'!Y256+4*PI())/3)</f>
        <v>0.51303943655007944</v>
      </c>
      <c r="AL256" s="11">
        <f>'OddsRatio_working_3-way'!Z256+'OddsRatio_working_3-way'!AF256</f>
        <v>1.0595226232545576</v>
      </c>
      <c r="AM256" s="11">
        <f>'OddsRatio_working_3-way'!AA256+'OddsRatio_working_3-way'!AG256</f>
        <v>-0.71769811752793555</v>
      </c>
      <c r="AN256" s="11">
        <f>'OddsRatio_working_3-way'!AB256+'OddsRatio_working_3-way'!AH256</f>
        <v>-0.34182450572662149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1.0595226232545576</v>
      </c>
      <c r="AS256" s="11">
        <f>IF(('OddsRatio_working_3-way'!X256=0),IF(Q256&gt;0,-Q256^(1/3),(-Q256)^(1/3)),'OddsRatio_working_3-way'!AM256-'OddsRatio_working_3-way'!R256/3)</f>
        <v>-0.71769811752793555</v>
      </c>
      <c r="AT256" s="11">
        <f>IF(('OddsRatio_working_3-way'!X256=0),IF(Q256&gt;0,-Q256^(1/3),(-Q256)^(1/3)),'OddsRatio_working_3-way'!AN256-'OddsRatio_working_3-way'!R256/3)</f>
        <v>-0.34182450572662149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4.1500000000000004</v>
      </c>
      <c r="B257" s="4">
        <f>IF('True_Odds_Calculator_3-way'!B258="","",'True_Odds_Calculator_3-way'!B258)</f>
        <v>3.43</v>
      </c>
      <c r="C257" s="4">
        <f>IF('True_Odds_Calculator_3-way'!C258="","",'True_Odds_Calculator_3-way'!C258)</f>
        <v>1.99</v>
      </c>
      <c r="D257" s="9">
        <f t="shared" si="52"/>
        <v>0.23101161114464452</v>
      </c>
      <c r="E257" s="9">
        <f t="shared" si="53"/>
        <v>0.28027524804253307</v>
      </c>
      <c r="F257" s="9">
        <f t="shared" si="54"/>
        <v>0.48871314081282247</v>
      </c>
      <c r="G257" s="9">
        <f t="shared" si="55"/>
        <v>1.05675769646256</v>
      </c>
      <c r="H257" s="9">
        <f t="shared" si="56"/>
        <v>4.328786743857064</v>
      </c>
      <c r="I257" s="9">
        <f t="shared" si="57"/>
        <v>3.5679212024040217</v>
      </c>
      <c r="J257" s="9">
        <f t="shared" si="58"/>
        <v>2.0461901194979344</v>
      </c>
      <c r="K257" s="11">
        <f t="shared" si="59"/>
        <v>0.24096385542168672</v>
      </c>
      <c r="L257" s="11">
        <f t="shared" si="60"/>
        <v>0.29154518950437314</v>
      </c>
      <c r="M257" s="11">
        <f t="shared" si="61"/>
        <v>0.50251256281407031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-0.26752029140044953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0.23193702186156462</v>
      </c>
      <c r="Q257" s="11">
        <f>2*'OddsRatio_working_3-way'!K257*'OddsRatio_working_3-way'!L257*'OddsRatio_working_3-way'!M257</f>
        <v>7.0604877279015099E-2</v>
      </c>
      <c r="R257" s="11">
        <f t="shared" si="62"/>
        <v>0</v>
      </c>
      <c r="S257" s="11">
        <f t="shared" si="63"/>
        <v>-0.86698852130950876</v>
      </c>
      <c r="T257" s="11">
        <f t="shared" si="64"/>
        <v>-0.26392344636514725</v>
      </c>
      <c r="U257" s="11">
        <f>'OddsRatio_working_3-way'!S257-'OddsRatio_working_3-way'!R257^2/3</f>
        <v>-0.86698852130950876</v>
      </c>
      <c r="V257" s="11">
        <f>'OddsRatio_working_3-way'!S257*'OddsRatio_working_3-way'!R257/3-2*'OddsRatio_working_3-way'!R257^3/27-'OddsRatio_working_3-way'!T257</f>
        <v>0.26392344636514725</v>
      </c>
      <c r="W257" s="11">
        <f>'OddsRatio_working_3-way'!V257^2+4*'OddsRatio_working_3-way'!U257^3/27</f>
        <v>-2.6890855662680596E-2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0.15535961605573159</v>
      </c>
      <c r="Y257" s="11">
        <f>IF('OddsRatio_working_3-way'!W257&gt;=0,IF('OddsRatio_working_3-way'!V257+SQRT('OddsRatio_working_3-way'!W257)&gt;0,0,PI()),ACOS('OddsRatio_working_3-way'!V257/(2*'OddsRatio_working_3-way'!X257)))</f>
        <v>0.55595793871900456</v>
      </c>
      <c r="Z257" s="11">
        <f>'OddsRatio_working_3-way'!X257^(1/3)*COS('OddsRatio_working_3-way'!Y257/3)</f>
        <v>0.52837884823128001</v>
      </c>
      <c r="AA257" s="11">
        <f>'OddsRatio_working_3-way'!X257^(1/3)*COS(('OddsRatio_working_3-way'!Y257+2*PI())/3)</f>
        <v>-0.34997389172905263</v>
      </c>
      <c r="AB257" s="11">
        <f>'OddsRatio_working_3-way'!X257^(1/3)*COS(('OddsRatio_working_3-way'!Y257+4*PI())/3)</f>
        <v>-0.17840495650222735</v>
      </c>
      <c r="AC257" s="11">
        <f>'OddsRatio_working_3-way'!X257^(1/3)*SIN('OddsRatio_working_3-way'!Y257/3)</f>
        <v>9.9055370937785076E-2</v>
      </c>
      <c r="AD257" s="11">
        <f>'OddsRatio_working_3-way'!X257^(1/3)*SIN(('OddsRatio_working_3-way'!Y257+2*PI())/3)</f>
        <v>0.4080618199217585</v>
      </c>
      <c r="AE257" s="11">
        <f>'OddsRatio_working_3-way'!X257^(1/3)*SIN(('OddsRatio_working_3-way'!Y257+4*PI())/3)</f>
        <v>-0.50711719085954343</v>
      </c>
      <c r="AF257" s="11">
        <f>-'OddsRatio_working_3-way'!U257/(3*'OddsRatio_working_3-way'!X257^(1/3))*COS(('OddsRatio_working_3-way'!Y257)/3)</f>
        <v>0.52837884823128001</v>
      </c>
      <c r="AG257" s="11">
        <f>-'OddsRatio_working_3-way'!U257/(3*'OddsRatio_working_3-way'!X257^(1/3))*COS(('OddsRatio_working_3-way'!Y257+2*PI())/3)</f>
        <v>-0.34997389172905263</v>
      </c>
      <c r="AH257" s="11">
        <f>-'OddsRatio_working_3-way'!U257/(3*'OddsRatio_working_3-way'!X257^(1/3))*COS(('OddsRatio_working_3-way'!Y257+4*PI())/3)</f>
        <v>-0.17840495650222735</v>
      </c>
      <c r="AI257" s="11">
        <f>'OddsRatio_working_3-way'!U257/(3*'OddsRatio_working_3-way'!X257^(1/3))*SIN(('OddsRatio_working_3-way'!Y257)/3)</f>
        <v>-9.9055370937785076E-2</v>
      </c>
      <c r="AJ257" s="11">
        <f>'OddsRatio_working_3-way'!U257/(3*'OddsRatio_working_3-way'!X257^(1/3))*SIN(('OddsRatio_working_3-way'!Y257+2*PI())/3)</f>
        <v>-0.4080618199217585</v>
      </c>
      <c r="AK257" s="11">
        <f>'OddsRatio_working_3-way'!U257/(3*'OddsRatio_working_3-way'!X257^(1/3))*SIN(('OddsRatio_working_3-way'!Y257+4*PI())/3)</f>
        <v>0.50711719085954343</v>
      </c>
      <c r="AL257" s="11">
        <f>'OddsRatio_working_3-way'!Z257+'OddsRatio_working_3-way'!AF257</f>
        <v>1.05675769646256</v>
      </c>
      <c r="AM257" s="11">
        <f>'OddsRatio_working_3-way'!AA257+'OddsRatio_working_3-way'!AG257</f>
        <v>-0.69994778345810527</v>
      </c>
      <c r="AN257" s="11">
        <f>'OddsRatio_working_3-way'!AB257+'OddsRatio_working_3-way'!AH257</f>
        <v>-0.35680991300445469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1.05675769646256</v>
      </c>
      <c r="AS257" s="11">
        <f>IF(('OddsRatio_working_3-way'!X257=0),IF(Q257&gt;0,-Q257^(1/3),(-Q257)^(1/3)),'OddsRatio_working_3-way'!AM257-'OddsRatio_working_3-way'!R257/3)</f>
        <v>-0.69994778345810527</v>
      </c>
      <c r="AT257" s="11">
        <f>IF(('OddsRatio_working_3-way'!X257=0),IF(Q257&gt;0,-Q257^(1/3),(-Q257)^(1/3)),'OddsRatio_working_3-way'!AN257-'OddsRatio_working_3-way'!R257/3)</f>
        <v>-0.35680991300445469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2.95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2.56</v>
      </c>
      <c r="D258" s="9">
        <f t="shared" si="52"/>
        <v>0.32630103672472688</v>
      </c>
      <c r="E258" s="9">
        <f t="shared" si="53"/>
        <v>0.29658577356095228</v>
      </c>
      <c r="F258" s="9">
        <f t="shared" si="54"/>
        <v>0.37711318971432078</v>
      </c>
      <c r="G258" s="9">
        <f t="shared" si="55"/>
        <v>1.0587972729149855</v>
      </c>
      <c r="H258" s="9">
        <f t="shared" si="56"/>
        <v>3.064654682184222</v>
      </c>
      <c r="I258" s="9">
        <f t="shared" si="57"/>
        <v>3.3717058913295679</v>
      </c>
      <c r="J258" s="9">
        <f t="shared" si="58"/>
        <v>2.6517237457473772</v>
      </c>
      <c r="K258" s="11">
        <f t="shared" si="59"/>
        <v>0.33898305084745761</v>
      </c>
      <c r="L258" s="11">
        <f t="shared" si="60"/>
        <v>0.30864197530864196</v>
      </c>
      <c r="M258" s="11">
        <f t="shared" si="61"/>
        <v>0.390625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-0.27848399246704336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0.23499620736555765</v>
      </c>
      <c r="Q258" s="11">
        <f>2*'OddsRatio_working_3-way'!K258*'OddsRatio_working_3-way'!L258*'OddsRatio_working_3-way'!M258</f>
        <v>8.1737811257585266E-2</v>
      </c>
      <c r="R258" s="11">
        <f t="shared" si="62"/>
        <v>0</v>
      </c>
      <c r="S258" s="11">
        <f t="shared" si="63"/>
        <v>-0.84384098807175723</v>
      </c>
      <c r="T258" s="11">
        <f t="shared" si="64"/>
        <v>-0.29350990889452422</v>
      </c>
      <c r="U258" s="11">
        <f>'OddsRatio_working_3-way'!S258-'OddsRatio_working_3-way'!R258^2/3</f>
        <v>-0.84384098807175723</v>
      </c>
      <c r="V258" s="11">
        <f>'OddsRatio_working_3-way'!S258*'OddsRatio_working_3-way'!R258/3-2*'OddsRatio_working_3-way'!R258^3/27-'OddsRatio_working_3-way'!T258</f>
        <v>0.29350990889452422</v>
      </c>
      <c r="W258" s="11">
        <f>'OddsRatio_working_3-way'!V258^2+4*'OddsRatio_working_3-way'!U258^3/27</f>
        <v>-2.8699834924800771E-3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0.14917946416292691</v>
      </c>
      <c r="Y258" s="11">
        <f>IF('OddsRatio_working_3-way'!W258&gt;=0,IF('OddsRatio_working_3-way'!V258+SQRT('OddsRatio_working_3-way'!W258)&gt;0,0,PI()),ACOS('OddsRatio_working_3-way'!V258/(2*'OddsRatio_working_3-way'!X258)))</f>
        <v>0.18053540795208933</v>
      </c>
      <c r="Z258" s="11">
        <f>'OddsRatio_working_3-way'!X258^(1/3)*COS('OddsRatio_working_3-way'!Y258/3)</f>
        <v>0.52939863645749274</v>
      </c>
      <c r="AA258" s="11">
        <f>'OddsRatio_working_3-way'!X258^(1/3)*COS(('OddsRatio_working_3-way'!Y258+2*PI())/3)</f>
        <v>-0.29232285539634861</v>
      </c>
      <c r="AB258" s="11">
        <f>'OddsRatio_working_3-way'!X258^(1/3)*COS(('OddsRatio_working_3-way'!Y258+4*PI())/3)</f>
        <v>-0.23707578106114421</v>
      </c>
      <c r="AC258" s="11">
        <f>'OddsRatio_working_3-way'!X258^(1/3)*SIN('OddsRatio_working_3-way'!Y258/3)</f>
        <v>3.1896913239369641E-2</v>
      </c>
      <c r="AD258" s="11">
        <f>'OddsRatio_working_3-way'!X258^(1/3)*SIN(('OddsRatio_working_3-way'!Y258+2*PI())/3)</f>
        <v>0.44252421128134661</v>
      </c>
      <c r="AE258" s="11">
        <f>'OddsRatio_working_3-way'!X258^(1/3)*SIN(('OddsRatio_working_3-way'!Y258+4*PI())/3)</f>
        <v>-0.47442112452071611</v>
      </c>
      <c r="AF258" s="11">
        <f>-'OddsRatio_working_3-way'!U258/(3*'OddsRatio_working_3-way'!X258^(1/3))*COS(('OddsRatio_working_3-way'!Y258)/3)</f>
        <v>0.52939863645749263</v>
      </c>
      <c r="AG258" s="11">
        <f>-'OddsRatio_working_3-way'!U258/(3*'OddsRatio_working_3-way'!X258^(1/3))*COS(('OddsRatio_working_3-way'!Y258+2*PI())/3)</f>
        <v>-0.29232285539634856</v>
      </c>
      <c r="AH258" s="11">
        <f>-'OddsRatio_working_3-way'!U258/(3*'OddsRatio_working_3-way'!X258^(1/3))*COS(('OddsRatio_working_3-way'!Y258+4*PI())/3)</f>
        <v>-0.23707578106114416</v>
      </c>
      <c r="AI258" s="11">
        <f>'OddsRatio_working_3-way'!U258/(3*'OddsRatio_working_3-way'!X258^(1/3))*SIN(('OddsRatio_working_3-way'!Y258)/3)</f>
        <v>-3.1896913239369634E-2</v>
      </c>
      <c r="AJ258" s="11">
        <f>'OddsRatio_working_3-way'!U258/(3*'OddsRatio_working_3-way'!X258^(1/3))*SIN(('OddsRatio_working_3-way'!Y258+2*PI())/3)</f>
        <v>-0.44252421128134656</v>
      </c>
      <c r="AK258" s="11">
        <f>'OddsRatio_working_3-way'!U258/(3*'OddsRatio_working_3-way'!X258^(1/3))*SIN(('OddsRatio_working_3-way'!Y258+4*PI())/3)</f>
        <v>0.47442112452071605</v>
      </c>
      <c r="AL258" s="11">
        <f>'OddsRatio_working_3-way'!Z258+'OddsRatio_working_3-way'!AF258</f>
        <v>1.0587972729149855</v>
      </c>
      <c r="AM258" s="11">
        <f>'OddsRatio_working_3-way'!AA258+'OddsRatio_working_3-way'!AG258</f>
        <v>-0.58464571079269723</v>
      </c>
      <c r="AN258" s="11">
        <f>'OddsRatio_working_3-way'!AB258+'OddsRatio_working_3-way'!AH258</f>
        <v>-0.47415156212228837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1.0587972729149855</v>
      </c>
      <c r="AS258" s="11">
        <f>IF(('OddsRatio_working_3-way'!X258=0),IF(Q258&gt;0,-Q258^(1/3),(-Q258)^(1/3)),'OddsRatio_working_3-way'!AM258-'OddsRatio_working_3-way'!R258/3)</f>
        <v>-0.58464571079269723</v>
      </c>
      <c r="AT258" s="11">
        <f>IF(('OddsRatio_working_3-way'!X258=0),IF(Q258&gt;0,-Q258^(1/3),(-Q258)^(1/3)),'OddsRatio_working_3-way'!AN258-'OddsRatio_working_3-way'!R258/3)</f>
        <v>-0.47415156212228837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3.66</v>
      </c>
      <c r="B259" s="4">
        <f>IF('True_Odds_Calculator_3-way'!B260="","",'True_Odds_Calculator_3-way'!B260)</f>
        <v>3.33</v>
      </c>
      <c r="C259" s="4">
        <f>IF('True_Odds_Calculator_3-way'!C260="","",'True_Odds_Calculator_3-way'!C260)</f>
        <v>2.14</v>
      </c>
      <c r="D259" s="9">
        <f t="shared" si="52"/>
        <v>0.26096287158068893</v>
      </c>
      <c r="E259" s="9">
        <f t="shared" si="53"/>
        <v>0.28730439114068407</v>
      </c>
      <c r="F259" s="9">
        <f t="shared" si="54"/>
        <v>0.45173273727862695</v>
      </c>
      <c r="G259" s="9">
        <f t="shared" si="55"/>
        <v>1.0646476460106231</v>
      </c>
      <c r="H259" s="9">
        <f t="shared" si="56"/>
        <v>3.831962738388258</v>
      </c>
      <c r="I259" s="9">
        <f t="shared" si="57"/>
        <v>3.4806290152047517</v>
      </c>
      <c r="J259" s="9">
        <f t="shared" si="58"/>
        <v>2.2136983164521107</v>
      </c>
      <c r="K259" s="11">
        <f t="shared" si="59"/>
        <v>0.27322404371584696</v>
      </c>
      <c r="L259" s="11">
        <f t="shared" si="60"/>
        <v>0.3003003003003003</v>
      </c>
      <c r="M259" s="11">
        <f t="shared" si="61"/>
        <v>0.46728971962616822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-0.2708964518371596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0.23502896185598804</v>
      </c>
      <c r="Q259" s="11">
        <f>2*'OddsRatio_working_3-way'!K259*'OddsRatio_working_3-way'!L259*'OddsRatio_working_3-way'!M259</f>
        <v>7.6681553623487123E-2</v>
      </c>
      <c r="R259" s="11">
        <f t="shared" si="62"/>
        <v>0</v>
      </c>
      <c r="S259" s="11">
        <f t="shared" si="63"/>
        <v>-0.86759704773567092</v>
      </c>
      <c r="T259" s="11">
        <f t="shared" si="64"/>
        <v>-0.28306592095780453</v>
      </c>
      <c r="U259" s="11">
        <f>'OddsRatio_working_3-way'!S259-'OddsRatio_working_3-way'!R259^2/3</f>
        <v>-0.86759704773567092</v>
      </c>
      <c r="V259" s="11">
        <f>'OddsRatio_working_3-way'!S259*'OddsRatio_working_3-way'!R259/3-2*'OddsRatio_working_3-way'!R259^3/27-'OddsRatio_working_3-way'!T259</f>
        <v>0.28306592095780453</v>
      </c>
      <c r="W259" s="11">
        <f>'OddsRatio_working_3-way'!V259^2+4*'OddsRatio_working_3-way'!U259^3/27</f>
        <v>-1.662356187779529E-2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0.15552321168035121</v>
      </c>
      <c r="Y259" s="11">
        <f>IF('OddsRatio_working_3-way'!W259&gt;=0,IF('OddsRatio_working_3-way'!V259+SQRT('OddsRatio_working_3-way'!W259)&gt;0,0,PI()),ACOS('OddsRatio_working_3-way'!V259/(2*'OddsRatio_working_3-way'!X259)))</f>
        <v>0.42740620852761912</v>
      </c>
      <c r="Z259" s="11">
        <f>'OddsRatio_working_3-way'!X259^(1/3)*COS('OddsRatio_working_3-way'!Y259/3)</f>
        <v>0.53232382300531156</v>
      </c>
      <c r="AA259" s="11">
        <f>'OddsRatio_working_3-way'!X259^(1/3)*COS(('OddsRatio_working_3-way'!Y259+2*PI())/3)</f>
        <v>-0.33228885404255404</v>
      </c>
      <c r="AB259" s="11">
        <f>'OddsRatio_working_3-way'!X259^(1/3)*COS(('OddsRatio_working_3-way'!Y259+4*PI())/3)</f>
        <v>-0.20003496896275763</v>
      </c>
      <c r="AC259" s="11">
        <f>'OddsRatio_working_3-way'!X259^(1/3)*SIN('OddsRatio_working_3-way'!Y259/3)</f>
        <v>7.6356816152194404E-2</v>
      </c>
      <c r="AD259" s="11">
        <f>'OddsRatio_working_3-way'!X259^(1/3)*SIN(('OddsRatio_working_3-way'!Y259+2*PI())/3)</f>
        <v>0.42282754568615383</v>
      </c>
      <c r="AE259" s="11">
        <f>'OddsRatio_working_3-way'!X259^(1/3)*SIN(('OddsRatio_working_3-way'!Y259+4*PI())/3)</f>
        <v>-0.49918436183834813</v>
      </c>
      <c r="AF259" s="11">
        <f>-'OddsRatio_working_3-way'!U259/(3*'OddsRatio_working_3-way'!X259^(1/3))*COS(('OddsRatio_working_3-way'!Y259)/3)</f>
        <v>0.53232382300531156</v>
      </c>
      <c r="AG259" s="11">
        <f>-'OddsRatio_working_3-way'!U259/(3*'OddsRatio_working_3-way'!X259^(1/3))*COS(('OddsRatio_working_3-way'!Y259+2*PI())/3)</f>
        <v>-0.33228885404255404</v>
      </c>
      <c r="AH259" s="11">
        <f>-'OddsRatio_working_3-way'!U259/(3*'OddsRatio_working_3-way'!X259^(1/3))*COS(('OddsRatio_working_3-way'!Y259+4*PI())/3)</f>
        <v>-0.20003496896275763</v>
      </c>
      <c r="AI259" s="11">
        <f>'OddsRatio_working_3-way'!U259/(3*'OddsRatio_working_3-way'!X259^(1/3))*SIN(('OddsRatio_working_3-way'!Y259)/3)</f>
        <v>-7.6356816152194404E-2</v>
      </c>
      <c r="AJ259" s="11">
        <f>'OddsRatio_working_3-way'!U259/(3*'OddsRatio_working_3-way'!X259^(1/3))*SIN(('OddsRatio_working_3-way'!Y259+2*PI())/3)</f>
        <v>-0.42282754568615383</v>
      </c>
      <c r="AK259" s="11">
        <f>'OddsRatio_working_3-way'!U259/(3*'OddsRatio_working_3-way'!X259^(1/3))*SIN(('OddsRatio_working_3-way'!Y259+4*PI())/3)</f>
        <v>0.49918436183834813</v>
      </c>
      <c r="AL259" s="11">
        <f>'OddsRatio_working_3-way'!Z259+'OddsRatio_working_3-way'!AF259</f>
        <v>1.0646476460106231</v>
      </c>
      <c r="AM259" s="11">
        <f>'OddsRatio_working_3-way'!AA259+'OddsRatio_working_3-way'!AG259</f>
        <v>-0.66457770808510808</v>
      </c>
      <c r="AN259" s="11">
        <f>'OddsRatio_working_3-way'!AB259+'OddsRatio_working_3-way'!AH259</f>
        <v>-0.40006993792551526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1.0646476460106231</v>
      </c>
      <c r="AS259" s="11">
        <f>IF(('OddsRatio_working_3-way'!X259=0),IF(Q259&gt;0,-Q259^(1/3),(-Q259)^(1/3)),'OddsRatio_working_3-way'!AM259-'OddsRatio_working_3-way'!R259/3)</f>
        <v>-0.66457770808510808</v>
      </c>
      <c r="AT259" s="11">
        <f>IF(('OddsRatio_working_3-way'!X259=0),IF(Q259&gt;0,-Q259^(1/3),(-Q259)^(1/3)),'OddsRatio_working_3-way'!AN259-'OddsRatio_working_3-way'!R259/3)</f>
        <v>-0.40006993792551526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3.11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2.65</v>
      </c>
      <c r="D260" s="9">
        <f t="shared" ref="D260:D323" si="65">(K260/(AR260+K260-(AR260*K260)))</f>
        <v>0.31114204563653952</v>
      </c>
      <c r="E260" s="9">
        <f t="shared" ref="E260:E323" si="66">(L260/(AR260+L260-(AR260*L260)))</f>
        <v>0.32273200583963607</v>
      </c>
      <c r="F260" s="9">
        <f t="shared" ref="F260:F323" si="67">(M260/(AR260+M260-(AR260*M260)))</f>
        <v>0.36612594852382463</v>
      </c>
      <c r="G260" s="9">
        <f t="shared" ref="G260:G323" si="68">AR260</f>
        <v>1.0492730530372234</v>
      </c>
      <c r="H260" s="9">
        <f t="shared" ref="H260:H323" si="69">IF(A260="","",1/D260)</f>
        <v>3.2139661419085406</v>
      </c>
      <c r="I260" s="9">
        <f t="shared" ref="I260:I323" si="70">IF(B260="","",1/E260)</f>
        <v>3.0985461060744468</v>
      </c>
      <c r="J260" s="9">
        <f t="shared" ref="J260:J323" si="71">IF(C260="","",1/F260)</f>
        <v>2.7313005375114181</v>
      </c>
      <c r="K260" s="11">
        <f t="shared" ref="K260:K323" si="72">1/A260</f>
        <v>0.32154340836012862</v>
      </c>
      <c r="L260" s="11">
        <f t="shared" ref="L260:L323" si="73">1/B260</f>
        <v>0.33333333333333331</v>
      </c>
      <c r="M260" s="11">
        <f t="shared" ref="M260:M323" si="74">1/C260</f>
        <v>0.37735849056603776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-0.28162349086938065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0.23296729964205545</v>
      </c>
      <c r="Q260" s="11">
        <f>2*'OddsRatio_working_3-way'!K260*'OddsRatio_working_3-way'!L260*'OddsRatio_working_3-way'!M260</f>
        <v>8.0891423486824821E-2</v>
      </c>
      <c r="R260" s="11">
        <f t="shared" ref="R260:R323" si="75">O260/N260</f>
        <v>0</v>
      </c>
      <c r="S260" s="11">
        <f t="shared" ref="S260:S323" si="76">P260/N260</f>
        <v>-0.82722964239551899</v>
      </c>
      <c r="T260" s="11">
        <f t="shared" ref="T260:T323" si="77">Q260/N260</f>
        <v>-0.28723251472066635</v>
      </c>
      <c r="U260" s="11">
        <f>'OddsRatio_working_3-way'!S260-'OddsRatio_working_3-way'!R260^2/3</f>
        <v>-0.82722964239551899</v>
      </c>
      <c r="V260" s="11">
        <f>'OddsRatio_working_3-way'!S260*'OddsRatio_working_3-way'!R260/3-2*'OddsRatio_working_3-way'!R260^3/27-'OddsRatio_working_3-way'!T260</f>
        <v>0.28723251472066635</v>
      </c>
      <c r="W260" s="11">
        <f>'OddsRatio_working_3-way'!V260^2+4*'OddsRatio_working_3-way'!U260^3/27</f>
        <v>-1.361273765906279E-3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0.14479622860995386</v>
      </c>
      <c r="Y260" s="11">
        <f>IF('OddsRatio_working_3-way'!W260&gt;=0,IF('OddsRatio_working_3-way'!V260+SQRT('OddsRatio_working_3-way'!W260)&gt;0,0,PI()),ACOS('OddsRatio_working_3-way'!V260/(2*'OddsRatio_working_3-way'!X260)))</f>
        <v>0.12775192590599738</v>
      </c>
      <c r="Z260" s="11">
        <f>'OddsRatio_working_3-way'!X260^(1/3)*COS('OddsRatio_working_3-way'!Y260/3)</f>
        <v>0.5246365265186117</v>
      </c>
      <c r="AA260" s="11">
        <f>'OddsRatio_working_3-way'!X260^(1/3)*COS(('OddsRatio_working_3-way'!Y260+2*PI())/3)</f>
        <v>-0.28167793476334368</v>
      </c>
      <c r="AB260" s="11">
        <f>'OddsRatio_working_3-way'!X260^(1/3)*COS(('OddsRatio_working_3-way'!Y260+4*PI())/3)</f>
        <v>-0.24295859175526796</v>
      </c>
      <c r="AC260" s="11">
        <f>'OddsRatio_working_3-way'!X260^(1/3)*SIN('OddsRatio_working_3-way'!Y260/3)</f>
        <v>2.2354623108557996E-2</v>
      </c>
      <c r="AD260" s="11">
        <f>'OddsRatio_working_3-way'!X260^(1/3)*SIN(('OddsRatio_working_3-way'!Y260+2*PI())/3)</f>
        <v>0.44317124816406711</v>
      </c>
      <c r="AE260" s="11">
        <f>'OddsRatio_working_3-way'!X260^(1/3)*SIN(('OddsRatio_working_3-way'!Y260+4*PI())/3)</f>
        <v>-0.46552587127262507</v>
      </c>
      <c r="AF260" s="11">
        <f>-'OddsRatio_working_3-way'!U260/(3*'OddsRatio_working_3-way'!X260^(1/3))*COS(('OddsRatio_working_3-way'!Y260)/3)</f>
        <v>0.5246365265186117</v>
      </c>
      <c r="AG260" s="11">
        <f>-'OddsRatio_working_3-way'!U260/(3*'OddsRatio_working_3-way'!X260^(1/3))*COS(('OddsRatio_working_3-way'!Y260+2*PI())/3)</f>
        <v>-0.28167793476334368</v>
      </c>
      <c r="AH260" s="11">
        <f>-'OddsRatio_working_3-way'!U260/(3*'OddsRatio_working_3-way'!X260^(1/3))*COS(('OddsRatio_working_3-way'!Y260+4*PI())/3)</f>
        <v>-0.24295859175526796</v>
      </c>
      <c r="AI260" s="11">
        <f>'OddsRatio_working_3-way'!U260/(3*'OddsRatio_working_3-way'!X260^(1/3))*SIN(('OddsRatio_working_3-way'!Y260)/3)</f>
        <v>-2.2354623108557996E-2</v>
      </c>
      <c r="AJ260" s="11">
        <f>'OddsRatio_working_3-way'!U260/(3*'OddsRatio_working_3-way'!X260^(1/3))*SIN(('OddsRatio_working_3-way'!Y260+2*PI())/3)</f>
        <v>-0.44317124816406711</v>
      </c>
      <c r="AK260" s="11">
        <f>'OddsRatio_working_3-way'!U260/(3*'OddsRatio_working_3-way'!X260^(1/3))*SIN(('OddsRatio_working_3-way'!Y260+4*PI())/3)</f>
        <v>0.46552587127262507</v>
      </c>
      <c r="AL260" s="11">
        <f>'OddsRatio_working_3-way'!Z260+'OddsRatio_working_3-way'!AF260</f>
        <v>1.0492730530372234</v>
      </c>
      <c r="AM260" s="11">
        <f>'OddsRatio_working_3-way'!AA260+'OddsRatio_working_3-way'!AG260</f>
        <v>-0.56335586952668737</v>
      </c>
      <c r="AN260" s="11">
        <f>'OddsRatio_working_3-way'!AB260+'OddsRatio_working_3-way'!AH260</f>
        <v>-0.48591718351053592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1.0492730530372234</v>
      </c>
      <c r="AS260" s="11">
        <f>IF(('OddsRatio_working_3-way'!X260=0),IF(Q260&gt;0,-Q260^(1/3),(-Q260)^(1/3)),'OddsRatio_working_3-way'!AM260-'OddsRatio_working_3-way'!R260/3)</f>
        <v>-0.56335586952668737</v>
      </c>
      <c r="AT260" s="11">
        <f>IF(('OddsRatio_working_3-way'!X260=0),IF(Q260&gt;0,-Q260^(1/3),(-Q260)^(1/3)),'OddsRatio_working_3-way'!AN260-'OddsRatio_working_3-way'!R260/3)</f>
        <v>-0.48591718351053592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1.75</v>
      </c>
      <c r="B261" s="4">
        <f>IF('True_Odds_Calculator_3-way'!B262="","",'True_Odds_Calculator_3-way'!B262)</f>
        <v>3.63</v>
      </c>
      <c r="C261" s="4">
        <f>IF('True_Odds_Calculator_3-way'!C262="","",'True_Odds_Calculator_3-way'!C262)</f>
        <v>5.29</v>
      </c>
      <c r="D261" s="9">
        <f t="shared" si="65"/>
        <v>0.55652738335429019</v>
      </c>
      <c r="E261" s="9">
        <f t="shared" si="66"/>
        <v>0.26355245386488529</v>
      </c>
      <c r="F261" s="9">
        <f t="shared" si="67"/>
        <v>0.17992016278082448</v>
      </c>
      <c r="G261" s="9">
        <f t="shared" si="68"/>
        <v>1.0624757017892412</v>
      </c>
      <c r="H261" s="9">
        <f t="shared" si="69"/>
        <v>1.7968567763419312</v>
      </c>
      <c r="I261" s="9">
        <f t="shared" si="70"/>
        <v>3.7943110957057042</v>
      </c>
      <c r="J261" s="9">
        <f t="shared" si="71"/>
        <v>5.5580207606758449</v>
      </c>
      <c r="K261" s="11">
        <f t="shared" si="72"/>
        <v>0.5714285714285714</v>
      </c>
      <c r="L261" s="11">
        <f t="shared" si="73"/>
        <v>0.27548209366391185</v>
      </c>
      <c r="M261" s="11">
        <f t="shared" si="74"/>
        <v>0.1890359168241966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-0.25181057128127071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0.22824171303291427</v>
      </c>
      <c r="Q261" s="11">
        <f>2*'OddsRatio_working_3-way'!K261*'OddsRatio_working_3-way'!L261*'OddsRatio_working_3-way'!M261</f>
        <v>5.9515440165036314E-2</v>
      </c>
      <c r="R261" s="11">
        <f t="shared" si="75"/>
        <v>0</v>
      </c>
      <c r="S261" s="11">
        <f t="shared" si="76"/>
        <v>-0.90640242731497489</v>
      </c>
      <c r="T261" s="11">
        <f t="shared" si="77"/>
        <v>-0.2363500462359778</v>
      </c>
      <c r="U261" s="11">
        <f>'OddsRatio_working_3-way'!S261-'OddsRatio_working_3-way'!R261^2/3</f>
        <v>-0.90640242731497489</v>
      </c>
      <c r="V261" s="11">
        <f>'OddsRatio_working_3-way'!S261*'OddsRatio_working_3-way'!R261/3-2*'OddsRatio_working_3-way'!R261^3/27-'OddsRatio_working_3-way'!T261</f>
        <v>0.2363500462359778</v>
      </c>
      <c r="W261" s="11">
        <f>'OddsRatio_working_3-way'!V261^2+4*'OddsRatio_working_3-way'!U261^3/27</f>
        <v>-5.4459964788204356E-2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0.16607325879258317</v>
      </c>
      <c r="Y261" s="11">
        <f>IF('OddsRatio_working_3-way'!W261&gt;=0,IF('OddsRatio_working_3-way'!V261+SQRT('OddsRatio_working_3-way'!W261)&gt;0,0,PI()),ACOS('OddsRatio_working_3-way'!V261/(2*'OddsRatio_working_3-way'!X261)))</f>
        <v>0.77904663771011129</v>
      </c>
      <c r="Z261" s="11">
        <f>'OddsRatio_working_3-way'!X261^(1/3)*COS('OddsRatio_working_3-way'!Y261/3)</f>
        <v>0.53123785089462061</v>
      </c>
      <c r="AA261" s="11">
        <f>'OddsRatio_working_3-way'!X261^(1/3)*COS(('OddsRatio_working_3-way'!Y261+2*PI())/3)</f>
        <v>-0.38784971600923174</v>
      </c>
      <c r="AB261" s="11">
        <f>'OddsRatio_working_3-way'!X261^(1/3)*COS(('OddsRatio_working_3-way'!Y261+4*PI())/3)</f>
        <v>-0.14338813488538879</v>
      </c>
      <c r="AC261" s="11">
        <f>'OddsRatio_working_3-way'!X261^(1/3)*SIN('OddsRatio_working_3-way'!Y261/3)</f>
        <v>0.14113995966837223</v>
      </c>
      <c r="AD261" s="11">
        <f>'OddsRatio_working_3-way'!X261^(1/3)*SIN(('OddsRatio_working_3-way'!Y261+2*PI())/3)</f>
        <v>0.38949549449240517</v>
      </c>
      <c r="AE261" s="11">
        <f>'OddsRatio_working_3-way'!X261^(1/3)*SIN(('OddsRatio_working_3-way'!Y261+4*PI())/3)</f>
        <v>-0.5306354541607774</v>
      </c>
      <c r="AF261" s="11">
        <f>-'OddsRatio_working_3-way'!U261/(3*'OddsRatio_working_3-way'!X261^(1/3))*COS(('OddsRatio_working_3-way'!Y261)/3)</f>
        <v>0.53123785089462061</v>
      </c>
      <c r="AG261" s="11">
        <f>-'OddsRatio_working_3-way'!U261/(3*'OddsRatio_working_3-way'!X261^(1/3))*COS(('OddsRatio_working_3-way'!Y261+2*PI())/3)</f>
        <v>-0.38784971600923174</v>
      </c>
      <c r="AH261" s="11">
        <f>-'OddsRatio_working_3-way'!U261/(3*'OddsRatio_working_3-way'!X261^(1/3))*COS(('OddsRatio_working_3-way'!Y261+4*PI())/3)</f>
        <v>-0.14338813488538879</v>
      </c>
      <c r="AI261" s="11">
        <f>'OddsRatio_working_3-way'!U261/(3*'OddsRatio_working_3-way'!X261^(1/3))*SIN(('OddsRatio_working_3-way'!Y261)/3)</f>
        <v>-0.14113995966837223</v>
      </c>
      <c r="AJ261" s="11">
        <f>'OddsRatio_working_3-way'!U261/(3*'OddsRatio_working_3-way'!X261^(1/3))*SIN(('OddsRatio_working_3-way'!Y261+2*PI())/3)</f>
        <v>-0.38949549449240517</v>
      </c>
      <c r="AK261" s="11">
        <f>'OddsRatio_working_3-way'!U261/(3*'OddsRatio_working_3-way'!X261^(1/3))*SIN(('OddsRatio_working_3-way'!Y261+4*PI())/3)</f>
        <v>0.5306354541607774</v>
      </c>
      <c r="AL261" s="11">
        <f>'OddsRatio_working_3-way'!Z261+'OddsRatio_working_3-way'!AF261</f>
        <v>1.0624757017892412</v>
      </c>
      <c r="AM261" s="11">
        <f>'OddsRatio_working_3-way'!AA261+'OddsRatio_working_3-way'!AG261</f>
        <v>-0.77569943201846348</v>
      </c>
      <c r="AN261" s="11">
        <f>'OddsRatio_working_3-way'!AB261+'OddsRatio_working_3-way'!AH261</f>
        <v>-0.28677626977077758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1.0624757017892412</v>
      </c>
      <c r="AS261" s="11">
        <f>IF(('OddsRatio_working_3-way'!X261=0),IF(Q261&gt;0,-Q261^(1/3),(-Q261)^(1/3)),'OddsRatio_working_3-way'!AM261-'OddsRatio_working_3-way'!R261/3)</f>
        <v>-0.77569943201846348</v>
      </c>
      <c r="AT261" s="11">
        <f>IF(('OddsRatio_working_3-way'!X261=0),IF(Q261&gt;0,-Q261^(1/3),(-Q261)^(1/3)),'OddsRatio_working_3-way'!AN261-'OddsRatio_working_3-way'!R261/3)</f>
        <v>-0.28677626977077758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2.92</v>
      </c>
      <c r="B262" s="4">
        <f>IF('True_Odds_Calculator_3-way'!B263="","",'True_Odds_Calculator_3-way'!B263)</f>
        <v>3.06</v>
      </c>
      <c r="C262" s="4">
        <f>IF('True_Odds_Calculator_3-way'!C263="","",'True_Odds_Calculator_3-way'!C263)</f>
        <v>2.75</v>
      </c>
      <c r="D262" s="9">
        <f t="shared" si="65"/>
        <v>0.33151725599106502</v>
      </c>
      <c r="E262" s="9">
        <f t="shared" si="66"/>
        <v>0.31610898701879964</v>
      </c>
      <c r="F262" s="9">
        <f t="shared" si="67"/>
        <v>0.35237375699013568</v>
      </c>
      <c r="G262" s="9">
        <f t="shared" si="68"/>
        <v>1.050226163332417</v>
      </c>
      <c r="H262" s="9">
        <f t="shared" si="69"/>
        <v>3.0164342335982406</v>
      </c>
      <c r="I262" s="9">
        <f t="shared" si="70"/>
        <v>3.1634658964647784</v>
      </c>
      <c r="J262" s="9">
        <f t="shared" si="71"/>
        <v>2.8378957858317295</v>
      </c>
      <c r="K262" s="11">
        <f t="shared" si="72"/>
        <v>0.34246575342465752</v>
      </c>
      <c r="L262" s="11">
        <f t="shared" si="73"/>
        <v>0.32679738562091504</v>
      </c>
      <c r="M262" s="11">
        <f t="shared" si="74"/>
        <v>0.36363636363636365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-0.28168876516982899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0.23319414939076499</v>
      </c>
      <c r="Q262" s="11">
        <f>2*'OddsRatio_working_3-way'!K262*'OddsRatio_working_3-way'!L262*'OddsRatio_working_3-way'!M262</f>
        <v>8.1394118461000003E-2</v>
      </c>
      <c r="R262" s="11">
        <f t="shared" si="75"/>
        <v>0</v>
      </c>
      <c r="S262" s="11">
        <f t="shared" si="76"/>
        <v>-0.82784327323162221</v>
      </c>
      <c r="T262" s="11">
        <f t="shared" si="77"/>
        <v>-0.28895053166897811</v>
      </c>
      <c r="U262" s="11">
        <f>'OddsRatio_working_3-way'!S262-'OddsRatio_working_3-way'!R262^2/3</f>
        <v>-0.82784327323162221</v>
      </c>
      <c r="V262" s="11">
        <f>'OddsRatio_working_3-way'!S262*'OddsRatio_working_3-way'!R262/3-2*'OddsRatio_working_3-way'!R262^3/27-'OddsRatio_working_3-way'!T262</f>
        <v>0.28895053166897811</v>
      </c>
      <c r="W262" s="11">
        <f>'OddsRatio_working_3-way'!V262^2+4*'OddsRatio_working_3-way'!U262^3/27</f>
        <v>-5.5814801369977185E-4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0.14495737111775733</v>
      </c>
      <c r="Y262" s="11">
        <f>IF('OddsRatio_working_3-way'!W262&gt;=0,IF('OddsRatio_working_3-way'!V262+SQRT('OddsRatio_working_3-way'!W262)&gt;0,0,PI()),ACOS('OddsRatio_working_3-way'!V262/(2*'OddsRatio_working_3-way'!X262)))</f>
        <v>8.1580475218399062E-2</v>
      </c>
      <c r="Z262" s="11">
        <f>'OddsRatio_working_3-way'!X262^(1/3)*COS('OddsRatio_working_3-way'!Y262/3)</f>
        <v>0.52511308166620851</v>
      </c>
      <c r="AA262" s="11">
        <f>'OddsRatio_working_3-way'!X262^(1/3)*COS(('OddsRatio_working_3-way'!Y262+2*PI())/3)</f>
        <v>-0.27492613683171657</v>
      </c>
      <c r="AB262" s="11">
        <f>'OddsRatio_working_3-way'!X262^(1/3)*COS(('OddsRatio_working_3-way'!Y262+4*PI())/3)</f>
        <v>-0.25018694483449205</v>
      </c>
      <c r="AC262" s="11">
        <f>'OddsRatio_working_3-way'!X262^(1/3)*SIN('OddsRatio_working_3-way'!Y262/3)</f>
        <v>1.428317915913152E-2</v>
      </c>
      <c r="AD262" s="11">
        <f>'OddsRatio_working_3-way'!X262^(1/3)*SIN(('OddsRatio_working_3-way'!Y262+2*PI())/3)</f>
        <v>0.44761967900290345</v>
      </c>
      <c r="AE262" s="11">
        <f>'OddsRatio_working_3-way'!X262^(1/3)*SIN(('OddsRatio_working_3-way'!Y262+4*PI())/3)</f>
        <v>-0.46190285816203486</v>
      </c>
      <c r="AF262" s="11">
        <f>-'OddsRatio_working_3-way'!U262/(3*'OddsRatio_working_3-way'!X262^(1/3))*COS(('OddsRatio_working_3-way'!Y262)/3)</f>
        <v>0.52511308166620851</v>
      </c>
      <c r="AG262" s="11">
        <f>-'OddsRatio_working_3-way'!U262/(3*'OddsRatio_working_3-way'!X262^(1/3))*COS(('OddsRatio_working_3-way'!Y262+2*PI())/3)</f>
        <v>-0.27492613683171657</v>
      </c>
      <c r="AH262" s="11">
        <f>-'OddsRatio_working_3-way'!U262/(3*'OddsRatio_working_3-way'!X262^(1/3))*COS(('OddsRatio_working_3-way'!Y262+4*PI())/3)</f>
        <v>-0.25018694483449205</v>
      </c>
      <c r="AI262" s="11">
        <f>'OddsRatio_working_3-way'!U262/(3*'OddsRatio_working_3-way'!X262^(1/3))*SIN(('OddsRatio_working_3-way'!Y262)/3)</f>
        <v>-1.428317915913152E-2</v>
      </c>
      <c r="AJ262" s="11">
        <f>'OddsRatio_working_3-way'!U262/(3*'OddsRatio_working_3-way'!X262^(1/3))*SIN(('OddsRatio_working_3-way'!Y262+2*PI())/3)</f>
        <v>-0.44761967900290345</v>
      </c>
      <c r="AK262" s="11">
        <f>'OddsRatio_working_3-way'!U262/(3*'OddsRatio_working_3-way'!X262^(1/3))*SIN(('OddsRatio_working_3-way'!Y262+4*PI())/3)</f>
        <v>0.46190285816203486</v>
      </c>
      <c r="AL262" s="11">
        <f>'OddsRatio_working_3-way'!Z262+'OddsRatio_working_3-way'!AF262</f>
        <v>1.050226163332417</v>
      </c>
      <c r="AM262" s="11">
        <f>'OddsRatio_working_3-way'!AA262+'OddsRatio_working_3-way'!AG262</f>
        <v>-0.54985227366343314</v>
      </c>
      <c r="AN262" s="11">
        <f>'OddsRatio_working_3-way'!AB262+'OddsRatio_working_3-way'!AH262</f>
        <v>-0.50037388966898411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1.050226163332417</v>
      </c>
      <c r="AS262" s="11">
        <f>IF(('OddsRatio_working_3-way'!X262=0),IF(Q262&gt;0,-Q262^(1/3),(-Q262)^(1/3)),'OddsRatio_working_3-way'!AM262-'OddsRatio_working_3-way'!R262/3)</f>
        <v>-0.54985227366343314</v>
      </c>
      <c r="AT262" s="11">
        <f>IF(('OddsRatio_working_3-way'!X262=0),IF(Q262&gt;0,-Q262^(1/3),(-Q262)^(1/3)),'OddsRatio_working_3-way'!AN262-'OddsRatio_working_3-way'!R262/3)</f>
        <v>-0.50037388966898411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3.38</v>
      </c>
      <c r="C263" s="4">
        <f>IF('True_Odds_Calculator_3-way'!C264="","",'True_Odds_Calculator_3-way'!C264)</f>
        <v>4.88</v>
      </c>
      <c r="D263" s="9">
        <f t="shared" si="65"/>
        <v>0.52379081024656071</v>
      </c>
      <c r="E263" s="9">
        <f t="shared" si="66"/>
        <v>0.28203609001417762</v>
      </c>
      <c r="F263" s="9">
        <f t="shared" si="67"/>
        <v>0.19417309973926131</v>
      </c>
      <c r="G263" s="9">
        <f t="shared" si="68"/>
        <v>1.0695989594177115</v>
      </c>
      <c r="H263" s="9">
        <f t="shared" si="69"/>
        <v>1.9091591155050551</v>
      </c>
      <c r="I263" s="9">
        <f t="shared" si="70"/>
        <v>3.5456455234141533</v>
      </c>
      <c r="J263" s="9">
        <f t="shared" si="71"/>
        <v>5.1500439625407211</v>
      </c>
      <c r="K263" s="11">
        <f t="shared" si="72"/>
        <v>0.54054054054054046</v>
      </c>
      <c r="L263" s="11">
        <f t="shared" si="73"/>
        <v>0.29585798816568049</v>
      </c>
      <c r="M263" s="11">
        <f t="shared" si="74"/>
        <v>0.20491803278688525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-0.2572286613900735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0.23300291270026452</v>
      </c>
      <c r="Q263" s="11">
        <f>2*'OddsRatio_working_3-way'!K263*'OddsRatio_working_3-way'!L263*'OddsRatio_working_3-way'!M263</f>
        <v>6.5542310182915481E-2</v>
      </c>
      <c r="R263" s="11">
        <f t="shared" si="75"/>
        <v>0</v>
      </c>
      <c r="S263" s="11">
        <f t="shared" si="76"/>
        <v>-0.9058201813169181</v>
      </c>
      <c r="T263" s="11">
        <f t="shared" si="77"/>
        <v>-0.25480173876706558</v>
      </c>
      <c r="U263" s="11">
        <f>'OddsRatio_working_3-way'!S263-'OddsRatio_working_3-way'!R263^2/3</f>
        <v>-0.9058201813169181</v>
      </c>
      <c r="V263" s="11">
        <f>'OddsRatio_working_3-way'!S263*'OddsRatio_working_3-way'!R263/3-2*'OddsRatio_working_3-way'!R263^3/27-'OddsRatio_working_3-way'!T263</f>
        <v>0.25480173876706558</v>
      </c>
      <c r="W263" s="11">
        <f>'OddsRatio_working_3-way'!V263^2+4*'OddsRatio_working_3-way'!U263^3/27</f>
        <v>-4.5184918207861011E-2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0.16591326370017931</v>
      </c>
      <c r="Y263" s="11">
        <f>IF('OddsRatio_working_3-way'!W263&gt;=0,IF('OddsRatio_working_3-way'!V263+SQRT('OddsRatio_working_3-way'!W263)&gt;0,0,PI()),ACOS('OddsRatio_working_3-way'!V263/(2*'OddsRatio_working_3-way'!X263)))</f>
        <v>0.69527691787982393</v>
      </c>
      <c r="Z263" s="11">
        <f>'OddsRatio_working_3-way'!X263^(1/3)*COS('OddsRatio_working_3-way'!Y263/3)</f>
        <v>0.53479947970885577</v>
      </c>
      <c r="AA263" s="11">
        <f>'OddsRatio_working_3-way'!X263^(1/3)*COS(('OddsRatio_working_3-way'!Y263+2*PI())/3)</f>
        <v>-0.37670290864006922</v>
      </c>
      <c r="AB263" s="11">
        <f>'OddsRatio_working_3-way'!X263^(1/3)*COS(('OddsRatio_working_3-way'!Y263+4*PI())/3)</f>
        <v>-0.15809657106878669</v>
      </c>
      <c r="AC263" s="11">
        <f>'OddsRatio_working_3-way'!X263^(1/3)*SIN('OddsRatio_working_3-way'!Y263/3)</f>
        <v>0.12621242784333844</v>
      </c>
      <c r="AD263" s="11">
        <f>'OddsRatio_working_3-way'!X263^(1/3)*SIN(('OddsRatio_working_3-way'!Y263+2*PI())/3)</f>
        <v>0.40004372143690042</v>
      </c>
      <c r="AE263" s="11">
        <f>'OddsRatio_working_3-way'!X263^(1/3)*SIN(('OddsRatio_working_3-way'!Y263+4*PI())/3)</f>
        <v>-0.52625614928023856</v>
      </c>
      <c r="AF263" s="11">
        <f>-'OddsRatio_working_3-way'!U263/(3*'OddsRatio_working_3-way'!X263^(1/3))*COS(('OddsRatio_working_3-way'!Y263)/3)</f>
        <v>0.53479947970885577</v>
      </c>
      <c r="AG263" s="11">
        <f>-'OddsRatio_working_3-way'!U263/(3*'OddsRatio_working_3-way'!X263^(1/3))*COS(('OddsRatio_working_3-way'!Y263+2*PI())/3)</f>
        <v>-0.37670290864006922</v>
      </c>
      <c r="AH263" s="11">
        <f>-'OddsRatio_working_3-way'!U263/(3*'OddsRatio_working_3-way'!X263^(1/3))*COS(('OddsRatio_working_3-way'!Y263+4*PI())/3)</f>
        <v>-0.15809657106878669</v>
      </c>
      <c r="AI263" s="11">
        <f>'OddsRatio_working_3-way'!U263/(3*'OddsRatio_working_3-way'!X263^(1/3))*SIN(('OddsRatio_working_3-way'!Y263)/3)</f>
        <v>-0.12621242784333844</v>
      </c>
      <c r="AJ263" s="11">
        <f>'OddsRatio_working_3-way'!U263/(3*'OddsRatio_working_3-way'!X263^(1/3))*SIN(('OddsRatio_working_3-way'!Y263+2*PI())/3)</f>
        <v>-0.40004372143690042</v>
      </c>
      <c r="AK263" s="11">
        <f>'OddsRatio_working_3-way'!U263/(3*'OddsRatio_working_3-way'!X263^(1/3))*SIN(('OddsRatio_working_3-way'!Y263+4*PI())/3)</f>
        <v>0.52625614928023856</v>
      </c>
      <c r="AL263" s="11">
        <f>'OddsRatio_working_3-way'!Z263+'OddsRatio_working_3-way'!AF263</f>
        <v>1.0695989594177115</v>
      </c>
      <c r="AM263" s="11">
        <f>'OddsRatio_working_3-way'!AA263+'OddsRatio_working_3-way'!AG263</f>
        <v>-0.75340581728013845</v>
      </c>
      <c r="AN263" s="11">
        <f>'OddsRatio_working_3-way'!AB263+'OddsRatio_working_3-way'!AH263</f>
        <v>-0.31619314213757338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1.0695989594177115</v>
      </c>
      <c r="AS263" s="11">
        <f>IF(('OddsRatio_working_3-way'!X263=0),IF(Q263&gt;0,-Q263^(1/3),(-Q263)^(1/3)),'OddsRatio_working_3-way'!AM263-'OddsRatio_working_3-way'!R263/3)</f>
        <v>-0.75340581728013845</v>
      </c>
      <c r="AT263" s="11">
        <f>IF(('OddsRatio_working_3-way'!X263=0),IF(Q263&gt;0,-Q263^(1/3),(-Q263)^(1/3)),'OddsRatio_working_3-way'!AN263-'OddsRatio_working_3-way'!R263/3)</f>
        <v>-0.31619314213757338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1.98</v>
      </c>
      <c r="B264" s="4">
        <f>IF('True_Odds_Calculator_3-way'!B265="","",'True_Odds_Calculator_3-way'!B265)</f>
        <v>3.53</v>
      </c>
      <c r="C264" s="4">
        <f>IF('True_Odds_Calculator_3-way'!C265="","",'True_Odds_Calculator_3-way'!C265)</f>
        <v>3.98</v>
      </c>
      <c r="D264" s="9">
        <f t="shared" si="65"/>
        <v>0.48947513748122917</v>
      </c>
      <c r="E264" s="9">
        <f t="shared" si="66"/>
        <v>0.27080786362080206</v>
      </c>
      <c r="F264" s="9">
        <f t="shared" si="67"/>
        <v>0.23971699889796858</v>
      </c>
      <c r="G264" s="9">
        <f t="shared" si="68"/>
        <v>1.0642904968467972</v>
      </c>
      <c r="H264" s="9">
        <f t="shared" si="69"/>
        <v>2.0430046869098613</v>
      </c>
      <c r="I264" s="9">
        <f t="shared" si="70"/>
        <v>3.692654957022397</v>
      </c>
      <c r="J264" s="9">
        <f t="shared" si="71"/>
        <v>4.1715856806034557</v>
      </c>
      <c r="K264" s="11">
        <f t="shared" si="72"/>
        <v>0.50505050505050508</v>
      </c>
      <c r="L264" s="11">
        <f t="shared" si="73"/>
        <v>0.28328611898016998</v>
      </c>
      <c r="M264" s="11">
        <f t="shared" si="74"/>
        <v>0.25125628140703515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-0.26560723036017342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0.23330375516233992</v>
      </c>
      <c r="Q264" s="11">
        <f>2*'OddsRatio_working_3-way'!K264*'OddsRatio_working_3-way'!L264*'OddsRatio_working_3-way'!M264</f>
        <v>7.1896380635543863E-2</v>
      </c>
      <c r="R264" s="11">
        <f t="shared" si="75"/>
        <v>0</v>
      </c>
      <c r="S264" s="11">
        <f t="shared" si="76"/>
        <v>-0.87837878075070186</v>
      </c>
      <c r="T264" s="11">
        <f t="shared" si="77"/>
        <v>-0.2706868353623117</v>
      </c>
      <c r="U264" s="11">
        <f>'OddsRatio_working_3-way'!S264-'OddsRatio_working_3-way'!R264^2/3</f>
        <v>-0.87837878075070186</v>
      </c>
      <c r="V264" s="11">
        <f>'OddsRatio_working_3-way'!S264*'OddsRatio_working_3-way'!R264/3-2*'OddsRatio_working_3-way'!R264^3/27-'OddsRatio_working_3-way'!T264</f>
        <v>0.2706868353623117</v>
      </c>
      <c r="W264" s="11">
        <f>'OddsRatio_working_3-way'!V264^2+4*'OddsRatio_working_3-way'!U264^3/27</f>
        <v>-2.7130491684172503E-2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0.15843125837617694</v>
      </c>
      <c r="Y264" s="11">
        <f>IF('OddsRatio_working_3-way'!W264&gt;=0,IF('OddsRatio_working_3-way'!V264+SQRT('OddsRatio_working_3-way'!W264)&gt;0,0,PI()),ACOS('OddsRatio_working_3-way'!V264/(2*'OddsRatio_working_3-way'!X264)))</f>
        <v>0.54664720994343141</v>
      </c>
      <c r="Z264" s="11">
        <f>'OddsRatio_working_3-way'!X264^(1/3)*COS('OddsRatio_working_3-way'!Y264/3)</f>
        <v>0.53214524842339861</v>
      </c>
      <c r="AA264" s="11">
        <f>'OddsRatio_working_3-way'!X264^(1/3)*COS(('OddsRatio_working_3-way'!Y264+2*PI())/3)</f>
        <v>-0.35098888368522396</v>
      </c>
      <c r="AB264" s="11">
        <f>'OddsRatio_working_3-way'!X264^(1/3)*COS(('OddsRatio_working_3-way'!Y264+4*PI())/3)</f>
        <v>-0.18115636473817476</v>
      </c>
      <c r="AC264" s="11">
        <f>'OddsRatio_working_3-way'!X264^(1/3)*SIN('OddsRatio_working_3-way'!Y264/3)</f>
        <v>9.8052850531231264E-2</v>
      </c>
      <c r="AD264" s="11">
        <f>'OddsRatio_working_3-way'!X264^(1/3)*SIN(('OddsRatio_working_3-way'!Y264+2*PI())/3)</f>
        <v>0.41182487837222859</v>
      </c>
      <c r="AE264" s="11">
        <f>'OddsRatio_working_3-way'!X264^(1/3)*SIN(('OddsRatio_working_3-way'!Y264+4*PI())/3)</f>
        <v>-0.50987772890345973</v>
      </c>
      <c r="AF264" s="11">
        <f>-'OddsRatio_working_3-way'!U264/(3*'OddsRatio_working_3-way'!X264^(1/3))*COS(('OddsRatio_working_3-way'!Y264)/3)</f>
        <v>0.53214524842339872</v>
      </c>
      <c r="AG264" s="11">
        <f>-'OddsRatio_working_3-way'!U264/(3*'OddsRatio_working_3-way'!X264^(1/3))*COS(('OddsRatio_working_3-way'!Y264+2*PI())/3)</f>
        <v>-0.35098888368522402</v>
      </c>
      <c r="AH264" s="11">
        <f>-'OddsRatio_working_3-way'!U264/(3*'OddsRatio_working_3-way'!X264^(1/3))*COS(('OddsRatio_working_3-way'!Y264+4*PI())/3)</f>
        <v>-0.18115636473817479</v>
      </c>
      <c r="AI264" s="11">
        <f>'OddsRatio_working_3-way'!U264/(3*'OddsRatio_working_3-way'!X264^(1/3))*SIN(('OddsRatio_working_3-way'!Y264)/3)</f>
        <v>-9.8052850531231278E-2</v>
      </c>
      <c r="AJ264" s="11">
        <f>'OddsRatio_working_3-way'!U264/(3*'OddsRatio_working_3-way'!X264^(1/3))*SIN(('OddsRatio_working_3-way'!Y264+2*PI())/3)</f>
        <v>-0.41182487837222864</v>
      </c>
      <c r="AK264" s="11">
        <f>'OddsRatio_working_3-way'!U264/(3*'OddsRatio_working_3-way'!X264^(1/3))*SIN(('OddsRatio_working_3-way'!Y264+4*PI())/3)</f>
        <v>0.50987772890345984</v>
      </c>
      <c r="AL264" s="11">
        <f>'OddsRatio_working_3-way'!Z264+'OddsRatio_working_3-way'!AF264</f>
        <v>1.0642904968467972</v>
      </c>
      <c r="AM264" s="11">
        <f>'OddsRatio_working_3-way'!AA264+'OddsRatio_working_3-way'!AG264</f>
        <v>-0.70197776737044792</v>
      </c>
      <c r="AN264" s="11">
        <f>'OddsRatio_working_3-way'!AB264+'OddsRatio_working_3-way'!AH264</f>
        <v>-0.36231272947634952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1.0642904968467972</v>
      </c>
      <c r="AS264" s="11">
        <f>IF(('OddsRatio_working_3-way'!X264=0),IF(Q264&gt;0,-Q264^(1/3),(-Q264)^(1/3)),'OddsRatio_working_3-way'!AM264-'OddsRatio_working_3-way'!R264/3)</f>
        <v>-0.70197776737044792</v>
      </c>
      <c r="AT264" s="11">
        <f>IF(('OddsRatio_working_3-way'!X264=0),IF(Q264&gt;0,-Q264^(1/3),(-Q264)^(1/3)),'OddsRatio_working_3-way'!AN264-'OddsRatio_working_3-way'!R264/3)</f>
        <v>-0.36231272947634952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2.3199999999999998</v>
      </c>
      <c r="B265" s="4">
        <f>IF('True_Odds_Calculator_3-way'!B266="","",'True_Odds_Calculator_3-way'!B266)</f>
        <v>3.3</v>
      </c>
      <c r="C265" s="4">
        <f>IF('True_Odds_Calculator_3-way'!C266="","",'True_Odds_Calculator_3-way'!C266)</f>
        <v>3.28</v>
      </c>
      <c r="D265" s="9">
        <f t="shared" si="65"/>
        <v>0.41667823842436114</v>
      </c>
      <c r="E265" s="9">
        <f t="shared" si="66"/>
        <v>0.29075871648517176</v>
      </c>
      <c r="F265" s="9">
        <f t="shared" si="67"/>
        <v>0.2925630450904671</v>
      </c>
      <c r="G265" s="9">
        <f t="shared" si="68"/>
        <v>1.0605555670657114</v>
      </c>
      <c r="H265" s="9">
        <f t="shared" si="69"/>
        <v>2.3999333485267393</v>
      </c>
      <c r="I265" s="9">
        <f t="shared" si="70"/>
        <v>3.4392778042511356</v>
      </c>
      <c r="J265" s="9">
        <f t="shared" si="71"/>
        <v>3.418066692909822</v>
      </c>
      <c r="K265" s="11">
        <f t="shared" si="72"/>
        <v>0.43103448275862072</v>
      </c>
      <c r="L265" s="11">
        <f t="shared" si="73"/>
        <v>0.30303030303030304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-0.27565180824222035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0.2349504294415985</v>
      </c>
      <c r="Q265" s="11">
        <f>2*'OddsRatio_working_3-way'!K265*'OddsRatio_working_3-way'!L265*'OddsRatio_working_3-way'!M265</f>
        <v>7.9644213370033398E-2</v>
      </c>
      <c r="R265" s="11">
        <f t="shared" si="75"/>
        <v>0</v>
      </c>
      <c r="S265" s="11">
        <f t="shared" si="76"/>
        <v>-0.85234495989644732</v>
      </c>
      <c r="T265" s="11">
        <f t="shared" si="77"/>
        <v>-0.28893049488015166</v>
      </c>
      <c r="U265" s="11">
        <f>'OddsRatio_working_3-way'!S265-'OddsRatio_working_3-way'!R265^2/3</f>
        <v>-0.85234495989644732</v>
      </c>
      <c r="V265" s="11">
        <f>'OddsRatio_working_3-way'!S265*'OddsRatio_working_3-way'!R265/3-2*'OddsRatio_working_3-way'!R265^3/27-'OddsRatio_working_3-way'!T265</f>
        <v>0.28893049488015166</v>
      </c>
      <c r="W265" s="11">
        <f>'OddsRatio_working_3-way'!V265^2+4*'OddsRatio_working_3-way'!U265^3/27</f>
        <v>-8.2557225363458081E-3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0.15144021378751676</v>
      </c>
      <c r="Y265" s="11">
        <f>IF('OddsRatio_working_3-way'!W265&gt;=0,IF('OddsRatio_working_3-way'!V265+SQRT('OddsRatio_working_3-way'!W265)&gt;0,0,PI()),ACOS('OddsRatio_working_3-way'!V265/(2*'OddsRatio_working_3-way'!X265)))</f>
        <v>0.30468185006798176</v>
      </c>
      <c r="Z265" s="11">
        <f>'OddsRatio_working_3-way'!X265^(1/3)*COS('OddsRatio_working_3-way'!Y265/3)</f>
        <v>0.53027778353285571</v>
      </c>
      <c r="AA265" s="11">
        <f>'OddsRatio_working_3-way'!X265^(1/3)*COS(('OddsRatio_working_3-way'!Y265+2*PI())/3)</f>
        <v>-0.3119400049233092</v>
      </c>
      <c r="AB265" s="11">
        <f>'OddsRatio_working_3-way'!X265^(1/3)*COS(('OddsRatio_working_3-way'!Y265+4*PI())/3)</f>
        <v>-0.21833777860954617</v>
      </c>
      <c r="AC265" s="11">
        <f>'OddsRatio_working_3-way'!X265^(1/3)*SIN('OddsRatio_working_3-way'!Y265/3)</f>
        <v>5.4041270558999287E-2</v>
      </c>
      <c r="AD265" s="11">
        <f>'OddsRatio_working_3-way'!X265^(1/3)*SIN(('OddsRatio_working_3-way'!Y265+2*PI())/3)</f>
        <v>0.43221339632245892</v>
      </c>
      <c r="AE265" s="11">
        <f>'OddsRatio_working_3-way'!X265^(1/3)*SIN(('OddsRatio_working_3-way'!Y265+4*PI())/3)</f>
        <v>-0.48625466688145824</v>
      </c>
      <c r="AF265" s="11">
        <f>-'OddsRatio_working_3-way'!U265/(3*'OddsRatio_working_3-way'!X265^(1/3))*COS(('OddsRatio_working_3-way'!Y265)/3)</f>
        <v>0.53027778353285571</v>
      </c>
      <c r="AG265" s="11">
        <f>-'OddsRatio_working_3-way'!U265/(3*'OddsRatio_working_3-way'!X265^(1/3))*COS(('OddsRatio_working_3-way'!Y265+2*PI())/3)</f>
        <v>-0.3119400049233092</v>
      </c>
      <c r="AH265" s="11">
        <f>-'OddsRatio_working_3-way'!U265/(3*'OddsRatio_working_3-way'!X265^(1/3))*COS(('OddsRatio_working_3-way'!Y265+4*PI())/3)</f>
        <v>-0.21833777860954617</v>
      </c>
      <c r="AI265" s="11">
        <f>'OddsRatio_working_3-way'!U265/(3*'OddsRatio_working_3-way'!X265^(1/3))*SIN(('OddsRatio_working_3-way'!Y265)/3)</f>
        <v>-5.4041270558999287E-2</v>
      </c>
      <c r="AJ265" s="11">
        <f>'OddsRatio_working_3-way'!U265/(3*'OddsRatio_working_3-way'!X265^(1/3))*SIN(('OddsRatio_working_3-way'!Y265+2*PI())/3)</f>
        <v>-0.43221339632245892</v>
      </c>
      <c r="AK265" s="11">
        <f>'OddsRatio_working_3-way'!U265/(3*'OddsRatio_working_3-way'!X265^(1/3))*SIN(('OddsRatio_working_3-way'!Y265+4*PI())/3)</f>
        <v>0.48625466688145824</v>
      </c>
      <c r="AL265" s="11">
        <f>'OddsRatio_working_3-way'!Z265+'OddsRatio_working_3-way'!AF265</f>
        <v>1.0605555670657114</v>
      </c>
      <c r="AM265" s="11">
        <f>'OddsRatio_working_3-way'!AA265+'OddsRatio_working_3-way'!AG265</f>
        <v>-0.6238800098466184</v>
      </c>
      <c r="AN265" s="11">
        <f>'OddsRatio_working_3-way'!AB265+'OddsRatio_working_3-way'!AH265</f>
        <v>-0.43667555721909235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1.0605555670657114</v>
      </c>
      <c r="AS265" s="11">
        <f>IF(('OddsRatio_working_3-way'!X265=0),IF(Q265&gt;0,-Q265^(1/3),(-Q265)^(1/3)),'OddsRatio_working_3-way'!AM265-'OddsRatio_working_3-way'!R265/3)</f>
        <v>-0.6238800098466184</v>
      </c>
      <c r="AT265" s="11">
        <f>IF(('OddsRatio_working_3-way'!X265=0),IF(Q265&gt;0,-Q265^(1/3),(-Q265)^(1/3)),'OddsRatio_working_3-way'!AN265-'OddsRatio_working_3-way'!R265/3)</f>
        <v>-0.43667555721909235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1.97</v>
      </c>
      <c r="B266" s="4">
        <f>IF('True_Odds_Calculator_3-way'!B267="","",'True_Odds_Calculator_3-way'!B267)</f>
        <v>3.64</v>
      </c>
      <c r="C266" s="4">
        <f>IF('True_Odds_Calculator_3-way'!C267="","",'True_Odds_Calculator_3-way'!C267)</f>
        <v>3.86</v>
      </c>
      <c r="D266" s="9">
        <f t="shared" si="65"/>
        <v>0.49131874956270838</v>
      </c>
      <c r="E266" s="9">
        <f t="shared" si="66"/>
        <v>0.26192898741155801</v>
      </c>
      <c r="F266" s="9">
        <f t="shared" si="67"/>
        <v>0.24675226302573366</v>
      </c>
      <c r="G266" s="9">
        <f t="shared" si="68"/>
        <v>1.067359348104215</v>
      </c>
      <c r="H266" s="9">
        <f t="shared" si="69"/>
        <v>2.0353385676610887</v>
      </c>
      <c r="I266" s="9">
        <f t="shared" si="70"/>
        <v>3.8178286789951277</v>
      </c>
      <c r="J266" s="9">
        <f t="shared" si="71"/>
        <v>4.0526477355780539</v>
      </c>
      <c r="K266" s="11">
        <f t="shared" si="72"/>
        <v>0.50761421319796951</v>
      </c>
      <c r="L266" s="11">
        <f t="shared" si="73"/>
        <v>0.27472527472527469</v>
      </c>
      <c r="M266" s="11">
        <f t="shared" si="74"/>
        <v>0.2590673575129534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-0.26459813561678336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0.23374878717978587</v>
      </c>
      <c r="Q266" s="11">
        <f>2*'OddsRatio_working_3-way'!K266*'OddsRatio_working_3-way'!L266*'OddsRatio_working_3-way'!M266</f>
        <v>7.2256193873194999E-2</v>
      </c>
      <c r="R266" s="11">
        <f t="shared" si="75"/>
        <v>0</v>
      </c>
      <c r="S266" s="11">
        <f t="shared" si="76"/>
        <v>-0.88341056007410235</v>
      </c>
      <c r="T266" s="11">
        <f t="shared" si="77"/>
        <v>-0.27307899847731132</v>
      </c>
      <c r="U266" s="11">
        <f>'OddsRatio_working_3-way'!S266-'OddsRatio_working_3-way'!R266^2/3</f>
        <v>-0.88341056007410235</v>
      </c>
      <c r="V266" s="11">
        <f>'OddsRatio_working_3-way'!S266*'OddsRatio_working_3-way'!R266/3-2*'OddsRatio_working_3-way'!R266^3/27-'OddsRatio_working_3-way'!T266</f>
        <v>0.27307899847731132</v>
      </c>
      <c r="W266" s="11">
        <f>'OddsRatio_working_3-way'!V266^2+4*'OddsRatio_working_3-way'!U266^3/27</f>
        <v>-2.7565069643127396E-2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0.15979456268322992</v>
      </c>
      <c r="Y266" s="11">
        <f>IF('OddsRatio_working_3-way'!W266&gt;=0,IF('OddsRatio_working_3-way'!V266+SQRT('OddsRatio_working_3-way'!W266)&gt;0,0,PI()),ACOS('OddsRatio_working_3-way'!V266/(2*'OddsRatio_working_3-way'!X266)))</f>
        <v>0.54626849137523137</v>
      </c>
      <c r="Z266" s="11">
        <f>'OddsRatio_working_3-way'!X266^(1/3)*COS('OddsRatio_working_3-way'!Y266/3)</f>
        <v>0.53367967405210748</v>
      </c>
      <c r="AA266" s="11">
        <f>'OddsRatio_working_3-way'!X266^(1/3)*COS(('OddsRatio_working_3-way'!Y266+2*PI())/3)</f>
        <v>-0.35194062519075203</v>
      </c>
      <c r="AB266" s="11">
        <f>'OddsRatio_working_3-way'!X266^(1/3)*COS(('OddsRatio_working_3-way'!Y266+4*PI())/3)</f>
        <v>-0.18173904886135545</v>
      </c>
      <c r="AC266" s="11">
        <f>'OddsRatio_working_3-way'!X266^(1/3)*SIN('OddsRatio_working_3-way'!Y266/3)</f>
        <v>9.8265925910275775E-2</v>
      </c>
      <c r="AD266" s="11">
        <f>'OddsRatio_working_3-way'!X266^(1/3)*SIN(('OddsRatio_working_3-way'!Y266+2*PI())/3)</f>
        <v>0.41304719225738601</v>
      </c>
      <c r="AE266" s="11">
        <f>'OddsRatio_working_3-way'!X266^(1/3)*SIN(('OddsRatio_working_3-way'!Y266+4*PI())/3)</f>
        <v>-0.51131311816766178</v>
      </c>
      <c r="AF266" s="11">
        <f>-'OddsRatio_working_3-way'!U266/(3*'OddsRatio_working_3-way'!X266^(1/3))*COS(('OddsRatio_working_3-way'!Y266)/3)</f>
        <v>0.53367967405210759</v>
      </c>
      <c r="AG266" s="11">
        <f>-'OddsRatio_working_3-way'!U266/(3*'OddsRatio_working_3-way'!X266^(1/3))*COS(('OddsRatio_working_3-way'!Y266+2*PI())/3)</f>
        <v>-0.35194062519075214</v>
      </c>
      <c r="AH266" s="11">
        <f>-'OddsRatio_working_3-way'!U266/(3*'OddsRatio_working_3-way'!X266^(1/3))*COS(('OddsRatio_working_3-way'!Y266+4*PI())/3)</f>
        <v>-0.18173904886135547</v>
      </c>
      <c r="AI266" s="11">
        <f>'OddsRatio_working_3-way'!U266/(3*'OddsRatio_working_3-way'!X266^(1/3))*SIN(('OddsRatio_working_3-way'!Y266)/3)</f>
        <v>-9.8265925910275803E-2</v>
      </c>
      <c r="AJ266" s="11">
        <f>'OddsRatio_working_3-way'!U266/(3*'OddsRatio_working_3-way'!X266^(1/3))*SIN(('OddsRatio_working_3-way'!Y266+2*PI())/3)</f>
        <v>-0.41304719225738606</v>
      </c>
      <c r="AK266" s="11">
        <f>'OddsRatio_working_3-way'!U266/(3*'OddsRatio_working_3-way'!X266^(1/3))*SIN(('OddsRatio_working_3-way'!Y266+4*PI())/3)</f>
        <v>0.5113131181676619</v>
      </c>
      <c r="AL266" s="11">
        <f>'OddsRatio_working_3-way'!Z266+'OddsRatio_working_3-way'!AF266</f>
        <v>1.067359348104215</v>
      </c>
      <c r="AM266" s="11">
        <f>'OddsRatio_working_3-way'!AA266+'OddsRatio_working_3-way'!AG266</f>
        <v>-0.70388125038150418</v>
      </c>
      <c r="AN266" s="11">
        <f>'OddsRatio_working_3-way'!AB266+'OddsRatio_working_3-way'!AH266</f>
        <v>-0.36347809772271089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1.067359348104215</v>
      </c>
      <c r="AS266" s="11">
        <f>IF(('OddsRatio_working_3-way'!X266=0),IF(Q266&gt;0,-Q266^(1/3),(-Q266)^(1/3)),'OddsRatio_working_3-way'!AM266-'OddsRatio_working_3-way'!R266/3)</f>
        <v>-0.70388125038150418</v>
      </c>
      <c r="AT266" s="11">
        <f>IF(('OddsRatio_working_3-way'!X266=0),IF(Q266&gt;0,-Q266^(1/3),(-Q266)^(1/3)),'OddsRatio_working_3-way'!AN266-'OddsRatio_working_3-way'!R266/3)</f>
        <v>-0.36347809772271089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3.52</v>
      </c>
      <c r="B267" s="4">
        <f>IF('True_Odds_Calculator_3-way'!B268="","",'True_Odds_Calculator_3-way'!B268)</f>
        <v>3.19</v>
      </c>
      <c r="C267" s="4">
        <f>IF('True_Odds_Calculator_3-way'!C268="","",'True_Odds_Calculator_3-way'!C268)</f>
        <v>2.27</v>
      </c>
      <c r="D267" s="9">
        <f t="shared" si="65"/>
        <v>0.2724847223937652</v>
      </c>
      <c r="E267" s="9">
        <f t="shared" si="66"/>
        <v>0.301177897893048</v>
      </c>
      <c r="F267" s="9">
        <f t="shared" si="67"/>
        <v>0.42633737971318675</v>
      </c>
      <c r="G267" s="9">
        <f t="shared" si="68"/>
        <v>1.0594962396293179</v>
      </c>
      <c r="H267" s="9">
        <f t="shared" si="69"/>
        <v>3.6699305238658813</v>
      </c>
      <c r="I267" s="9">
        <f t="shared" si="70"/>
        <v>3.3202967647882065</v>
      </c>
      <c r="J267" s="9">
        <f t="shared" si="71"/>
        <v>2.3455602243292337</v>
      </c>
      <c r="K267" s="11">
        <f t="shared" si="72"/>
        <v>0.28409090909090912</v>
      </c>
      <c r="L267" s="11">
        <f t="shared" si="73"/>
        <v>0.31347962382445144</v>
      </c>
      <c r="M267" s="11">
        <f t="shared" si="74"/>
        <v>0.44052863436123346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-0.27497244342113347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0.2346075478662169</v>
      </c>
      <c r="Q267" s="11">
        <f>2*'OddsRatio_working_3-way'!K267*'OddsRatio_working_3-way'!L267*'OddsRatio_working_3-way'!M267</f>
        <v>7.8464062831510681E-2</v>
      </c>
      <c r="R267" s="11">
        <f t="shared" si="75"/>
        <v>0</v>
      </c>
      <c r="S267" s="11">
        <f t="shared" si="76"/>
        <v>-0.85320385180163016</v>
      </c>
      <c r="T267" s="11">
        <f t="shared" si="77"/>
        <v>-0.28535245879653187</v>
      </c>
      <c r="U267" s="11">
        <f>'OddsRatio_working_3-way'!S267-'OddsRatio_working_3-way'!R267^2/3</f>
        <v>-0.85320385180163016</v>
      </c>
      <c r="V267" s="11">
        <f>'OddsRatio_working_3-way'!S267*'OddsRatio_working_3-way'!R267/3-2*'OddsRatio_working_3-way'!R267^3/27-'OddsRatio_working_3-way'!T267</f>
        <v>0.28535245879653187</v>
      </c>
      <c r="W267" s="11">
        <f>'OddsRatio_working_3-way'!V267^2+4*'OddsRatio_working_3-way'!U267^3/27</f>
        <v>-1.058813078703115E-2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0.15166917660508475</v>
      </c>
      <c r="Y267" s="11">
        <f>IF('OddsRatio_working_3-way'!W267&gt;=0,IF('OddsRatio_working_3-way'!V267+SQRT('OddsRatio_working_3-way'!W267)&gt;0,0,PI()),ACOS('OddsRatio_working_3-way'!V267/(2*'OddsRatio_working_3-way'!X267)))</f>
        <v>0.34608833565271935</v>
      </c>
      <c r="Z267" s="11">
        <f>'OddsRatio_working_3-way'!X267^(1/3)*COS('OddsRatio_working_3-way'!Y267/3)</f>
        <v>0.52974811981465908</v>
      </c>
      <c r="AA267" s="11">
        <f>'OddsRatio_working_3-way'!X267^(1/3)*COS(('OddsRatio_working_3-way'!Y267+2*PI())/3)</f>
        <v>-0.31803570129501413</v>
      </c>
      <c r="AB267" s="11">
        <f>'OddsRatio_working_3-way'!X267^(1/3)*COS(('OddsRatio_working_3-way'!Y267+4*PI())/3)</f>
        <v>-0.21171241851964506</v>
      </c>
      <c r="AC267" s="11">
        <f>'OddsRatio_working_3-way'!X267^(1/3)*SIN('OddsRatio_working_3-way'!Y267/3)</f>
        <v>6.1385775931484123E-2</v>
      </c>
      <c r="AD267" s="11">
        <f>'OddsRatio_working_3-way'!X267^(1/3)*SIN(('OddsRatio_working_3-way'!Y267+2*PI())/3)</f>
        <v>0.42808244140079527</v>
      </c>
      <c r="AE267" s="11">
        <f>'OddsRatio_working_3-way'!X267^(1/3)*SIN(('OddsRatio_working_3-way'!Y267+4*PI())/3)</f>
        <v>-0.4894682173322793</v>
      </c>
      <c r="AF267" s="11">
        <f>-'OddsRatio_working_3-way'!U267/(3*'OddsRatio_working_3-way'!X267^(1/3))*COS(('OddsRatio_working_3-way'!Y267)/3)</f>
        <v>0.52974811981465897</v>
      </c>
      <c r="AG267" s="11">
        <f>-'OddsRatio_working_3-way'!U267/(3*'OddsRatio_working_3-way'!X267^(1/3))*COS(('OddsRatio_working_3-way'!Y267+2*PI())/3)</f>
        <v>-0.31803570129501407</v>
      </c>
      <c r="AH267" s="11">
        <f>-'OddsRatio_working_3-way'!U267/(3*'OddsRatio_working_3-way'!X267^(1/3))*COS(('OddsRatio_working_3-way'!Y267+4*PI())/3)</f>
        <v>-0.21171241851964503</v>
      </c>
      <c r="AI267" s="11">
        <f>'OddsRatio_working_3-way'!U267/(3*'OddsRatio_working_3-way'!X267^(1/3))*SIN(('OddsRatio_working_3-way'!Y267)/3)</f>
        <v>-6.1385775931484109E-2</v>
      </c>
      <c r="AJ267" s="11">
        <f>'OddsRatio_working_3-way'!U267/(3*'OddsRatio_working_3-way'!X267^(1/3))*SIN(('OddsRatio_working_3-way'!Y267+2*PI())/3)</f>
        <v>-0.42808244140079516</v>
      </c>
      <c r="AK267" s="11">
        <f>'OddsRatio_working_3-way'!U267/(3*'OddsRatio_working_3-way'!X267^(1/3))*SIN(('OddsRatio_working_3-way'!Y267+4*PI())/3)</f>
        <v>0.48946821733227919</v>
      </c>
      <c r="AL267" s="11">
        <f>'OddsRatio_working_3-way'!Z267+'OddsRatio_working_3-way'!AF267</f>
        <v>1.0594962396293179</v>
      </c>
      <c r="AM267" s="11">
        <f>'OddsRatio_working_3-way'!AA267+'OddsRatio_working_3-way'!AG267</f>
        <v>-0.63607140259002826</v>
      </c>
      <c r="AN267" s="11">
        <f>'OddsRatio_working_3-way'!AB267+'OddsRatio_working_3-way'!AH267</f>
        <v>-0.42342483703929013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1.0594962396293179</v>
      </c>
      <c r="AS267" s="11">
        <f>IF(('OddsRatio_working_3-way'!X267=0),IF(Q267&gt;0,-Q267^(1/3),(-Q267)^(1/3)),'OddsRatio_working_3-way'!AM267-'OddsRatio_working_3-way'!R267/3)</f>
        <v>-0.63607140259002826</v>
      </c>
      <c r="AT267" s="11">
        <f>IF(('OddsRatio_working_3-way'!X267=0),IF(Q267&gt;0,-Q267^(1/3),(-Q267)^(1/3)),'OddsRatio_working_3-way'!AN267-'OddsRatio_working_3-way'!R267/3)</f>
        <v>-0.42342483703929013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8.39</v>
      </c>
      <c r="B268" s="4">
        <f>IF('True_Odds_Calculator_3-way'!B269="","",'True_Odds_Calculator_3-way'!B269)</f>
        <v>4.8</v>
      </c>
      <c r="C268" s="4">
        <f>IF('True_Odds_Calculator_3-way'!C269="","",'True_Odds_Calculator_3-way'!C269)</f>
        <v>1.41</v>
      </c>
      <c r="D268" s="9">
        <f t="shared" si="65"/>
        <v>0.11126669491423728</v>
      </c>
      <c r="E268" s="9">
        <f t="shared" si="66"/>
        <v>0.19580215925877129</v>
      </c>
      <c r="F268" s="9">
        <f t="shared" si="67"/>
        <v>0.69293114582699156</v>
      </c>
      <c r="G268" s="9">
        <f t="shared" si="68"/>
        <v>1.0808410465059548</v>
      </c>
      <c r="H268" s="9">
        <f t="shared" si="69"/>
        <v>8.9874153336790066</v>
      </c>
      <c r="I268" s="9">
        <f t="shared" si="70"/>
        <v>5.107195976722628</v>
      </c>
      <c r="J268" s="9">
        <f t="shared" si="71"/>
        <v>1.4431448290674413</v>
      </c>
      <c r="K268" s="11">
        <f t="shared" si="72"/>
        <v>0.11918951132300357</v>
      </c>
      <c r="L268" s="11">
        <f t="shared" si="73"/>
        <v>0.20833333333333334</v>
      </c>
      <c r="M268" s="11">
        <f t="shared" si="74"/>
        <v>0.70921985815602839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-0.2027634074111645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0.20428462342595177</v>
      </c>
      <c r="Q268" s="11">
        <f>2*'OddsRatio_working_3-way'!K268*'OddsRatio_working_3-way'!L268*'OddsRatio_working_3-way'!M268</f>
        <v>3.5221486797577889E-2</v>
      </c>
      <c r="R268" s="11">
        <f t="shared" si="75"/>
        <v>0</v>
      </c>
      <c r="S268" s="11">
        <f t="shared" si="76"/>
        <v>-1.0075024188743413</v>
      </c>
      <c r="T268" s="11">
        <f t="shared" si="77"/>
        <v>-0.17370731359902436</v>
      </c>
      <c r="U268" s="11">
        <f>'OddsRatio_working_3-way'!S268-'OddsRatio_working_3-way'!R268^2/3</f>
        <v>-1.0075024188743413</v>
      </c>
      <c r="V268" s="11">
        <f>'OddsRatio_working_3-way'!S268*'OddsRatio_working_3-way'!R268/3-2*'OddsRatio_working_3-way'!R268^3/27-'OddsRatio_working_3-way'!T268</f>
        <v>0.17370731359902436</v>
      </c>
      <c r="W268" s="11">
        <f>'OddsRatio_working_3-way'!V268^2+4*'OddsRatio_working_3-way'!U268^3/27</f>
        <v>-0.12133340442787525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0.19461990855618103</v>
      </c>
      <c r="Y268" s="11">
        <f>IF('OddsRatio_working_3-way'!W268&gt;=0,IF('OddsRatio_working_3-way'!V268+SQRT('OddsRatio_working_3-way'!W268)&gt;0,0,PI()),ACOS('OddsRatio_working_3-way'!V268/(2*'OddsRatio_working_3-way'!X268)))</f>
        <v>1.1081997932783423</v>
      </c>
      <c r="Z268" s="11">
        <f>'OddsRatio_working_3-way'!X268^(1/3)*COS('OddsRatio_working_3-way'!Y268/3)</f>
        <v>0.5404205232529774</v>
      </c>
      <c r="AA268" s="11">
        <f>'OddsRatio_working_3-way'!X268^(1/3)*COS(('OddsRatio_working_3-way'!Y268+2*PI())/3)</f>
        <v>-0.45141414749491865</v>
      </c>
      <c r="AB268" s="11">
        <f>'OddsRatio_working_3-way'!X268^(1/3)*COS(('OddsRatio_working_3-way'!Y268+4*PI())/3)</f>
        <v>-8.9006375758058823E-2</v>
      </c>
      <c r="AC268" s="11">
        <f>'OddsRatio_working_3-way'!X268^(1/3)*SIN('OddsRatio_working_3-way'!Y268/3)</f>
        <v>0.20923622456868846</v>
      </c>
      <c r="AD268" s="11">
        <f>'OddsRatio_working_3-way'!X268^(1/3)*SIN(('OddsRatio_working_3-way'!Y268+2*PI())/3)</f>
        <v>0.36339978957921304</v>
      </c>
      <c r="AE268" s="11">
        <f>'OddsRatio_working_3-way'!X268^(1/3)*SIN(('OddsRatio_working_3-way'!Y268+4*PI())/3)</f>
        <v>-0.57263601414790155</v>
      </c>
      <c r="AF268" s="11">
        <f>-'OddsRatio_working_3-way'!U268/(3*'OddsRatio_working_3-way'!X268^(1/3))*COS(('OddsRatio_working_3-way'!Y268)/3)</f>
        <v>0.5404205232529774</v>
      </c>
      <c r="AG268" s="11">
        <f>-'OddsRatio_working_3-way'!U268/(3*'OddsRatio_working_3-way'!X268^(1/3))*COS(('OddsRatio_working_3-way'!Y268+2*PI())/3)</f>
        <v>-0.45141414749491865</v>
      </c>
      <c r="AH268" s="11">
        <f>-'OddsRatio_working_3-way'!U268/(3*'OddsRatio_working_3-way'!X268^(1/3))*COS(('OddsRatio_working_3-way'!Y268+4*PI())/3)</f>
        <v>-8.9006375758058823E-2</v>
      </c>
      <c r="AI268" s="11">
        <f>'OddsRatio_working_3-way'!U268/(3*'OddsRatio_working_3-way'!X268^(1/3))*SIN(('OddsRatio_working_3-way'!Y268)/3)</f>
        <v>-0.20923622456868846</v>
      </c>
      <c r="AJ268" s="11">
        <f>'OddsRatio_working_3-way'!U268/(3*'OddsRatio_working_3-way'!X268^(1/3))*SIN(('OddsRatio_working_3-way'!Y268+2*PI())/3)</f>
        <v>-0.36339978957921304</v>
      </c>
      <c r="AK268" s="11">
        <f>'OddsRatio_working_3-way'!U268/(3*'OddsRatio_working_3-way'!X268^(1/3))*SIN(('OddsRatio_working_3-way'!Y268+4*PI())/3)</f>
        <v>0.57263601414790155</v>
      </c>
      <c r="AL268" s="11">
        <f>'OddsRatio_working_3-way'!Z268+'OddsRatio_working_3-way'!AF268</f>
        <v>1.0808410465059548</v>
      </c>
      <c r="AM268" s="11">
        <f>'OddsRatio_working_3-way'!AA268+'OddsRatio_working_3-way'!AG268</f>
        <v>-0.9028282949898373</v>
      </c>
      <c r="AN268" s="11">
        <f>'OddsRatio_working_3-way'!AB268+'OddsRatio_working_3-way'!AH268</f>
        <v>-0.17801275151611765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1.0808410465059548</v>
      </c>
      <c r="AS268" s="11">
        <f>IF(('OddsRatio_working_3-way'!X268=0),IF(Q268&gt;0,-Q268^(1/3),(-Q268)^(1/3)),'OddsRatio_working_3-way'!AM268-'OddsRatio_working_3-way'!R268/3)</f>
        <v>-0.9028282949898373</v>
      </c>
      <c r="AT268" s="11">
        <f>IF(('OddsRatio_working_3-way'!X268=0),IF(Q268&gt;0,-Q268^(1/3),(-Q268)^(1/3)),'OddsRatio_working_3-way'!AN268-'OddsRatio_working_3-way'!R268/3)</f>
        <v>-0.17801275151611765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1.87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4.41</v>
      </c>
      <c r="D269" s="9">
        <f t="shared" si="65"/>
        <v>0.52045023118506217</v>
      </c>
      <c r="E269" s="9">
        <f t="shared" si="66"/>
        <v>0.26270136454888166</v>
      </c>
      <c r="F269" s="9">
        <f t="shared" si="67"/>
        <v>0.21684840426605606</v>
      </c>
      <c r="G269" s="9">
        <f t="shared" si="68"/>
        <v>1.0590957555474096</v>
      </c>
      <c r="H269" s="9">
        <f t="shared" si="69"/>
        <v>1.9214133073262467</v>
      </c>
      <c r="I269" s="9">
        <f t="shared" si="70"/>
        <v>3.806603752200636</v>
      </c>
      <c r="J269" s="9">
        <f t="shared" si="71"/>
        <v>4.6115165264166667</v>
      </c>
      <c r="K269" s="11">
        <f t="shared" si="72"/>
        <v>0.53475935828876997</v>
      </c>
      <c r="L269" s="11">
        <f t="shared" si="73"/>
        <v>0.27397260273972601</v>
      </c>
      <c r="M269" s="11">
        <f t="shared" si="74"/>
        <v>0.22675736961451246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-0.26118392562504456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0.23022907793254282</v>
      </c>
      <c r="Q269" s="11">
        <f>2*'OddsRatio_working_3-way'!K269*'OddsRatio_working_3-way'!L269*'OddsRatio_working_3-way'!M269</f>
        <v>6.6444178335510196E-2</v>
      </c>
      <c r="R269" s="11">
        <f t="shared" si="75"/>
        <v>0</v>
      </c>
      <c r="S269" s="11">
        <f t="shared" si="76"/>
        <v>-0.88148256973156736</v>
      </c>
      <c r="T269" s="11">
        <f t="shared" si="77"/>
        <v>-0.25439612402065437</v>
      </c>
      <c r="U269" s="11">
        <f>'OddsRatio_working_3-way'!S269-'OddsRatio_working_3-way'!R269^2/3</f>
        <v>-0.88148256973156736</v>
      </c>
      <c r="V269" s="11">
        <f>'OddsRatio_working_3-way'!S269*'OddsRatio_working_3-way'!R269/3-2*'OddsRatio_working_3-way'!R269^3/27-'OddsRatio_working_3-way'!T269</f>
        <v>0.25439612402065437</v>
      </c>
      <c r="W269" s="11">
        <f>'OddsRatio_working_3-way'!V269^2+4*'OddsRatio_working_3-way'!U269^3/27</f>
        <v>-3.6752554603775758E-2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0.15927173518903778</v>
      </c>
      <c r="Y269" s="11">
        <f>IF('OddsRatio_working_3-way'!W269&gt;=0,IF('OddsRatio_working_3-way'!V269+SQRT('OddsRatio_working_3-way'!W269)&gt;0,0,PI()),ACOS('OddsRatio_working_3-way'!V269/(2*'OddsRatio_working_3-way'!X269)))</f>
        <v>0.64579270363883412</v>
      </c>
      <c r="Z269" s="11">
        <f>'OddsRatio_working_3-way'!X269^(1/3)*COS('OddsRatio_working_3-way'!Y269/3)</f>
        <v>0.52954787777370482</v>
      </c>
      <c r="AA269" s="11">
        <f>'OddsRatio_working_3-way'!X269^(1/3)*COS(('OddsRatio_working_3-way'!Y269+2*PI())/3)</f>
        <v>-0.36504819426636603</v>
      </c>
      <c r="AB269" s="11">
        <f>'OddsRatio_working_3-way'!X269^(1/3)*COS(('OddsRatio_working_3-way'!Y269+4*PI())/3)</f>
        <v>-0.16449968350733865</v>
      </c>
      <c r="AC269" s="11">
        <f>'OddsRatio_working_3-way'!X269^(1/3)*SIN('OddsRatio_working_3-way'!Y269/3)</f>
        <v>0.11578673667230294</v>
      </c>
      <c r="AD269" s="11">
        <f>'OddsRatio_working_3-way'!X269^(1/3)*SIN(('OddsRatio_working_3-way'!Y269+2*PI())/3)</f>
        <v>0.40070854633601377</v>
      </c>
      <c r="AE269" s="11">
        <f>'OddsRatio_working_3-way'!X269^(1/3)*SIN(('OddsRatio_working_3-way'!Y269+4*PI())/3)</f>
        <v>-0.51649528300831682</v>
      </c>
      <c r="AF269" s="11">
        <f>-'OddsRatio_working_3-way'!U269/(3*'OddsRatio_working_3-way'!X269^(1/3))*COS(('OddsRatio_working_3-way'!Y269)/3)</f>
        <v>0.52954787777370482</v>
      </c>
      <c r="AG269" s="11">
        <f>-'OddsRatio_working_3-way'!U269/(3*'OddsRatio_working_3-way'!X269^(1/3))*COS(('OddsRatio_working_3-way'!Y269+2*PI())/3)</f>
        <v>-0.36504819426636603</v>
      </c>
      <c r="AH269" s="11">
        <f>-'OddsRatio_working_3-way'!U269/(3*'OddsRatio_working_3-way'!X269^(1/3))*COS(('OddsRatio_working_3-way'!Y269+4*PI())/3)</f>
        <v>-0.16449968350733865</v>
      </c>
      <c r="AI269" s="11">
        <f>'OddsRatio_working_3-way'!U269/(3*'OddsRatio_working_3-way'!X269^(1/3))*SIN(('OddsRatio_working_3-way'!Y269)/3)</f>
        <v>-0.11578673667230294</v>
      </c>
      <c r="AJ269" s="11">
        <f>'OddsRatio_working_3-way'!U269/(3*'OddsRatio_working_3-way'!X269^(1/3))*SIN(('OddsRatio_working_3-way'!Y269+2*PI())/3)</f>
        <v>-0.40070854633601377</v>
      </c>
      <c r="AK269" s="11">
        <f>'OddsRatio_working_3-way'!U269/(3*'OddsRatio_working_3-way'!X269^(1/3))*SIN(('OddsRatio_working_3-way'!Y269+4*PI())/3)</f>
        <v>0.51649528300831682</v>
      </c>
      <c r="AL269" s="11">
        <f>'OddsRatio_working_3-way'!Z269+'OddsRatio_working_3-way'!AF269</f>
        <v>1.0590957555474096</v>
      </c>
      <c r="AM269" s="11">
        <f>'OddsRatio_working_3-way'!AA269+'OddsRatio_working_3-way'!AG269</f>
        <v>-0.73009638853273207</v>
      </c>
      <c r="AN269" s="11">
        <f>'OddsRatio_working_3-way'!AB269+'OddsRatio_working_3-way'!AH269</f>
        <v>-0.3289993670146773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1.0590957555474096</v>
      </c>
      <c r="AS269" s="11">
        <f>IF(('OddsRatio_working_3-way'!X269=0),IF(Q269&gt;0,-Q269^(1/3),(-Q269)^(1/3)),'OddsRatio_working_3-way'!AM269-'OddsRatio_working_3-way'!R269/3)</f>
        <v>-0.73009638853273207</v>
      </c>
      <c r="AT269" s="11">
        <f>IF(('OddsRatio_working_3-way'!X269=0),IF(Q269&gt;0,-Q269^(1/3),(-Q269)^(1/3)),'OddsRatio_working_3-way'!AN269-'OddsRatio_working_3-way'!R269/3)</f>
        <v>-0.3289993670146773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2.44</v>
      </c>
      <c r="B270" s="4">
        <f>IF('True_Odds_Calculator_3-way'!B271="","",'True_Odds_Calculator_3-way'!B271)</f>
        <v>3.2</v>
      </c>
      <c r="C270" s="4">
        <f>IF('True_Odds_Calculator_3-way'!C271="","",'True_Odds_Calculator_3-way'!C271)</f>
        <v>3.22</v>
      </c>
      <c r="D270" s="9">
        <f t="shared" si="65"/>
        <v>0.39793894099868549</v>
      </c>
      <c r="E270" s="9">
        <f t="shared" si="66"/>
        <v>0.30198262025308281</v>
      </c>
      <c r="F270" s="9">
        <f t="shared" si="67"/>
        <v>0.30007843874823203</v>
      </c>
      <c r="G270" s="9">
        <f t="shared" si="68"/>
        <v>1.0506585673433326</v>
      </c>
      <c r="H270" s="9">
        <f t="shared" si="69"/>
        <v>2.5129483369743983</v>
      </c>
      <c r="I270" s="9">
        <f t="shared" si="70"/>
        <v>3.3114488481553317</v>
      </c>
      <c r="J270" s="9">
        <f t="shared" si="71"/>
        <v>3.3324620195021981</v>
      </c>
      <c r="K270" s="11">
        <f t="shared" si="72"/>
        <v>0.4098360655737705</v>
      </c>
      <c r="L270" s="11">
        <f t="shared" si="73"/>
        <v>0.3125</v>
      </c>
      <c r="M270" s="11">
        <f t="shared" si="74"/>
        <v>0.3105590062111801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-0.27973220649628361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0.2330783525099277</v>
      </c>
      <c r="Q270" s="11">
        <f>2*'OddsRatio_working_3-way'!K270*'OddsRatio_working_3-way'!L270*'OddsRatio_working_3-way'!M270</f>
        <v>7.9548925771306386E-2</v>
      </c>
      <c r="R270" s="11">
        <f t="shared" si="75"/>
        <v>0</v>
      </c>
      <c r="S270" s="11">
        <f t="shared" si="76"/>
        <v>-0.83321958321958278</v>
      </c>
      <c r="T270" s="11">
        <f t="shared" si="77"/>
        <v>-0.28437528437528425</v>
      </c>
      <c r="U270" s="11">
        <f>'OddsRatio_working_3-way'!S270-'OddsRatio_working_3-way'!R270^2/3</f>
        <v>-0.83321958321958278</v>
      </c>
      <c r="V270" s="11">
        <f>'OddsRatio_working_3-way'!S270*'OddsRatio_working_3-way'!R270/3-2*'OddsRatio_working_3-way'!R270^3/27-'OddsRatio_working_3-way'!T270</f>
        <v>0.28437528437528425</v>
      </c>
      <c r="W270" s="11">
        <f>'OddsRatio_working_3-way'!V270^2+4*'OddsRatio_working_3-way'!U270^3/27</f>
        <v>-4.8294763988919048E-3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0.14637176876229899</v>
      </c>
      <c r="Y270" s="11">
        <f>IF('OddsRatio_working_3-way'!W270&gt;=0,IF('OddsRatio_working_3-way'!V270+SQRT('OddsRatio_working_3-way'!W270)&gt;0,0,PI()),ACOS('OddsRatio_working_3-way'!V270/(2*'OddsRatio_working_3-way'!X270)))</f>
        <v>0.2396783228369872</v>
      </c>
      <c r="Z270" s="11">
        <f>'OddsRatio_working_3-way'!X270^(1/3)*COS('OddsRatio_working_3-way'!Y270/3)</f>
        <v>0.52532928367166642</v>
      </c>
      <c r="AA270" s="11">
        <f>'OddsRatio_working_3-way'!X270^(1/3)*COS(('OddsRatio_working_3-way'!Y270+2*PI())/3)</f>
        <v>-0.29908927076539266</v>
      </c>
      <c r="AB270" s="11">
        <f>'OddsRatio_working_3-way'!X270^(1/3)*COS(('OddsRatio_working_3-way'!Y270+4*PI())/3)</f>
        <v>-0.22624001290627394</v>
      </c>
      <c r="AC270" s="11">
        <f>'OddsRatio_working_3-way'!X270^(1/3)*SIN('OddsRatio_working_3-way'!Y270/3)</f>
        <v>4.2059538635226858E-2</v>
      </c>
      <c r="AD270" s="11">
        <f>'OddsRatio_working_3-way'!X270^(1/3)*SIN(('OddsRatio_working_3-way'!Y270+2*PI())/3)</f>
        <v>0.43391873569393147</v>
      </c>
      <c r="AE270" s="11">
        <f>'OddsRatio_working_3-way'!X270^(1/3)*SIN(('OddsRatio_working_3-way'!Y270+4*PI())/3)</f>
        <v>-0.47597827432915818</v>
      </c>
      <c r="AF270" s="11">
        <f>-'OddsRatio_working_3-way'!U270/(3*'OddsRatio_working_3-way'!X270^(1/3))*COS(('OddsRatio_working_3-way'!Y270)/3)</f>
        <v>0.52532928367166631</v>
      </c>
      <c r="AG270" s="11">
        <f>-'OddsRatio_working_3-way'!U270/(3*'OddsRatio_working_3-way'!X270^(1/3))*COS(('OddsRatio_working_3-way'!Y270+2*PI())/3)</f>
        <v>-0.2990892707653926</v>
      </c>
      <c r="AH270" s="11">
        <f>-'OddsRatio_working_3-way'!U270/(3*'OddsRatio_working_3-way'!X270^(1/3))*COS(('OddsRatio_working_3-way'!Y270+4*PI())/3)</f>
        <v>-0.22624001290627391</v>
      </c>
      <c r="AI270" s="11">
        <f>'OddsRatio_working_3-way'!U270/(3*'OddsRatio_working_3-way'!X270^(1/3))*SIN(('OddsRatio_working_3-way'!Y270)/3)</f>
        <v>-4.2059538635226851E-2</v>
      </c>
      <c r="AJ270" s="11">
        <f>'OddsRatio_working_3-way'!U270/(3*'OddsRatio_working_3-way'!X270^(1/3))*SIN(('OddsRatio_working_3-way'!Y270+2*PI())/3)</f>
        <v>-0.43391873569393141</v>
      </c>
      <c r="AK270" s="11">
        <f>'OddsRatio_working_3-way'!U270/(3*'OddsRatio_working_3-way'!X270^(1/3))*SIN(('OddsRatio_working_3-way'!Y270+4*PI())/3)</f>
        <v>0.47597827432915807</v>
      </c>
      <c r="AL270" s="11">
        <f>'OddsRatio_working_3-way'!Z270+'OddsRatio_working_3-way'!AF270</f>
        <v>1.0506585673433326</v>
      </c>
      <c r="AM270" s="11">
        <f>'OddsRatio_working_3-way'!AA270+'OddsRatio_working_3-way'!AG270</f>
        <v>-0.5981785415307852</v>
      </c>
      <c r="AN270" s="11">
        <f>'OddsRatio_working_3-way'!AB270+'OddsRatio_working_3-way'!AH270</f>
        <v>-0.45248002581254787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1.0506585673433326</v>
      </c>
      <c r="AS270" s="11">
        <f>IF(('OddsRatio_working_3-way'!X270=0),IF(Q270&gt;0,-Q270^(1/3),(-Q270)^(1/3)),'OddsRatio_working_3-way'!AM270-'OddsRatio_working_3-way'!R270/3)</f>
        <v>-0.5981785415307852</v>
      </c>
      <c r="AT270" s="11">
        <f>IF(('OddsRatio_working_3-way'!X270=0),IF(Q270&gt;0,-Q270^(1/3),(-Q270)^(1/3)),'OddsRatio_working_3-way'!AN270-'OddsRatio_working_3-way'!R270/3)</f>
        <v>-0.45248002581254787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4.29</v>
      </c>
      <c r="B271" s="4">
        <f>IF('True_Odds_Calculator_3-way'!B272="","",'True_Odds_Calculator_3-way'!B272)</f>
        <v>3.46</v>
      </c>
      <c r="C271" s="4">
        <f>IF('True_Odds_Calculator_3-way'!C272="","",'True_Odds_Calculator_3-way'!C272)</f>
        <v>1.97</v>
      </c>
      <c r="D271" s="9">
        <f t="shared" si="65"/>
        <v>0.22476912252822479</v>
      </c>
      <c r="E271" s="9">
        <f t="shared" si="66"/>
        <v>0.27941587120305694</v>
      </c>
      <c r="F271" s="9">
        <f t="shared" si="67"/>
        <v>0.49581500626871822</v>
      </c>
      <c r="G271" s="9">
        <f t="shared" si="68"/>
        <v>1.0483312071663318</v>
      </c>
      <c r="H271" s="9">
        <f t="shared" si="69"/>
        <v>4.4490096715772323</v>
      </c>
      <c r="I271" s="9">
        <f t="shared" si="70"/>
        <v>3.578894769629176</v>
      </c>
      <c r="J271" s="9">
        <f t="shared" si="71"/>
        <v>2.016881270951342</v>
      </c>
      <c r="K271" s="11">
        <f t="shared" si="72"/>
        <v>0.23310023310023309</v>
      </c>
      <c r="L271" s="11">
        <f t="shared" si="73"/>
        <v>0.28901734104046245</v>
      </c>
      <c r="M271" s="11">
        <f t="shared" si="74"/>
        <v>0.50761421319796951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-0.26847454942287841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0.22981038796302433</v>
      </c>
      <c r="Q271" s="11">
        <f>2*'OddsRatio_working_3-way'!K271*'OddsRatio_working_3-way'!L271*'OddsRatio_working_3-way'!M271</f>
        <v>6.8395948798519152E-2</v>
      </c>
      <c r="R271" s="11">
        <f t="shared" si="75"/>
        <v>0</v>
      </c>
      <c r="S271" s="11">
        <f t="shared" si="76"/>
        <v>-0.85598574783729853</v>
      </c>
      <c r="T271" s="11">
        <f t="shared" si="77"/>
        <v>-0.25475766304681507</v>
      </c>
      <c r="U271" s="11">
        <f>'OddsRatio_working_3-way'!S271-'OddsRatio_working_3-way'!R271^2/3</f>
        <v>-0.85598574783729853</v>
      </c>
      <c r="V271" s="11">
        <f>'OddsRatio_working_3-way'!S271*'OddsRatio_working_3-way'!R271/3-2*'OddsRatio_working_3-way'!R271^3/27-'OddsRatio_working_3-way'!T271</f>
        <v>0.25475766304681507</v>
      </c>
      <c r="W271" s="11">
        <f>'OddsRatio_working_3-way'!V271^2+4*'OddsRatio_working_3-way'!U271^3/27</f>
        <v>-2.8015671978710951E-2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0.15241156358671207</v>
      </c>
      <c r="Y271" s="11">
        <f>IF('OddsRatio_working_3-way'!W271&gt;=0,IF('OddsRatio_working_3-way'!V271+SQRT('OddsRatio_working_3-way'!W271)&gt;0,0,PI()),ACOS('OddsRatio_working_3-way'!V271/(2*'OddsRatio_working_3-way'!X271)))</f>
        <v>0.58128874892270299</v>
      </c>
      <c r="Z271" s="11">
        <f>'OddsRatio_working_3-way'!X271^(1/3)*COS('OddsRatio_working_3-way'!Y271/3)</f>
        <v>0.52416560358316588</v>
      </c>
      <c r="AA271" s="11">
        <f>'OddsRatio_working_3-way'!X271^(1/3)*COS(('OddsRatio_working_3-way'!Y271+2*PI())/3)</f>
        <v>-0.35115721997405647</v>
      </c>
      <c r="AB271" s="11">
        <f>'OddsRatio_working_3-way'!X271^(1/3)*COS(('OddsRatio_working_3-way'!Y271+4*PI())/3)</f>
        <v>-0.17300838360910956</v>
      </c>
      <c r="AC271" s="11">
        <f>'OddsRatio_working_3-way'!X271^(1/3)*SIN('OddsRatio_working_3-way'!Y271/3)</f>
        <v>0.10285427863112069</v>
      </c>
      <c r="AD271" s="11">
        <f>'OddsRatio_working_3-way'!X271^(1/3)*SIN(('OddsRatio_working_3-way'!Y271+2*PI())/3)</f>
        <v>0.40251358917746488</v>
      </c>
      <c r="AE271" s="11">
        <f>'OddsRatio_working_3-way'!X271^(1/3)*SIN(('OddsRatio_working_3-way'!Y271+4*PI())/3)</f>
        <v>-0.50536786780858556</v>
      </c>
      <c r="AF271" s="11">
        <f>-'OddsRatio_working_3-way'!U271/(3*'OddsRatio_working_3-way'!X271^(1/3))*COS(('OddsRatio_working_3-way'!Y271)/3)</f>
        <v>0.52416560358316588</v>
      </c>
      <c r="AG271" s="11">
        <f>-'OddsRatio_working_3-way'!U271/(3*'OddsRatio_working_3-way'!X271^(1/3))*COS(('OddsRatio_working_3-way'!Y271+2*PI())/3)</f>
        <v>-0.35115721997405647</v>
      </c>
      <c r="AH271" s="11">
        <f>-'OddsRatio_working_3-way'!U271/(3*'OddsRatio_working_3-way'!X271^(1/3))*COS(('OddsRatio_working_3-way'!Y271+4*PI())/3)</f>
        <v>-0.17300838360910956</v>
      </c>
      <c r="AI271" s="11">
        <f>'OddsRatio_working_3-way'!U271/(3*'OddsRatio_working_3-way'!X271^(1/3))*SIN(('OddsRatio_working_3-way'!Y271)/3)</f>
        <v>-0.10285427863112069</v>
      </c>
      <c r="AJ271" s="11">
        <f>'OddsRatio_working_3-way'!U271/(3*'OddsRatio_working_3-way'!X271^(1/3))*SIN(('OddsRatio_working_3-way'!Y271+2*PI())/3)</f>
        <v>-0.40251358917746488</v>
      </c>
      <c r="AK271" s="11">
        <f>'OddsRatio_working_3-way'!U271/(3*'OddsRatio_working_3-way'!X271^(1/3))*SIN(('OddsRatio_working_3-way'!Y271+4*PI())/3)</f>
        <v>0.50536786780858556</v>
      </c>
      <c r="AL271" s="11">
        <f>'OddsRatio_working_3-way'!Z271+'OddsRatio_working_3-way'!AF271</f>
        <v>1.0483312071663318</v>
      </c>
      <c r="AM271" s="11">
        <f>'OddsRatio_working_3-way'!AA271+'OddsRatio_working_3-way'!AG271</f>
        <v>-0.70231443994811293</v>
      </c>
      <c r="AN271" s="11">
        <f>'OddsRatio_working_3-way'!AB271+'OddsRatio_working_3-way'!AH271</f>
        <v>-0.34601676721821911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1.0483312071663318</v>
      </c>
      <c r="AS271" s="11">
        <f>IF(('OddsRatio_working_3-way'!X271=0),IF(Q271&gt;0,-Q271^(1/3),(-Q271)^(1/3)),'OddsRatio_working_3-way'!AM271-'OddsRatio_working_3-way'!R271/3)</f>
        <v>-0.70231443994811293</v>
      </c>
      <c r="AT271" s="11">
        <f>IF(('OddsRatio_working_3-way'!X271=0),IF(Q271&gt;0,-Q271^(1/3),(-Q271)^(1/3)),'OddsRatio_working_3-way'!AN271-'OddsRatio_working_3-way'!R271/3)</f>
        <v>-0.34601676721821911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4.2699999999999996</v>
      </c>
      <c r="B272" s="4">
        <f>IF('True_Odds_Calculator_3-way'!B273="","",'True_Odds_Calculator_3-way'!B273)</f>
        <v>4.49</v>
      </c>
      <c r="C272" s="4">
        <f>IF('True_Odds_Calculator_3-way'!C273="","",'True_Odds_Calculator_3-way'!C273)</f>
        <v>1.75</v>
      </c>
      <c r="D272" s="9">
        <f t="shared" si="65"/>
        <v>0.22573878482392751</v>
      </c>
      <c r="E272" s="9">
        <f t="shared" si="66"/>
        <v>0.21456204031787879</v>
      </c>
      <c r="F272" s="9">
        <f t="shared" si="67"/>
        <v>0.55969917485819365</v>
      </c>
      <c r="G272" s="9">
        <f t="shared" si="68"/>
        <v>1.0488987535214473</v>
      </c>
      <c r="H272" s="9">
        <f t="shared" si="69"/>
        <v>4.4298989240151325</v>
      </c>
      <c r="I272" s="9">
        <f t="shared" si="70"/>
        <v>4.6606566497898516</v>
      </c>
      <c r="J272" s="9">
        <f t="shared" si="71"/>
        <v>1.7866740651410853</v>
      </c>
      <c r="K272" s="11">
        <f t="shared" si="72"/>
        <v>0.23419203747072601</v>
      </c>
      <c r="L272" s="11">
        <f t="shared" si="73"/>
        <v>0.22271714922048996</v>
      </c>
      <c r="M272" s="11">
        <f t="shared" si="74"/>
        <v>0.5714285714285714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-0.25510688411331528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0.22383483314096755</v>
      </c>
      <c r="Q272" s="11">
        <f>2*'OddsRatio_working_3-way'!K272*'OddsRatio_working_3-way'!L272*'OddsRatio_working_3-way'!M272</f>
        <v>5.9609809092135153E-2</v>
      </c>
      <c r="R272" s="11">
        <f t="shared" si="75"/>
        <v>0</v>
      </c>
      <c r="S272" s="11">
        <f t="shared" si="76"/>
        <v>-0.87741588753654698</v>
      </c>
      <c r="T272" s="11">
        <f t="shared" si="77"/>
        <v>-0.23366601532264894</v>
      </c>
      <c r="U272" s="11">
        <f>'OddsRatio_working_3-way'!S272-'OddsRatio_working_3-way'!R272^2/3</f>
        <v>-0.87741588753654698</v>
      </c>
      <c r="V272" s="11">
        <f>'OddsRatio_working_3-way'!S272*'OddsRatio_working_3-way'!R272/3-2*'OddsRatio_working_3-way'!R272^3/27-'OddsRatio_working_3-way'!T272</f>
        <v>0.23366601532264894</v>
      </c>
      <c r="W272" s="11">
        <f>'OddsRatio_working_3-way'!V272^2+4*'OddsRatio_working_3-way'!U272^3/27</f>
        <v>-4.5472223154555763E-2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0.15817081737106262</v>
      </c>
      <c r="Y272" s="11">
        <f>IF('OddsRatio_working_3-way'!W272&gt;=0,IF('OddsRatio_working_3-way'!V272+SQRT('OddsRatio_working_3-way'!W272)&gt;0,0,PI()),ACOS('OddsRatio_working_3-way'!V272/(2*'OddsRatio_working_3-way'!X272)))</f>
        <v>0.73972962332821135</v>
      </c>
      <c r="Z272" s="11">
        <f>'OddsRatio_working_3-way'!X272^(1/3)*COS('OddsRatio_working_3-way'!Y272/3)</f>
        <v>0.52444937676072367</v>
      </c>
      <c r="AA272" s="11">
        <f>'OddsRatio_working_3-way'!X272^(1/3)*COS(('OddsRatio_working_3-way'!Y272+2*PI())/3)</f>
        <v>-0.37654271099973335</v>
      </c>
      <c r="AB272" s="11">
        <f>'OddsRatio_working_3-way'!X272^(1/3)*COS(('OddsRatio_working_3-way'!Y272+4*PI())/3)</f>
        <v>-0.14790666576099043</v>
      </c>
      <c r="AC272" s="11">
        <f>'OddsRatio_working_3-way'!X272^(1/3)*SIN('OddsRatio_working_3-way'!Y272/3)</f>
        <v>0.13200308226503993</v>
      </c>
      <c r="AD272" s="11">
        <f>'OddsRatio_working_3-way'!X272^(1/3)*SIN(('OddsRatio_working_3-way'!Y272+2*PI())/3)</f>
        <v>0.38818494214118304</v>
      </c>
      <c r="AE272" s="11">
        <f>'OddsRatio_working_3-way'!X272^(1/3)*SIN(('OddsRatio_working_3-way'!Y272+4*PI())/3)</f>
        <v>-0.5201880244062228</v>
      </c>
      <c r="AF272" s="11">
        <f>-'OddsRatio_working_3-way'!U272/(3*'OddsRatio_working_3-way'!X272^(1/3))*COS(('OddsRatio_working_3-way'!Y272)/3)</f>
        <v>0.52444937676072367</v>
      </c>
      <c r="AG272" s="11">
        <f>-'OddsRatio_working_3-way'!U272/(3*'OddsRatio_working_3-way'!X272^(1/3))*COS(('OddsRatio_working_3-way'!Y272+2*PI())/3)</f>
        <v>-0.37654271099973335</v>
      </c>
      <c r="AH272" s="11">
        <f>-'OddsRatio_working_3-way'!U272/(3*'OddsRatio_working_3-way'!X272^(1/3))*COS(('OddsRatio_working_3-way'!Y272+4*PI())/3)</f>
        <v>-0.14790666576099043</v>
      </c>
      <c r="AI272" s="11">
        <f>'OddsRatio_working_3-way'!U272/(3*'OddsRatio_working_3-way'!X272^(1/3))*SIN(('OddsRatio_working_3-way'!Y272)/3)</f>
        <v>-0.13200308226503993</v>
      </c>
      <c r="AJ272" s="11">
        <f>'OddsRatio_working_3-way'!U272/(3*'OddsRatio_working_3-way'!X272^(1/3))*SIN(('OddsRatio_working_3-way'!Y272+2*PI())/3)</f>
        <v>-0.38818494214118304</v>
      </c>
      <c r="AK272" s="11">
        <f>'OddsRatio_working_3-way'!U272/(3*'OddsRatio_working_3-way'!X272^(1/3))*SIN(('OddsRatio_working_3-way'!Y272+4*PI())/3)</f>
        <v>0.5201880244062228</v>
      </c>
      <c r="AL272" s="11">
        <f>'OddsRatio_working_3-way'!Z272+'OddsRatio_working_3-way'!AF272</f>
        <v>1.0488987535214473</v>
      </c>
      <c r="AM272" s="11">
        <f>'OddsRatio_working_3-way'!AA272+'OddsRatio_working_3-way'!AG272</f>
        <v>-0.75308542199946671</v>
      </c>
      <c r="AN272" s="11">
        <f>'OddsRatio_working_3-way'!AB272+'OddsRatio_working_3-way'!AH272</f>
        <v>-0.29581333152198086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1.0488987535214473</v>
      </c>
      <c r="AS272" s="11">
        <f>IF(('OddsRatio_working_3-way'!X272=0),IF(Q272&gt;0,-Q272^(1/3),(-Q272)^(1/3)),'OddsRatio_working_3-way'!AM272-'OddsRatio_working_3-way'!R272/3)</f>
        <v>-0.75308542199946671</v>
      </c>
      <c r="AT272" s="11">
        <f>IF(('OddsRatio_working_3-way'!X272=0),IF(Q272&gt;0,-Q272^(1/3),(-Q272)^(1/3)),'OddsRatio_working_3-way'!AN272-'OddsRatio_working_3-way'!R272/3)</f>
        <v>-0.29581333152198086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4.29</v>
      </c>
      <c r="B273" s="4">
        <f>IF('True_Odds_Calculator_3-way'!B274="","",'True_Odds_Calculator_3-way'!B274)</f>
        <v>3.83</v>
      </c>
      <c r="C273" s="4">
        <f>IF('True_Odds_Calculator_3-way'!C274="","",'True_Odds_Calculator_3-way'!C274)</f>
        <v>1.87</v>
      </c>
      <c r="D273" s="9">
        <f t="shared" si="65"/>
        <v>0.22480830923075573</v>
      </c>
      <c r="E273" s="9">
        <f t="shared" si="66"/>
        <v>0.25213620936553371</v>
      </c>
      <c r="F273" s="9">
        <f t="shared" si="67"/>
        <v>0.52305548140371061</v>
      </c>
      <c r="G273" s="9">
        <f t="shared" si="68"/>
        <v>1.0480954885882081</v>
      </c>
      <c r="H273" s="9">
        <f t="shared" si="69"/>
        <v>4.4482341574552056</v>
      </c>
      <c r="I273" s="9">
        <f t="shared" si="70"/>
        <v>3.9661102327046289</v>
      </c>
      <c r="J273" s="9">
        <f t="shared" si="71"/>
        <v>1.9118430750717412</v>
      </c>
      <c r="K273" s="11">
        <f t="shared" si="72"/>
        <v>0.23310023310023309</v>
      </c>
      <c r="L273" s="11">
        <f t="shared" si="73"/>
        <v>0.2610966057441253</v>
      </c>
      <c r="M273" s="11">
        <f t="shared" si="74"/>
        <v>0.53475935828876997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-0.26363551417655662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0.22749900579028903</v>
      </c>
      <c r="Q273" s="11">
        <f>2*'OddsRatio_working_3-way'!K273*'OddsRatio_working_3-way'!L273*'OddsRatio_working_3-way'!M273</f>
        <v>6.5092705519395999E-2</v>
      </c>
      <c r="R273" s="11">
        <f t="shared" si="75"/>
        <v>0</v>
      </c>
      <c r="S273" s="11">
        <f t="shared" si="76"/>
        <v>-0.8629300437798112</v>
      </c>
      <c r="T273" s="11">
        <f t="shared" si="77"/>
        <v>-0.24690416131038945</v>
      </c>
      <c r="U273" s="11">
        <f>'OddsRatio_working_3-way'!S273-'OddsRatio_working_3-way'!R273^2/3</f>
        <v>-0.8629300437798112</v>
      </c>
      <c r="V273" s="11">
        <f>'OddsRatio_working_3-way'!S273*'OddsRatio_working_3-way'!R273/3-2*'OddsRatio_working_3-way'!R273^3/27-'OddsRatio_working_3-way'!T273</f>
        <v>0.24690416131038945</v>
      </c>
      <c r="W273" s="11">
        <f>'OddsRatio_working_3-way'!V273^2+4*'OddsRatio_working_3-way'!U273^3/27</f>
        <v>-3.4235276756862484E-2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0.15427000812637667</v>
      </c>
      <c r="Y273" s="11">
        <f>IF('OddsRatio_working_3-way'!W273&gt;=0,IF('OddsRatio_working_3-way'!V273+SQRT('OddsRatio_working_3-way'!W273)&gt;0,0,PI()),ACOS('OddsRatio_working_3-way'!V273/(2*'OddsRatio_working_3-way'!X273)))</f>
        <v>0.64311127786095901</v>
      </c>
      <c r="Z273" s="11">
        <f>'OddsRatio_working_3-way'!X273^(1/3)*COS('OddsRatio_working_3-way'!Y273/3)</f>
        <v>0.52404774429410417</v>
      </c>
      <c r="AA273" s="11">
        <f>'OddsRatio_working_3-way'!X273^(1/3)*COS(('OddsRatio_working_3-way'!Y273+2*PI())/3)</f>
        <v>-0.36083167659664384</v>
      </c>
      <c r="AB273" s="11">
        <f>'OddsRatio_working_3-way'!X273^(1/3)*COS(('OddsRatio_working_3-way'!Y273+4*PI())/3)</f>
        <v>-0.16321606769746042</v>
      </c>
      <c r="AC273" s="11">
        <f>'OddsRatio_working_3-way'!X273^(1/3)*SIN('OddsRatio_working_3-way'!Y273/3)</f>
        <v>0.11409342499401534</v>
      </c>
      <c r="AD273" s="11">
        <f>'OddsRatio_working_3-way'!X273^(1/3)*SIN(('OddsRatio_working_3-way'!Y273+2*PI())/3)</f>
        <v>0.39679194685761809</v>
      </c>
      <c r="AE273" s="11">
        <f>'OddsRatio_working_3-way'!X273^(1/3)*SIN(('OddsRatio_working_3-way'!Y273+4*PI())/3)</f>
        <v>-0.51088537185163352</v>
      </c>
      <c r="AF273" s="11">
        <f>-'OddsRatio_working_3-way'!U273/(3*'OddsRatio_working_3-way'!X273^(1/3))*COS(('OddsRatio_working_3-way'!Y273)/3)</f>
        <v>0.52404774429410406</v>
      </c>
      <c r="AG273" s="11">
        <f>-'OddsRatio_working_3-way'!U273/(3*'OddsRatio_working_3-way'!X273^(1/3))*COS(('OddsRatio_working_3-way'!Y273+2*PI())/3)</f>
        <v>-0.36083167659664378</v>
      </c>
      <c r="AH273" s="11">
        <f>-'OddsRatio_working_3-way'!U273/(3*'OddsRatio_working_3-way'!X273^(1/3))*COS(('OddsRatio_working_3-way'!Y273+4*PI())/3)</f>
        <v>-0.16321606769746039</v>
      </c>
      <c r="AI273" s="11">
        <f>'OddsRatio_working_3-way'!U273/(3*'OddsRatio_working_3-way'!X273^(1/3))*SIN(('OddsRatio_working_3-way'!Y273)/3)</f>
        <v>-0.11409342499401533</v>
      </c>
      <c r="AJ273" s="11">
        <f>'OddsRatio_working_3-way'!U273/(3*'OddsRatio_working_3-way'!X273^(1/3))*SIN(('OddsRatio_working_3-way'!Y273+2*PI())/3)</f>
        <v>-0.39679194685761798</v>
      </c>
      <c r="AK273" s="11">
        <f>'OddsRatio_working_3-way'!U273/(3*'OddsRatio_working_3-way'!X273^(1/3))*SIN(('OddsRatio_working_3-way'!Y273+4*PI())/3)</f>
        <v>0.51088537185163341</v>
      </c>
      <c r="AL273" s="11">
        <f>'OddsRatio_working_3-way'!Z273+'OddsRatio_working_3-way'!AF273</f>
        <v>1.0480954885882081</v>
      </c>
      <c r="AM273" s="11">
        <f>'OddsRatio_working_3-way'!AA273+'OddsRatio_working_3-way'!AG273</f>
        <v>-0.72166335319328767</v>
      </c>
      <c r="AN273" s="11">
        <f>'OddsRatio_working_3-way'!AB273+'OddsRatio_working_3-way'!AH273</f>
        <v>-0.32643213539492077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1.0480954885882081</v>
      </c>
      <c r="AS273" s="11">
        <f>IF(('OddsRatio_working_3-way'!X273=0),IF(Q273&gt;0,-Q273^(1/3),(-Q273)^(1/3)),'OddsRatio_working_3-way'!AM273-'OddsRatio_working_3-way'!R273/3)</f>
        <v>-0.72166335319328767</v>
      </c>
      <c r="AT273" s="11">
        <f>IF(('OddsRatio_working_3-way'!X273=0),IF(Q273&gt;0,-Q273^(1/3),(-Q273)^(1/3)),'OddsRatio_working_3-way'!AN273-'OddsRatio_working_3-way'!R273/3)</f>
        <v>-0.32643213539492077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2.81</v>
      </c>
      <c r="B274" s="4">
        <f>IF('True_Odds_Calculator_3-way'!B275="","",'True_Odds_Calculator_3-way'!B275)</f>
        <v>3.12</v>
      </c>
      <c r="C274" s="4">
        <f>IF('True_Odds_Calculator_3-way'!C275="","",'True_Odds_Calculator_3-way'!C275)</f>
        <v>2.81</v>
      </c>
      <c r="D274" s="9">
        <f t="shared" si="65"/>
        <v>0.34493181330411049</v>
      </c>
      <c r="E274" s="9">
        <f t="shared" si="66"/>
        <v>0.31013637339177924</v>
      </c>
      <c r="F274" s="9">
        <f t="shared" si="67"/>
        <v>0.34493181330411049</v>
      </c>
      <c r="G274" s="9">
        <f t="shared" si="68"/>
        <v>1.0492396215343089</v>
      </c>
      <c r="H274" s="9">
        <f t="shared" si="69"/>
        <v>2.8991237149770992</v>
      </c>
      <c r="I274" s="9">
        <f t="shared" si="70"/>
        <v>3.2243879976527348</v>
      </c>
      <c r="J274" s="9">
        <f t="shared" si="71"/>
        <v>2.8991237149770992</v>
      </c>
      <c r="K274" s="11">
        <f t="shared" si="72"/>
        <v>0.35587188612099646</v>
      </c>
      <c r="L274" s="11">
        <f t="shared" si="73"/>
        <v>0.32051282051282048</v>
      </c>
      <c r="M274" s="11">
        <f t="shared" si="74"/>
        <v>0.35587188612099646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-0.28191992866325777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0.23299395774415083</v>
      </c>
      <c r="Q274" s="11">
        <f>2*'OddsRatio_working_3-way'!K274*'OddsRatio_working_3-way'!L274*'OddsRatio_working_3-way'!M274</f>
        <v>8.1182563673920169E-2</v>
      </c>
      <c r="R274" s="11">
        <f t="shared" si="75"/>
        <v>0</v>
      </c>
      <c r="S274" s="11">
        <f t="shared" si="76"/>
        <v>-0.82645437251955645</v>
      </c>
      <c r="T274" s="11">
        <f t="shared" si="77"/>
        <v>-0.28796319599984554</v>
      </c>
      <c r="U274" s="11">
        <f>'OddsRatio_working_3-way'!S274-'OddsRatio_working_3-way'!R274^2/3</f>
        <v>-0.82645437251955645</v>
      </c>
      <c r="V274" s="11">
        <f>'OddsRatio_working_3-way'!S274*'OddsRatio_working_3-way'!R274/3-2*'OddsRatio_working_3-way'!R274^3/27-'OddsRatio_working_3-way'!T274</f>
        <v>0.28796319599984554</v>
      </c>
      <c r="W274" s="11">
        <f>'OddsRatio_working_3-way'!V274^2+4*'OddsRatio_working_3-way'!U274^3/27</f>
        <v>-7.0542146558945362E-4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0.14459272432943757</v>
      </c>
      <c r="Y274" s="11">
        <f>IF('OddsRatio_working_3-way'!W274&gt;=0,IF('OddsRatio_working_3-way'!V274+SQRT('OddsRatio_working_3-way'!W274)&gt;0,0,PI()),ACOS('OddsRatio_working_3-way'!V274/(2*'OddsRatio_working_3-way'!X274)))</f>
        <v>9.1973000966514951E-2</v>
      </c>
      <c r="Z274" s="11">
        <f>'OddsRatio_working_3-way'!X274^(1/3)*COS('OddsRatio_working_3-way'!Y274/3)</f>
        <v>0.52461981076715447</v>
      </c>
      <c r="AA274" s="11">
        <f>'OddsRatio_working_3-way'!X274^(1/3)*COS(('OddsRatio_working_3-way'!Y274+2*PI())/3)</f>
        <v>-0.27624309392265067</v>
      </c>
      <c r="AB274" s="11">
        <f>'OddsRatio_working_3-way'!X274^(1/3)*COS(('OddsRatio_working_3-way'!Y274+4*PI())/3)</f>
        <v>-0.24837671684450374</v>
      </c>
      <c r="AC274" s="11">
        <f>'OddsRatio_working_3-way'!X274^(1/3)*SIN('OddsRatio_working_3-way'!Y274/3)</f>
        <v>1.6088660307407687E-2</v>
      </c>
      <c r="AD274" s="11">
        <f>'OddsRatio_working_3-way'!X274^(1/3)*SIN(('OddsRatio_working_3-way'!Y274+2*PI())/3)</f>
        <v>0.44628975329923692</v>
      </c>
      <c r="AE274" s="11">
        <f>'OddsRatio_working_3-way'!X274^(1/3)*SIN(('OddsRatio_working_3-way'!Y274+4*PI())/3)</f>
        <v>-0.46237841360664467</v>
      </c>
      <c r="AF274" s="11">
        <f>-'OddsRatio_working_3-way'!U274/(3*'OddsRatio_working_3-way'!X274^(1/3))*COS(('OddsRatio_working_3-way'!Y274)/3)</f>
        <v>0.52461981076715447</v>
      </c>
      <c r="AG274" s="11">
        <f>-'OddsRatio_working_3-way'!U274/(3*'OddsRatio_working_3-way'!X274^(1/3))*COS(('OddsRatio_working_3-way'!Y274+2*PI())/3)</f>
        <v>-0.27624309392265067</v>
      </c>
      <c r="AH274" s="11">
        <f>-'OddsRatio_working_3-way'!U274/(3*'OddsRatio_working_3-way'!X274^(1/3))*COS(('OddsRatio_working_3-way'!Y274+4*PI())/3)</f>
        <v>-0.24837671684450374</v>
      </c>
      <c r="AI274" s="11">
        <f>'OddsRatio_working_3-way'!U274/(3*'OddsRatio_working_3-way'!X274^(1/3))*SIN(('OddsRatio_working_3-way'!Y274)/3)</f>
        <v>-1.6088660307407687E-2</v>
      </c>
      <c r="AJ274" s="11">
        <f>'OddsRatio_working_3-way'!U274/(3*'OddsRatio_working_3-way'!X274^(1/3))*SIN(('OddsRatio_working_3-way'!Y274+2*PI())/3)</f>
        <v>-0.44628975329923692</v>
      </c>
      <c r="AK274" s="11">
        <f>'OddsRatio_working_3-way'!U274/(3*'OddsRatio_working_3-way'!X274^(1/3))*SIN(('OddsRatio_working_3-way'!Y274+4*PI())/3)</f>
        <v>0.46237841360664467</v>
      </c>
      <c r="AL274" s="11">
        <f>'OddsRatio_working_3-way'!Z274+'OddsRatio_working_3-way'!AF274</f>
        <v>1.0492396215343089</v>
      </c>
      <c r="AM274" s="11">
        <f>'OddsRatio_working_3-way'!AA274+'OddsRatio_working_3-way'!AG274</f>
        <v>-0.55248618784530135</v>
      </c>
      <c r="AN274" s="11">
        <f>'OddsRatio_working_3-way'!AB274+'OddsRatio_working_3-way'!AH274</f>
        <v>-0.49675343368900748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1.0492396215343089</v>
      </c>
      <c r="AS274" s="11">
        <f>IF(('OddsRatio_working_3-way'!X274=0),IF(Q274&gt;0,-Q274^(1/3),(-Q274)^(1/3)),'OddsRatio_working_3-way'!AM274-'OddsRatio_working_3-way'!R274/3)</f>
        <v>-0.55248618784530135</v>
      </c>
      <c r="AT274" s="11">
        <f>IF(('OddsRatio_working_3-way'!X274=0),IF(Q274&gt;0,-Q274^(1/3),(-Q274)^(1/3)),'OddsRatio_working_3-way'!AN274-'OddsRatio_working_3-way'!R274/3)</f>
        <v>-0.49675343368900748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3.04</v>
      </c>
      <c r="B275" s="4">
        <f>IF('True_Odds_Calculator_3-way'!B276="","",'True_Odds_Calculator_3-way'!B276)</f>
        <v>3.3</v>
      </c>
      <c r="C275" s="4">
        <f>IF('True_Odds_Calculator_3-way'!C276="","",'True_Odds_Calculator_3-way'!C276)</f>
        <v>2.4900000000000002</v>
      </c>
      <c r="D275" s="9">
        <f t="shared" si="65"/>
        <v>0.31792971597883224</v>
      </c>
      <c r="E275" s="9">
        <f t="shared" si="66"/>
        <v>0.29250233410349202</v>
      </c>
      <c r="F275" s="9">
        <f t="shared" si="67"/>
        <v>0.38956794991767596</v>
      </c>
      <c r="G275" s="9">
        <f t="shared" si="68"/>
        <v>1.051641798918884</v>
      </c>
      <c r="H275" s="9">
        <f t="shared" si="69"/>
        <v>3.1453492697945227</v>
      </c>
      <c r="I275" s="9">
        <f t="shared" si="70"/>
        <v>3.4187761375134325</v>
      </c>
      <c r="J275" s="9">
        <f t="shared" si="71"/>
        <v>2.5669462803891374</v>
      </c>
      <c r="K275" s="11">
        <f t="shared" si="72"/>
        <v>0.32894736842105265</v>
      </c>
      <c r="L275" s="11">
        <f t="shared" si="73"/>
        <v>0.30303030303030304</v>
      </c>
      <c r="M275" s="11">
        <f t="shared" si="74"/>
        <v>0.40160642570281119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-0.27987067888780015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0.23338969914746707</v>
      </c>
      <c r="Q275" s="11">
        <f>2*'OddsRatio_working_3-way'!K275*'OddsRatio_working_3-way'!L275*'OddsRatio_working_3-way'!M275</f>
        <v>8.0065076894499848E-2</v>
      </c>
      <c r="R275" s="11">
        <f t="shared" si="75"/>
        <v>0</v>
      </c>
      <c r="S275" s="11">
        <f t="shared" si="76"/>
        <v>-0.83391979493869295</v>
      </c>
      <c r="T275" s="11">
        <f t="shared" si="77"/>
        <v>-0.2860788318829135</v>
      </c>
      <c r="U275" s="11">
        <f>'OddsRatio_working_3-way'!S275-'OddsRatio_working_3-way'!R275^2/3</f>
        <v>-0.83391979493869295</v>
      </c>
      <c r="V275" s="11">
        <f>'OddsRatio_working_3-way'!S275*'OddsRatio_working_3-way'!R275/3-2*'OddsRatio_working_3-way'!R275^3/27-'OddsRatio_working_3-way'!T275</f>
        <v>0.2860788318829135</v>
      </c>
      <c r="W275" s="11">
        <f>'OddsRatio_working_3-way'!V275^2+4*'OddsRatio_working_3-way'!U275^3/27</f>
        <v>-4.0739180610428055E-3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0.1465563169165143</v>
      </c>
      <c r="Y275" s="11">
        <f>IF('OddsRatio_working_3-way'!W275&gt;=0,IF('OddsRatio_working_3-way'!V275+SQRT('OddsRatio_working_3-way'!W275)&gt;0,0,PI()),ACOS('OddsRatio_working_3-way'!V275/(2*'OddsRatio_working_3-way'!X275)))</f>
        <v>0.21951546436640723</v>
      </c>
      <c r="Z275" s="11">
        <f>'OddsRatio_working_3-way'!X275^(1/3)*COS('OddsRatio_working_3-way'!Y275/3)</f>
        <v>0.52582089945944188</v>
      </c>
      <c r="AA275" s="11">
        <f>'OddsRatio_working_3-way'!X275^(1/3)*COS(('OddsRatio_working_3-way'!Y275+2*PI())/3)</f>
        <v>-0.29629060855829448</v>
      </c>
      <c r="AB275" s="11">
        <f>'OddsRatio_working_3-way'!X275^(1/3)*COS(('OddsRatio_working_3-way'!Y275+4*PI())/3)</f>
        <v>-0.2295302909011476</v>
      </c>
      <c r="AC275" s="11">
        <f>'OddsRatio_working_3-way'!X275^(1/3)*SIN('OddsRatio_working_3-way'!Y275/3)</f>
        <v>3.8544087370538757E-2</v>
      </c>
      <c r="AD275" s="11">
        <f>'OddsRatio_working_3-way'!X275^(1/3)*SIN(('OddsRatio_working_3-way'!Y275+2*PI())/3)</f>
        <v>0.43610221308739056</v>
      </c>
      <c r="AE275" s="11">
        <f>'OddsRatio_working_3-way'!X275^(1/3)*SIN(('OddsRatio_working_3-way'!Y275+4*PI())/3)</f>
        <v>-0.47464630045792927</v>
      </c>
      <c r="AF275" s="11">
        <f>-'OddsRatio_working_3-way'!U275/(3*'OddsRatio_working_3-way'!X275^(1/3))*COS(('OddsRatio_working_3-way'!Y275)/3)</f>
        <v>0.52582089945944199</v>
      </c>
      <c r="AG275" s="11">
        <f>-'OddsRatio_working_3-way'!U275/(3*'OddsRatio_working_3-way'!X275^(1/3))*COS(('OddsRatio_working_3-way'!Y275+2*PI())/3)</f>
        <v>-0.29629060855829453</v>
      </c>
      <c r="AH275" s="11">
        <f>-'OddsRatio_working_3-way'!U275/(3*'OddsRatio_working_3-way'!X275^(1/3))*COS(('OddsRatio_working_3-way'!Y275+4*PI())/3)</f>
        <v>-0.22953029090114763</v>
      </c>
      <c r="AI275" s="11">
        <f>'OddsRatio_working_3-way'!U275/(3*'OddsRatio_working_3-way'!X275^(1/3))*SIN(('OddsRatio_working_3-way'!Y275)/3)</f>
        <v>-3.8544087370538764E-2</v>
      </c>
      <c r="AJ275" s="11">
        <f>'OddsRatio_working_3-way'!U275/(3*'OddsRatio_working_3-way'!X275^(1/3))*SIN(('OddsRatio_working_3-way'!Y275+2*PI())/3)</f>
        <v>-0.43610221308739061</v>
      </c>
      <c r="AK275" s="11">
        <f>'OddsRatio_working_3-way'!U275/(3*'OddsRatio_working_3-way'!X275^(1/3))*SIN(('OddsRatio_working_3-way'!Y275+4*PI())/3)</f>
        <v>0.47464630045792933</v>
      </c>
      <c r="AL275" s="11">
        <f>'OddsRatio_working_3-way'!Z275+'OddsRatio_working_3-way'!AF275</f>
        <v>1.051641798918884</v>
      </c>
      <c r="AM275" s="11">
        <f>'OddsRatio_working_3-way'!AA275+'OddsRatio_working_3-way'!AG275</f>
        <v>-0.59258121711658895</v>
      </c>
      <c r="AN275" s="11">
        <f>'OddsRatio_working_3-way'!AB275+'OddsRatio_working_3-way'!AH275</f>
        <v>-0.45906058180229525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1.051641798918884</v>
      </c>
      <c r="AS275" s="11">
        <f>IF(('OddsRatio_working_3-way'!X275=0),IF(Q275&gt;0,-Q275^(1/3),(-Q275)^(1/3)),'OddsRatio_working_3-way'!AM275-'OddsRatio_working_3-way'!R275/3)</f>
        <v>-0.59258121711658895</v>
      </c>
      <c r="AT275" s="11">
        <f>IF(('OddsRatio_working_3-way'!X275=0),IF(Q275&gt;0,-Q275^(1/3),(-Q275)^(1/3)),'OddsRatio_working_3-way'!AN275-'OddsRatio_working_3-way'!R275/3)</f>
        <v>-0.45906058180229525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4.07</v>
      </c>
      <c r="B276" s="4">
        <f>IF('True_Odds_Calculator_3-way'!B277="","",'True_Odds_Calculator_3-way'!B277)</f>
        <v>3.66</v>
      </c>
      <c r="C276" s="4">
        <f>IF('True_Odds_Calculator_3-way'!C277="","",'True_Odds_Calculator_3-way'!C277)</f>
        <v>1.93</v>
      </c>
      <c r="D276" s="9">
        <f t="shared" si="65"/>
        <v>0.23493348918801751</v>
      </c>
      <c r="E276" s="9">
        <f t="shared" si="66"/>
        <v>0.26166958020145353</v>
      </c>
      <c r="F276" s="9">
        <f t="shared" si="67"/>
        <v>0.50339693061052915</v>
      </c>
      <c r="G276" s="9">
        <f t="shared" si="68"/>
        <v>1.0607569545464228</v>
      </c>
      <c r="H276" s="9">
        <f t="shared" si="69"/>
        <v>4.2565238504575182</v>
      </c>
      <c r="I276" s="9">
        <f t="shared" si="70"/>
        <v>3.8216134990934845</v>
      </c>
      <c r="J276" s="9">
        <f t="shared" si="71"/>
        <v>1.9865039677281731</v>
      </c>
      <c r="K276" s="11">
        <f t="shared" si="72"/>
        <v>0.24570024570024568</v>
      </c>
      <c r="L276" s="11">
        <f t="shared" si="73"/>
        <v>0.27322404371584696</v>
      </c>
      <c r="M276" s="11">
        <f t="shared" si="74"/>
        <v>0.5181347150259068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-0.26416188626330483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0.23165486513825934</v>
      </c>
      <c r="Q276" s="11">
        <f>2*'OddsRatio_working_3-way'!K276*'OddsRatio_working_3-way'!L276*'OddsRatio_working_3-way'!M276</f>
        <v>6.9566025567044845E-2</v>
      </c>
      <c r="R276" s="11">
        <f t="shared" si="75"/>
        <v>0</v>
      </c>
      <c r="S276" s="11">
        <f t="shared" si="76"/>
        <v>-0.87694280357824239</v>
      </c>
      <c r="T276" s="11">
        <f t="shared" si="77"/>
        <v>-0.26334618726073344</v>
      </c>
      <c r="U276" s="11">
        <f>'OddsRatio_working_3-way'!S276-'OddsRatio_working_3-way'!R276^2/3</f>
        <v>-0.87694280357824239</v>
      </c>
      <c r="V276" s="11">
        <f>'OddsRatio_working_3-way'!S276*'OddsRatio_working_3-way'!R276/3-2*'OddsRatio_working_3-way'!R276^3/27-'OddsRatio_working_3-way'!T276</f>
        <v>0.26334618726073344</v>
      </c>
      <c r="W276" s="11">
        <f>'OddsRatio_working_3-way'!V276^2+4*'OddsRatio_working_3-way'!U276^3/27</f>
        <v>-3.0559032666632777E-2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0.15804291111229732</v>
      </c>
      <c r="Y276" s="11">
        <f>IF('OddsRatio_working_3-way'!W276&gt;=0,IF('OddsRatio_working_3-way'!V276+SQRT('OddsRatio_working_3-way'!W276)&gt;0,0,PI()),ACOS('OddsRatio_working_3-way'!V276/(2*'OddsRatio_working_3-way'!X276)))</f>
        <v>0.58602121620965519</v>
      </c>
      <c r="Z276" s="11">
        <f>'OddsRatio_working_3-way'!X276^(1/3)*COS('OddsRatio_working_3-way'!Y276/3)</f>
        <v>0.53037847727321152</v>
      </c>
      <c r="AA276" s="11">
        <f>'OddsRatio_working_3-way'!X276^(1/3)*COS(('OddsRatio_working_3-way'!Y276+2*PI())/3)</f>
        <v>-0.35607215247948776</v>
      </c>
      <c r="AB276" s="11">
        <f>'OddsRatio_working_3-way'!X276^(1/3)*COS(('OddsRatio_working_3-way'!Y276+4*PI())/3)</f>
        <v>-0.17430632479372393</v>
      </c>
      <c r="AC276" s="11">
        <f>'OddsRatio_working_3-way'!X276^(1/3)*SIN('OddsRatio_working_3-way'!Y276/3)</f>
        <v>0.10494254954385104</v>
      </c>
      <c r="AD276" s="11">
        <f>'OddsRatio_working_3-way'!X276^(1/3)*SIN(('OddsRatio_working_3-way'!Y276+2*PI())/3)</f>
        <v>0.40684996016718333</v>
      </c>
      <c r="AE276" s="11">
        <f>'OddsRatio_working_3-way'!X276^(1/3)*SIN(('OddsRatio_working_3-way'!Y276+4*PI())/3)</f>
        <v>-0.51179250971103418</v>
      </c>
      <c r="AF276" s="11">
        <f>-'OddsRatio_working_3-way'!U276/(3*'OddsRatio_working_3-way'!X276^(1/3))*COS(('OddsRatio_working_3-way'!Y276)/3)</f>
        <v>0.53037847727321141</v>
      </c>
      <c r="AG276" s="11">
        <f>-'OddsRatio_working_3-way'!U276/(3*'OddsRatio_working_3-way'!X276^(1/3))*COS(('OddsRatio_working_3-way'!Y276+2*PI())/3)</f>
        <v>-0.35607215247948765</v>
      </c>
      <c r="AH276" s="11">
        <f>-'OddsRatio_working_3-way'!U276/(3*'OddsRatio_working_3-way'!X276^(1/3))*COS(('OddsRatio_working_3-way'!Y276+4*PI())/3)</f>
        <v>-0.1743063247937239</v>
      </c>
      <c r="AI276" s="11">
        <f>'OddsRatio_working_3-way'!U276/(3*'OddsRatio_working_3-way'!X276^(1/3))*SIN(('OddsRatio_working_3-way'!Y276)/3)</f>
        <v>-0.10494254954385102</v>
      </c>
      <c r="AJ276" s="11">
        <f>'OddsRatio_working_3-way'!U276/(3*'OddsRatio_working_3-way'!X276^(1/3))*SIN(('OddsRatio_working_3-way'!Y276+2*PI())/3)</f>
        <v>-0.40684996016718322</v>
      </c>
      <c r="AK276" s="11">
        <f>'OddsRatio_working_3-way'!U276/(3*'OddsRatio_working_3-way'!X276^(1/3))*SIN(('OddsRatio_working_3-way'!Y276+4*PI())/3)</f>
        <v>0.51179250971103407</v>
      </c>
      <c r="AL276" s="11">
        <f>'OddsRatio_working_3-way'!Z276+'OddsRatio_working_3-way'!AF276</f>
        <v>1.0607569545464228</v>
      </c>
      <c r="AM276" s="11">
        <f>'OddsRatio_working_3-way'!AA276+'OddsRatio_working_3-way'!AG276</f>
        <v>-0.7121443049589754</v>
      </c>
      <c r="AN276" s="11">
        <f>'OddsRatio_working_3-way'!AB276+'OddsRatio_working_3-way'!AH276</f>
        <v>-0.34861264958744786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1.0607569545464228</v>
      </c>
      <c r="AS276" s="11">
        <f>IF(('OddsRatio_working_3-way'!X276=0),IF(Q276&gt;0,-Q276^(1/3),(-Q276)^(1/3)),'OddsRatio_working_3-way'!AM276-'OddsRatio_working_3-way'!R276/3)</f>
        <v>-0.7121443049589754</v>
      </c>
      <c r="AT276" s="11">
        <f>IF(('OddsRatio_working_3-way'!X276=0),IF(Q276&gt;0,-Q276^(1/3),(-Q276)^(1/3)),'OddsRatio_working_3-way'!AN276-'OddsRatio_working_3-way'!R276/3)</f>
        <v>-0.34861264958744786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3.46</v>
      </c>
      <c r="B277" s="4">
        <f>IF('True_Odds_Calculator_3-way'!B278="","",'True_Odds_Calculator_3-way'!B278)</f>
        <v>3.43</v>
      </c>
      <c r="C277" s="4">
        <f>IF('True_Odds_Calculator_3-way'!C278="","",'True_Odds_Calculator_3-way'!C278)</f>
        <v>2.21</v>
      </c>
      <c r="D277" s="9">
        <f t="shared" si="65"/>
        <v>0.27875569859716448</v>
      </c>
      <c r="E277" s="9">
        <f t="shared" si="66"/>
        <v>0.28122929649330247</v>
      </c>
      <c r="F277" s="9">
        <f t="shared" si="67"/>
        <v>0.4400150049095331</v>
      </c>
      <c r="G277" s="9">
        <f t="shared" si="68"/>
        <v>1.0517766699770674</v>
      </c>
      <c r="H277" s="9">
        <f t="shared" si="69"/>
        <v>3.5873706081435857</v>
      </c>
      <c r="I277" s="9">
        <f t="shared" si="70"/>
        <v>3.5558173080442748</v>
      </c>
      <c r="J277" s="9">
        <f t="shared" si="71"/>
        <v>2.2726497706722513</v>
      </c>
      <c r="K277" s="11">
        <f t="shared" si="72"/>
        <v>0.28901734104046245</v>
      </c>
      <c r="L277" s="11">
        <f t="shared" si="73"/>
        <v>0.29154518950437314</v>
      </c>
      <c r="M277" s="11">
        <f t="shared" si="74"/>
        <v>0.45248868778280543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-0.27578094694652311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0.23257730965091372</v>
      </c>
      <c r="Q277" s="11">
        <f>2*'OddsRatio_working_3-way'!K277*'OddsRatio_working_3-way'!L277*'OddsRatio_working_3-way'!M277</f>
        <v>7.6254855623250378E-2</v>
      </c>
      <c r="R277" s="11">
        <f t="shared" si="75"/>
        <v>0</v>
      </c>
      <c r="S277" s="11">
        <f t="shared" si="76"/>
        <v>-0.84334074643674695</v>
      </c>
      <c r="T277" s="11">
        <f t="shared" si="77"/>
        <v>-0.27650516276614645</v>
      </c>
      <c r="U277" s="11">
        <f>'OddsRatio_working_3-way'!S277-'OddsRatio_working_3-way'!R277^2/3</f>
        <v>-0.84334074643674695</v>
      </c>
      <c r="V277" s="11">
        <f>'OddsRatio_working_3-way'!S277*'OddsRatio_working_3-way'!R277/3-2*'OddsRatio_working_3-way'!R277^3/27-'OddsRatio_working_3-way'!T277</f>
        <v>0.27650516276614645</v>
      </c>
      <c r="W277" s="11">
        <f>'OddsRatio_working_3-way'!V277^2+4*'OddsRatio_working_3-way'!U277^3/27</f>
        <v>-1.2404725188943616E-2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0.14904683007806369</v>
      </c>
      <c r="Y277" s="11">
        <f>IF('OddsRatio_working_3-way'!W277&gt;=0,IF('OddsRatio_working_3-way'!V277+SQRT('OddsRatio_working_3-way'!W277)&gt;0,0,PI()),ACOS('OddsRatio_working_3-way'!V277/(2*'OddsRatio_working_3-way'!X277)))</f>
        <v>0.38291852926749548</v>
      </c>
      <c r="Z277" s="11">
        <f>'OddsRatio_working_3-way'!X277^(1/3)*COS('OddsRatio_working_3-way'!Y277/3)</f>
        <v>0.52588833498853371</v>
      </c>
      <c r="AA277" s="11">
        <f>'OddsRatio_working_3-way'!X277^(1/3)*COS(('OddsRatio_working_3-way'!Y277+2*PI())/3)</f>
        <v>-0.32139312771964251</v>
      </c>
      <c r="AB277" s="11">
        <f>'OddsRatio_working_3-way'!X277^(1/3)*COS(('OddsRatio_working_3-way'!Y277+4*PI())/3)</f>
        <v>-0.20449520726889109</v>
      </c>
      <c r="AC277" s="11">
        <f>'OddsRatio_working_3-way'!X277^(1/3)*SIN('OddsRatio_working_3-way'!Y277/3)</f>
        <v>6.7491045839948721E-2</v>
      </c>
      <c r="AD277" s="11">
        <f>'OddsRatio_working_3-way'!X277^(1/3)*SIN(('OddsRatio_working_3-way'!Y277+2*PI())/3)</f>
        <v>0.42168713473399666</v>
      </c>
      <c r="AE277" s="11">
        <f>'OddsRatio_working_3-way'!X277^(1/3)*SIN(('OddsRatio_working_3-way'!Y277+4*PI())/3)</f>
        <v>-0.48917818057394535</v>
      </c>
      <c r="AF277" s="11">
        <f>-'OddsRatio_working_3-way'!U277/(3*'OddsRatio_working_3-way'!X277^(1/3))*COS(('OddsRatio_working_3-way'!Y277)/3)</f>
        <v>0.52588833498853382</v>
      </c>
      <c r="AG277" s="11">
        <f>-'OddsRatio_working_3-way'!U277/(3*'OddsRatio_working_3-way'!X277^(1/3))*COS(('OddsRatio_working_3-way'!Y277+2*PI())/3)</f>
        <v>-0.32139312771964257</v>
      </c>
      <c r="AH277" s="11">
        <f>-'OddsRatio_working_3-way'!U277/(3*'OddsRatio_working_3-way'!X277^(1/3))*COS(('OddsRatio_working_3-way'!Y277+4*PI())/3)</f>
        <v>-0.20449520726889114</v>
      </c>
      <c r="AI277" s="11">
        <f>'OddsRatio_working_3-way'!U277/(3*'OddsRatio_working_3-way'!X277^(1/3))*SIN(('OddsRatio_working_3-way'!Y277)/3)</f>
        <v>-6.7491045839948735E-2</v>
      </c>
      <c r="AJ277" s="11">
        <f>'OddsRatio_working_3-way'!U277/(3*'OddsRatio_working_3-way'!X277^(1/3))*SIN(('OddsRatio_working_3-way'!Y277+2*PI())/3)</f>
        <v>-0.42168713473399677</v>
      </c>
      <c r="AK277" s="11">
        <f>'OddsRatio_working_3-way'!U277/(3*'OddsRatio_working_3-way'!X277^(1/3))*SIN(('OddsRatio_working_3-way'!Y277+4*PI())/3)</f>
        <v>0.48917818057394546</v>
      </c>
      <c r="AL277" s="11">
        <f>'OddsRatio_working_3-way'!Z277+'OddsRatio_working_3-way'!AF277</f>
        <v>1.0517766699770674</v>
      </c>
      <c r="AM277" s="11">
        <f>'OddsRatio_working_3-way'!AA277+'OddsRatio_working_3-way'!AG277</f>
        <v>-0.64278625543928514</v>
      </c>
      <c r="AN277" s="11">
        <f>'OddsRatio_working_3-way'!AB277+'OddsRatio_working_3-way'!AH277</f>
        <v>-0.40899041453778223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1.0517766699770674</v>
      </c>
      <c r="AS277" s="11">
        <f>IF(('OddsRatio_working_3-way'!X277=0),IF(Q277&gt;0,-Q277^(1/3),(-Q277)^(1/3)),'OddsRatio_working_3-way'!AM277-'OddsRatio_working_3-way'!R277/3)</f>
        <v>-0.64278625543928514</v>
      </c>
      <c r="AT277" s="11">
        <f>IF(('OddsRatio_working_3-way'!X277=0),IF(Q277&gt;0,-Q277^(1/3),(-Q277)^(1/3)),'OddsRatio_working_3-way'!AN277-'OddsRatio_working_3-way'!R277/3)</f>
        <v>-0.40899041453778223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5.37</v>
      </c>
      <c r="B278" s="4">
        <f>IF('True_Odds_Calculator_3-way'!B279="","",'True_Odds_Calculator_3-way'!B279)</f>
        <v>3.57</v>
      </c>
      <c r="C278" s="4">
        <f>IF('True_Odds_Calculator_3-way'!C279="","",'True_Odds_Calculator_3-way'!C279)</f>
        <v>1.74</v>
      </c>
      <c r="D278" s="9">
        <f t="shared" si="65"/>
        <v>0.17594750941761036</v>
      </c>
      <c r="E278" s="9">
        <f t="shared" si="66"/>
        <v>0.26635575109403264</v>
      </c>
      <c r="F278" s="9">
        <f t="shared" si="67"/>
        <v>0.55769673948835718</v>
      </c>
      <c r="G278" s="9">
        <f t="shared" si="68"/>
        <v>1.0717421610674402</v>
      </c>
      <c r="H278" s="9">
        <f t="shared" si="69"/>
        <v>5.6835132438647138</v>
      </c>
      <c r="I278" s="9">
        <f t="shared" si="70"/>
        <v>3.7543773539433207</v>
      </c>
      <c r="J278" s="9">
        <f t="shared" si="71"/>
        <v>1.7930891991899061</v>
      </c>
      <c r="K278" s="11">
        <f t="shared" si="72"/>
        <v>0.18621973929236499</v>
      </c>
      <c r="L278" s="11">
        <f t="shared" si="73"/>
        <v>0.28011204481792717</v>
      </c>
      <c r="M278" s="11">
        <f t="shared" si="74"/>
        <v>0.57471264367816088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-0.24914635046424249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0.230234005886436</v>
      </c>
      <c r="Q278" s="11">
        <f>2*'OddsRatio_working_3-way'!K278*'OddsRatio_working_3-way'!L278*'OddsRatio_working_3-way'!M278</f>
        <v>5.9956772366259375E-2</v>
      </c>
      <c r="R278" s="11">
        <f t="shared" si="75"/>
        <v>0</v>
      </c>
      <c r="S278" s="11">
        <f t="shared" si="76"/>
        <v>-0.9240914244075159</v>
      </c>
      <c r="T278" s="11">
        <f t="shared" si="77"/>
        <v>-0.24064880843945727</v>
      </c>
      <c r="U278" s="11">
        <f>'OddsRatio_working_3-way'!S278-'OddsRatio_working_3-way'!R278^2/3</f>
        <v>-0.9240914244075159</v>
      </c>
      <c r="V278" s="11">
        <f>'OddsRatio_working_3-way'!S278*'OddsRatio_working_3-way'!R278/3-2*'OddsRatio_working_3-way'!R278^3/27-'OddsRatio_working_3-way'!T278</f>
        <v>0.24064880843945727</v>
      </c>
      <c r="W278" s="11">
        <f>'OddsRatio_working_3-way'!V278^2+4*'OddsRatio_working_3-way'!U278^3/27</f>
        <v>-5.8995293969286378E-2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0.17095843279333794</v>
      </c>
      <c r="Y278" s="11">
        <f>IF('OddsRatio_working_3-way'!W278&gt;=0,IF('OddsRatio_working_3-way'!V278+SQRT('OddsRatio_working_3-way'!W278)&gt;0,0,PI()),ACOS('OddsRatio_working_3-way'!V278/(2*'OddsRatio_working_3-way'!X278)))</f>
        <v>0.79003201402508438</v>
      </c>
      <c r="Z278" s="11">
        <f>'OddsRatio_working_3-way'!X278^(1/3)*COS('OddsRatio_working_3-way'!Y278/3)</f>
        <v>0.53587108053372023</v>
      </c>
      <c r="AA278" s="11">
        <f>'OddsRatio_working_3-way'!X278^(1/3)*COS(('OddsRatio_working_3-way'!Y278+2*PI())/3)</f>
        <v>-0.39305346419303627</v>
      </c>
      <c r="AB278" s="11">
        <f>'OddsRatio_working_3-way'!X278^(1/3)*COS(('OddsRatio_working_3-way'!Y278+4*PI())/3)</f>
        <v>-0.14281761634068402</v>
      </c>
      <c r="AC278" s="11">
        <f>'OddsRatio_working_3-way'!X278^(1/3)*SIN('OddsRatio_working_3-way'!Y278/3)</f>
        <v>0.14447373411844985</v>
      </c>
      <c r="AD278" s="11">
        <f>'OddsRatio_working_3-way'!X278^(1/3)*SIN(('OddsRatio_working_3-way'!Y278+2*PI())/3)</f>
        <v>0.39184110183639348</v>
      </c>
      <c r="AE278" s="11">
        <f>'OddsRatio_working_3-way'!X278^(1/3)*SIN(('OddsRatio_working_3-way'!Y278+4*PI())/3)</f>
        <v>-0.53631483595484342</v>
      </c>
      <c r="AF278" s="11">
        <f>-'OddsRatio_working_3-way'!U278/(3*'OddsRatio_working_3-way'!X278^(1/3))*COS(('OddsRatio_working_3-way'!Y278)/3)</f>
        <v>0.53587108053372012</v>
      </c>
      <c r="AG278" s="11">
        <f>-'OddsRatio_working_3-way'!U278/(3*'OddsRatio_working_3-way'!X278^(1/3))*COS(('OddsRatio_working_3-way'!Y278+2*PI())/3)</f>
        <v>-0.39305346419303616</v>
      </c>
      <c r="AH278" s="11">
        <f>-'OddsRatio_working_3-way'!U278/(3*'OddsRatio_working_3-way'!X278^(1/3))*COS(('OddsRatio_working_3-way'!Y278+4*PI())/3)</f>
        <v>-0.14281761634068399</v>
      </c>
      <c r="AI278" s="11">
        <f>'OddsRatio_working_3-way'!U278/(3*'OddsRatio_working_3-way'!X278^(1/3))*SIN(('OddsRatio_working_3-way'!Y278)/3)</f>
        <v>-0.14447373411844983</v>
      </c>
      <c r="AJ278" s="11">
        <f>'OddsRatio_working_3-way'!U278/(3*'OddsRatio_working_3-way'!X278^(1/3))*SIN(('OddsRatio_working_3-way'!Y278+2*PI())/3)</f>
        <v>-0.39184110183639342</v>
      </c>
      <c r="AK278" s="11">
        <f>'OddsRatio_working_3-way'!U278/(3*'OddsRatio_working_3-way'!X278^(1/3))*SIN(('OddsRatio_working_3-way'!Y278+4*PI())/3)</f>
        <v>0.53631483595484331</v>
      </c>
      <c r="AL278" s="11">
        <f>'OddsRatio_working_3-way'!Z278+'OddsRatio_working_3-way'!AF278</f>
        <v>1.0717421610674402</v>
      </c>
      <c r="AM278" s="11">
        <f>'OddsRatio_working_3-way'!AA278+'OddsRatio_working_3-way'!AG278</f>
        <v>-0.78610692838607243</v>
      </c>
      <c r="AN278" s="11">
        <f>'OddsRatio_working_3-way'!AB278+'OddsRatio_working_3-way'!AH278</f>
        <v>-0.28563523268136803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1.0717421610674402</v>
      </c>
      <c r="AS278" s="11">
        <f>IF(('OddsRatio_working_3-way'!X278=0),IF(Q278&gt;0,-Q278^(1/3),(-Q278)^(1/3)),'OddsRatio_working_3-way'!AM278-'OddsRatio_working_3-way'!R278/3)</f>
        <v>-0.78610692838607243</v>
      </c>
      <c r="AT278" s="11">
        <f>IF(('OddsRatio_working_3-way'!X278=0),IF(Q278&gt;0,-Q278^(1/3),(-Q278)^(1/3)),'OddsRatio_working_3-way'!AN278-'OddsRatio_working_3-way'!R278/3)</f>
        <v>-0.28563523268136803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2.5</v>
      </c>
      <c r="B279" s="4">
        <f>IF('True_Odds_Calculator_3-way'!B280="","",'True_Odds_Calculator_3-way'!B280)</f>
        <v>3.21</v>
      </c>
      <c r="C279" s="4">
        <f>IF('True_Odds_Calculator_3-way'!C280="","",'True_Odds_Calculator_3-way'!C280)</f>
        <v>3.05</v>
      </c>
      <c r="D279" s="9">
        <f t="shared" si="65"/>
        <v>0.38594731150384376</v>
      </c>
      <c r="E279" s="9">
        <f t="shared" si="66"/>
        <v>0.29903291464798393</v>
      </c>
      <c r="F279" s="9">
        <f t="shared" si="67"/>
        <v>0.31501977384817254</v>
      </c>
      <c r="G279" s="9">
        <f t="shared" si="68"/>
        <v>1.0606848313111272</v>
      </c>
      <c r="H279" s="9">
        <f t="shared" si="69"/>
        <v>2.5910272469666906</v>
      </c>
      <c r="I279" s="9">
        <f t="shared" si="70"/>
        <v>3.3441134771975909</v>
      </c>
      <c r="J279" s="9">
        <f t="shared" si="71"/>
        <v>3.1744039041878103</v>
      </c>
      <c r="K279" s="11">
        <f t="shared" si="72"/>
        <v>0.4</v>
      </c>
      <c r="L279" s="11">
        <f t="shared" si="73"/>
        <v>0.3115264797507788</v>
      </c>
      <c r="M279" s="11">
        <f t="shared" si="74"/>
        <v>0.32786885245901642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-0.27764669833001399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0.23533016699862108</v>
      </c>
      <c r="Q279" s="11">
        <f>2*'OddsRatio_working_3-way'!K279*'OddsRatio_working_3-way'!L279*'OddsRatio_working_3-way'!M279</f>
        <v>8.1711863541187896E-2</v>
      </c>
      <c r="R279" s="11">
        <f t="shared" si="75"/>
        <v>0</v>
      </c>
      <c r="S279" s="11">
        <f t="shared" si="76"/>
        <v>-0.84758856638340063</v>
      </c>
      <c r="T279" s="11">
        <f t="shared" si="77"/>
        <v>-0.29430158554979197</v>
      </c>
      <c r="U279" s="11">
        <f>'OddsRatio_working_3-way'!S279-'OddsRatio_working_3-way'!R279^2/3</f>
        <v>-0.84758856638340063</v>
      </c>
      <c r="V279" s="11">
        <f>'OddsRatio_working_3-way'!S279*'OddsRatio_working_3-way'!R279/3-2*'OddsRatio_working_3-way'!R279^3/27-'OddsRatio_working_3-way'!T279</f>
        <v>0.29430158554979197</v>
      </c>
      <c r="W279" s="11">
        <f>'OddsRatio_working_3-way'!V279^2+4*'OddsRatio_working_3-way'!U279^3/27</f>
        <v>-3.595914801297409E-3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0.1501743470590258</v>
      </c>
      <c r="Y279" s="11">
        <f>IF('OddsRatio_working_3-way'!W279&gt;=0,IF('OddsRatio_working_3-way'!V279+SQRT('OddsRatio_working_3-way'!W279)&gt;0,0,PI()),ACOS('OddsRatio_working_3-way'!V279/(2*'OddsRatio_working_3-way'!X279)))</f>
        <v>0.20100523651600066</v>
      </c>
      <c r="Z279" s="11">
        <f>'OddsRatio_working_3-way'!X279^(1/3)*COS('OddsRatio_working_3-way'!Y279/3)</f>
        <v>0.5303424156555635</v>
      </c>
      <c r="AA279" s="11">
        <f>'OddsRatio_working_3-way'!X279^(1/3)*COS(('OddsRatio_working_3-way'!Y279+2*PI())/3)</f>
        <v>-0.29599057208657664</v>
      </c>
      <c r="AB279" s="11">
        <f>'OddsRatio_working_3-way'!X279^(1/3)*COS(('OddsRatio_working_3-way'!Y279+4*PI())/3)</f>
        <v>-0.23435184356898722</v>
      </c>
      <c r="AC279" s="11">
        <f>'OddsRatio_working_3-way'!X279^(1/3)*SIN('OddsRatio_working_3-way'!Y279/3)</f>
        <v>3.5587136502136671E-2</v>
      </c>
      <c r="AD279" s="11">
        <f>'OddsRatio_working_3-way'!X279^(1/3)*SIN(('OddsRatio_working_3-way'!Y279+2*PI())/3)</f>
        <v>0.44149643641105563</v>
      </c>
      <c r="AE279" s="11">
        <f>'OddsRatio_working_3-way'!X279^(1/3)*SIN(('OddsRatio_working_3-way'!Y279+4*PI())/3)</f>
        <v>-0.47708357291319214</v>
      </c>
      <c r="AF279" s="11">
        <f>-'OddsRatio_working_3-way'!U279/(3*'OddsRatio_working_3-way'!X279^(1/3))*COS(('OddsRatio_working_3-way'!Y279)/3)</f>
        <v>0.53034241565556361</v>
      </c>
      <c r="AG279" s="11">
        <f>-'OddsRatio_working_3-way'!U279/(3*'OddsRatio_working_3-way'!X279^(1/3))*COS(('OddsRatio_working_3-way'!Y279+2*PI())/3)</f>
        <v>-0.2959905720865767</v>
      </c>
      <c r="AH279" s="11">
        <f>-'OddsRatio_working_3-way'!U279/(3*'OddsRatio_working_3-way'!X279^(1/3))*COS(('OddsRatio_working_3-way'!Y279+4*PI())/3)</f>
        <v>-0.23435184356898728</v>
      </c>
      <c r="AI279" s="11">
        <f>'OddsRatio_working_3-way'!U279/(3*'OddsRatio_working_3-way'!X279^(1/3))*SIN(('OddsRatio_working_3-way'!Y279)/3)</f>
        <v>-3.5587136502136678E-2</v>
      </c>
      <c r="AJ279" s="11">
        <f>'OddsRatio_working_3-way'!U279/(3*'OddsRatio_working_3-way'!X279^(1/3))*SIN(('OddsRatio_working_3-way'!Y279+2*PI())/3)</f>
        <v>-0.44149643641105574</v>
      </c>
      <c r="AK279" s="11">
        <f>'OddsRatio_working_3-way'!U279/(3*'OddsRatio_working_3-way'!X279^(1/3))*SIN(('OddsRatio_working_3-way'!Y279+4*PI())/3)</f>
        <v>0.47708357291319226</v>
      </c>
      <c r="AL279" s="11">
        <f>'OddsRatio_working_3-way'!Z279+'OddsRatio_working_3-way'!AF279</f>
        <v>1.0606848313111272</v>
      </c>
      <c r="AM279" s="11">
        <f>'OddsRatio_working_3-way'!AA279+'OddsRatio_working_3-way'!AG279</f>
        <v>-0.59198114417315328</v>
      </c>
      <c r="AN279" s="11">
        <f>'OddsRatio_working_3-way'!AB279+'OddsRatio_working_3-way'!AH279</f>
        <v>-0.4687036871379745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1.0606848313111272</v>
      </c>
      <c r="AS279" s="11">
        <f>IF(('OddsRatio_working_3-way'!X279=0),IF(Q279&gt;0,-Q279^(1/3),(-Q279)^(1/3)),'OddsRatio_working_3-way'!AM279-'OddsRatio_working_3-way'!R279/3)</f>
        <v>-0.59198114417315328</v>
      </c>
      <c r="AT279" s="11">
        <f>IF(('OddsRatio_working_3-way'!X279=0),IF(Q279&gt;0,-Q279^(1/3),(-Q279)^(1/3)),'OddsRatio_working_3-way'!AN279-'OddsRatio_working_3-way'!R279/3)</f>
        <v>-0.4687036871379745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2.5299999999999998</v>
      </c>
      <c r="B280" s="4">
        <f>IF('True_Odds_Calculator_3-way'!B281="","",'True_Odds_Calculator_3-way'!B281)</f>
        <v>3.06</v>
      </c>
      <c r="C280" s="4">
        <f>IF('True_Odds_Calculator_3-way'!C281="","",'True_Odds_Calculator_3-way'!C281)</f>
        <v>3.16</v>
      </c>
      <c r="D280" s="9">
        <f t="shared" si="65"/>
        <v>0.38158977191300603</v>
      </c>
      <c r="E280" s="9">
        <f t="shared" si="66"/>
        <v>0.31426726894646168</v>
      </c>
      <c r="F280" s="9">
        <f t="shared" si="67"/>
        <v>0.30414295914053235</v>
      </c>
      <c r="G280" s="9">
        <f t="shared" si="68"/>
        <v>1.0592256955259094</v>
      </c>
      <c r="H280" s="9">
        <f t="shared" si="69"/>
        <v>2.6206153141546409</v>
      </c>
      <c r="I280" s="9">
        <f t="shared" si="70"/>
        <v>3.1820049327833728</v>
      </c>
      <c r="J280" s="9">
        <f t="shared" si="71"/>
        <v>3.2879275023359651</v>
      </c>
      <c r="K280" s="11">
        <f t="shared" si="72"/>
        <v>0.39525691699604748</v>
      </c>
      <c r="L280" s="11">
        <f t="shared" si="73"/>
        <v>0.32679738562091504</v>
      </c>
      <c r="M280" s="11">
        <f t="shared" si="74"/>
        <v>0.31645569620253161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-0.27828088257367278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0.2350383958723497</v>
      </c>
      <c r="Q280" s="11">
        <f>2*'OddsRatio_working_3-way'!K280*'OddsRatio_working_3-way'!L280*'OddsRatio_working_3-way'!M280</f>
        <v>8.1752485520817292E-2</v>
      </c>
      <c r="R280" s="11">
        <f t="shared" si="75"/>
        <v>0</v>
      </c>
      <c r="S280" s="11">
        <f t="shared" si="76"/>
        <v>-0.84460848944636013</v>
      </c>
      <c r="T280" s="11">
        <f t="shared" si="77"/>
        <v>-0.29377686589438617</v>
      </c>
      <c r="U280" s="11">
        <f>'OddsRatio_working_3-way'!S280-'OddsRatio_working_3-way'!R280^2/3</f>
        <v>-0.84460848944636013</v>
      </c>
      <c r="V280" s="11">
        <f>'OddsRatio_working_3-way'!S280*'OddsRatio_working_3-way'!R280/3-2*'OddsRatio_working_3-way'!R280^3/27-'OddsRatio_working_3-way'!T280</f>
        <v>0.29377686589438617</v>
      </c>
      <c r="W280" s="11">
        <f>'OddsRatio_working_3-way'!V280^2+4*'OddsRatio_working_3-way'!U280^3/27</f>
        <v>-2.9563187744426345E-3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0.14938303594214672</v>
      </c>
      <c r="Y280" s="11">
        <f>IF('OddsRatio_working_3-way'!W280&gt;=0,IF('OddsRatio_working_3-way'!V280+SQRT('OddsRatio_working_3-way'!W280)&gt;0,0,PI()),ACOS('OddsRatio_working_3-way'!V280/(2*'OddsRatio_working_3-way'!X280)))</f>
        <v>0.18300851884852287</v>
      </c>
      <c r="Z280" s="11">
        <f>'OddsRatio_working_3-way'!X280^(1/3)*COS('OddsRatio_working_3-way'!Y280/3)</f>
        <v>0.5296128477629547</v>
      </c>
      <c r="AA280" s="11">
        <f>'OddsRatio_working_3-way'!X280^(1/3)*COS(('OddsRatio_working_3-way'!Y280+2*PI())/3)</f>
        <v>-0.29282063411307196</v>
      </c>
      <c r="AB280" s="11">
        <f>'OddsRatio_working_3-way'!X280^(1/3)*COS(('OddsRatio_working_3-way'!Y280+4*PI())/3)</f>
        <v>-0.23679221364988284</v>
      </c>
      <c r="AC280" s="11">
        <f>'OddsRatio_working_3-way'!X280^(1/3)*SIN('OddsRatio_working_3-way'!Y280/3)</f>
        <v>3.2348023636692036E-2</v>
      </c>
      <c r="AD280" s="11">
        <f>'OddsRatio_working_3-way'!X280^(1/3)*SIN(('OddsRatio_working_3-way'!Y280+2*PI())/3)</f>
        <v>0.44248416851499339</v>
      </c>
      <c r="AE280" s="11">
        <f>'OddsRatio_working_3-way'!X280^(1/3)*SIN(('OddsRatio_working_3-way'!Y280+4*PI())/3)</f>
        <v>-0.47483219215168515</v>
      </c>
      <c r="AF280" s="11">
        <f>-'OddsRatio_working_3-way'!U280/(3*'OddsRatio_working_3-way'!X280^(1/3))*COS(('OddsRatio_working_3-way'!Y280)/3)</f>
        <v>0.52961284776295481</v>
      </c>
      <c r="AG280" s="11">
        <f>-'OddsRatio_working_3-way'!U280/(3*'OddsRatio_working_3-way'!X280^(1/3))*COS(('OddsRatio_working_3-way'!Y280+2*PI())/3)</f>
        <v>-0.29282063411307202</v>
      </c>
      <c r="AH280" s="11">
        <f>-'OddsRatio_working_3-way'!U280/(3*'OddsRatio_working_3-way'!X280^(1/3))*COS(('OddsRatio_working_3-way'!Y280+4*PI())/3)</f>
        <v>-0.2367922136498829</v>
      </c>
      <c r="AI280" s="11">
        <f>'OddsRatio_working_3-way'!U280/(3*'OddsRatio_working_3-way'!X280^(1/3))*SIN(('OddsRatio_working_3-way'!Y280)/3)</f>
        <v>-3.2348023636692043E-2</v>
      </c>
      <c r="AJ280" s="11">
        <f>'OddsRatio_working_3-way'!U280/(3*'OddsRatio_working_3-way'!X280^(1/3))*SIN(('OddsRatio_working_3-way'!Y280+2*PI())/3)</f>
        <v>-0.4424841685149935</v>
      </c>
      <c r="AK280" s="11">
        <f>'OddsRatio_working_3-way'!U280/(3*'OddsRatio_working_3-way'!X280^(1/3))*SIN(('OddsRatio_working_3-way'!Y280+4*PI())/3)</f>
        <v>0.47483219215168526</v>
      </c>
      <c r="AL280" s="11">
        <f>'OddsRatio_working_3-way'!Z280+'OddsRatio_working_3-way'!AF280</f>
        <v>1.0592256955259094</v>
      </c>
      <c r="AM280" s="11">
        <f>'OddsRatio_working_3-way'!AA280+'OddsRatio_working_3-way'!AG280</f>
        <v>-0.58564126822614404</v>
      </c>
      <c r="AN280" s="11">
        <f>'OddsRatio_working_3-way'!AB280+'OddsRatio_working_3-way'!AH280</f>
        <v>-0.47358442729976574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1.0592256955259094</v>
      </c>
      <c r="AS280" s="11">
        <f>IF(('OddsRatio_working_3-way'!X280=0),IF(Q280&gt;0,-Q280^(1/3),(-Q280)^(1/3)),'OddsRatio_working_3-way'!AM280-'OddsRatio_working_3-way'!R280/3)</f>
        <v>-0.58564126822614404</v>
      </c>
      <c r="AT280" s="11">
        <f>IF(('OddsRatio_working_3-way'!X280=0),IF(Q280&gt;0,-Q280^(1/3),(-Q280)^(1/3)),'OddsRatio_working_3-way'!AN280-'OddsRatio_working_3-way'!R280/3)</f>
        <v>-0.47358442729976574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3.56</v>
      </c>
      <c r="C281" s="4">
        <f>IF('True_Odds_Calculator_3-way'!C282="","",'True_Odds_Calculator_3-way'!C282)</f>
        <v>4.3600000000000003</v>
      </c>
      <c r="D281" s="9">
        <f t="shared" si="65"/>
        <v>0.51500085684762098</v>
      </c>
      <c r="E281" s="9">
        <f t="shared" si="66"/>
        <v>0.26740685565208028</v>
      </c>
      <c r="F281" s="9">
        <f t="shared" si="67"/>
        <v>0.21759228750029885</v>
      </c>
      <c r="G281" s="9">
        <f t="shared" si="68"/>
        <v>1.07016402520075</v>
      </c>
      <c r="H281" s="9">
        <f t="shared" si="69"/>
        <v>1.9417443421766598</v>
      </c>
      <c r="I281" s="9">
        <f t="shared" si="70"/>
        <v>3.73961990451392</v>
      </c>
      <c r="J281" s="9">
        <f t="shared" si="71"/>
        <v>4.5957511246745204</v>
      </c>
      <c r="K281" s="11">
        <f t="shared" si="72"/>
        <v>0.53191489361702127</v>
      </c>
      <c r="L281" s="11">
        <f t="shared" si="73"/>
        <v>0.2808988764044944</v>
      </c>
      <c r="M281" s="11">
        <f t="shared" si="74"/>
        <v>0.2293577981651376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-0.25939857044788106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0.2330314707630492</v>
      </c>
      <c r="Q281" s="11">
        <f>2*'OddsRatio_working_3-way'!K281*'OddsRatio_working_3-way'!L281*'OddsRatio_working_3-way'!M281</f>
        <v>6.8538667871485062E-2</v>
      </c>
      <c r="R281" s="11">
        <f t="shared" si="75"/>
        <v>0</v>
      </c>
      <c r="S281" s="11">
        <f t="shared" si="76"/>
        <v>-0.89835294913419883</v>
      </c>
      <c r="T281" s="11">
        <f t="shared" si="77"/>
        <v>-0.26422145562770555</v>
      </c>
      <c r="U281" s="11">
        <f>'OddsRatio_working_3-way'!S281-'OddsRatio_working_3-way'!R281^2/3</f>
        <v>-0.89835294913419883</v>
      </c>
      <c r="V281" s="11">
        <f>'OddsRatio_working_3-way'!S281*'OddsRatio_working_3-way'!R281/3-2*'OddsRatio_working_3-way'!R281^3/27-'OddsRatio_working_3-way'!T281</f>
        <v>0.26422145562770555</v>
      </c>
      <c r="W281" s="11">
        <f>'OddsRatio_working_3-way'!V281^2+4*'OddsRatio_working_3-way'!U281^3/27</f>
        <v>-3.75951685229719E-2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0.16386591022616287</v>
      </c>
      <c r="Y281" s="11">
        <f>IF('OddsRatio_working_3-way'!W281&gt;=0,IF('OddsRatio_working_3-way'!V281+SQRT('OddsRatio_working_3-way'!W281)&gt;0,0,PI()),ACOS('OddsRatio_working_3-way'!V281/(2*'OddsRatio_working_3-way'!X281)))</f>
        <v>0.63307445340631407</v>
      </c>
      <c r="Z281" s="11">
        <f>'OddsRatio_working_3-way'!X281^(1/3)*COS('OddsRatio_working_3-way'!Y281/3)</f>
        <v>0.53508201260037502</v>
      </c>
      <c r="AA281" s="11">
        <f>'OddsRatio_working_3-way'!X281^(1/3)*COS(('OddsRatio_working_3-way'!Y281+2*PI())/3)</f>
        <v>-0.3668066455073109</v>
      </c>
      <c r="AB281" s="11">
        <f>'OddsRatio_working_3-way'!X281^(1/3)*COS(('OddsRatio_working_3-way'!Y281+4*PI())/3)</f>
        <v>-0.16827536709306398</v>
      </c>
      <c r="AC281" s="11">
        <f>'OddsRatio_working_3-way'!X281^(1/3)*SIN('OddsRatio_working_3-way'!Y281/3)</f>
        <v>0.11462208703502601</v>
      </c>
      <c r="AD281" s="11">
        <f>'OddsRatio_working_3-way'!X281^(1/3)*SIN(('OddsRatio_working_3-way'!Y281+2*PI())/3)</f>
        <v>0.40608357250251692</v>
      </c>
      <c r="AE281" s="11">
        <f>'OddsRatio_working_3-way'!X281^(1/3)*SIN(('OddsRatio_working_3-way'!Y281+4*PI())/3)</f>
        <v>-0.52070565953754289</v>
      </c>
      <c r="AF281" s="11">
        <f>-'OddsRatio_working_3-way'!U281/(3*'OddsRatio_working_3-way'!X281^(1/3))*COS(('OddsRatio_working_3-way'!Y281)/3)</f>
        <v>0.53508201260037491</v>
      </c>
      <c r="AG281" s="11">
        <f>-'OddsRatio_working_3-way'!U281/(3*'OddsRatio_working_3-way'!X281^(1/3))*COS(('OddsRatio_working_3-way'!Y281+2*PI())/3)</f>
        <v>-0.36680664550731085</v>
      </c>
      <c r="AH281" s="11">
        <f>-'OddsRatio_working_3-way'!U281/(3*'OddsRatio_working_3-way'!X281^(1/3))*COS(('OddsRatio_working_3-way'!Y281+4*PI())/3)</f>
        <v>-0.16827536709306395</v>
      </c>
      <c r="AI281" s="11">
        <f>'OddsRatio_working_3-way'!U281/(3*'OddsRatio_working_3-way'!X281^(1/3))*SIN(('OddsRatio_working_3-way'!Y281)/3)</f>
        <v>-0.11462208703502598</v>
      </c>
      <c r="AJ281" s="11">
        <f>'OddsRatio_working_3-way'!U281/(3*'OddsRatio_working_3-way'!X281^(1/3))*SIN(('OddsRatio_working_3-way'!Y281+2*PI())/3)</f>
        <v>-0.40608357250251687</v>
      </c>
      <c r="AK281" s="11">
        <f>'OddsRatio_working_3-way'!U281/(3*'OddsRatio_working_3-way'!X281^(1/3))*SIN(('OddsRatio_working_3-way'!Y281+4*PI())/3)</f>
        <v>0.52070565953754278</v>
      </c>
      <c r="AL281" s="11">
        <f>'OddsRatio_working_3-way'!Z281+'OddsRatio_working_3-way'!AF281</f>
        <v>1.07016402520075</v>
      </c>
      <c r="AM281" s="11">
        <f>'OddsRatio_working_3-way'!AA281+'OddsRatio_working_3-way'!AG281</f>
        <v>-0.7336132910146218</v>
      </c>
      <c r="AN281" s="11">
        <f>'OddsRatio_working_3-way'!AB281+'OddsRatio_working_3-way'!AH281</f>
        <v>-0.33655073418612791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1.07016402520075</v>
      </c>
      <c r="AS281" s="11">
        <f>IF(('OddsRatio_working_3-way'!X281=0),IF(Q281&gt;0,-Q281^(1/3),(-Q281)^(1/3)),'OddsRatio_working_3-way'!AM281-'OddsRatio_working_3-way'!R281/3)</f>
        <v>-0.7336132910146218</v>
      </c>
      <c r="AT281" s="11">
        <f>IF(('OddsRatio_working_3-way'!X281=0),IF(Q281&gt;0,-Q281^(1/3),(-Q281)^(1/3)),'OddsRatio_working_3-way'!AN281-'OddsRatio_working_3-way'!R281/3)</f>
        <v>-0.33655073418612791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2.72</v>
      </c>
      <c r="B282" s="4">
        <f>IF('True_Odds_Calculator_3-way'!B283="","",'True_Odds_Calculator_3-way'!B283)</f>
        <v>3.24</v>
      </c>
      <c r="C282" s="4">
        <f>IF('True_Odds_Calculator_3-way'!C283="","",'True_Odds_Calculator_3-way'!C283)</f>
        <v>2.81</v>
      </c>
      <c r="D282" s="9">
        <f t="shared" si="65"/>
        <v>0.35655979384046976</v>
      </c>
      <c r="E282" s="9">
        <f t="shared" si="66"/>
        <v>0.29849418696634034</v>
      </c>
      <c r="F282" s="9">
        <f t="shared" si="67"/>
        <v>0.34494601919318973</v>
      </c>
      <c r="G282" s="9">
        <f t="shared" si="68"/>
        <v>1.0491736577663067</v>
      </c>
      <c r="H282" s="9">
        <f t="shared" si="69"/>
        <v>2.8045786913580479</v>
      </c>
      <c r="I282" s="9">
        <f t="shared" si="70"/>
        <v>3.3501489933965276</v>
      </c>
      <c r="J282" s="9">
        <f t="shared" si="71"/>
        <v>2.8990043205570148</v>
      </c>
      <c r="K282" s="11">
        <f t="shared" si="72"/>
        <v>0.36764705882352938</v>
      </c>
      <c r="L282" s="11">
        <f t="shared" si="73"/>
        <v>0.30864197530864196</v>
      </c>
      <c r="M282" s="11">
        <f t="shared" si="74"/>
        <v>0.35587188612099646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-0.28160139764354386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0.23299981650759682</v>
      </c>
      <c r="Q282" s="11">
        <f>2*'OddsRatio_working_3-way'!K282*'OddsRatio_working_3-way'!L282*'OddsRatio_working_3-way'!M282</f>
        <v>8.0762501389115018E-2</v>
      </c>
      <c r="R282" s="11">
        <f t="shared" si="75"/>
        <v>0</v>
      </c>
      <c r="S282" s="11">
        <f t="shared" si="76"/>
        <v>-0.82741001450046847</v>
      </c>
      <c r="T282" s="11">
        <f t="shared" si="77"/>
        <v>-0.28679723206255409</v>
      </c>
      <c r="U282" s="11">
        <f>'OddsRatio_working_3-way'!S282-'OddsRatio_working_3-way'!R282^2/3</f>
        <v>-0.82741001450046847</v>
      </c>
      <c r="V282" s="11">
        <f>'OddsRatio_working_3-way'!S282*'OddsRatio_working_3-way'!R282/3-2*'OddsRatio_working_3-way'!R282^3/27-'OddsRatio_working_3-way'!T282</f>
        <v>0.28679723206255409</v>
      </c>
      <c r="W282" s="11">
        <f>'OddsRatio_working_3-way'!V282^2+4*'OddsRatio_working_3-way'!U282^3/27</f>
        <v>-1.6660088036873633E-3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0.144843589021425</v>
      </c>
      <c r="Y282" s="11">
        <f>IF('OddsRatio_working_3-way'!W282&gt;=0,IF('OddsRatio_working_3-way'!V282+SQRT('OddsRatio_working_3-way'!W282)&gt;0,0,PI()),ACOS('OddsRatio_working_3-way'!V282/(2*'OddsRatio_working_3-way'!X282)))</f>
        <v>0.1413698940988406</v>
      </c>
      <c r="Z282" s="11">
        <f>'OddsRatio_working_3-way'!X282^(1/3)*COS('OddsRatio_working_3-way'!Y282/3)</f>
        <v>0.52458682888315333</v>
      </c>
      <c r="AA282" s="11">
        <f>'OddsRatio_working_3-way'!X282^(1/3)*COS(('OddsRatio_working_3-way'!Y282+2*PI())/3)</f>
        <v>-0.28371764947704475</v>
      </c>
      <c r="AB282" s="11">
        <f>'OddsRatio_working_3-way'!X282^(1/3)*COS(('OddsRatio_working_3-way'!Y282+4*PI())/3)</f>
        <v>-0.24086917940610872</v>
      </c>
      <c r="AC282" s="11">
        <f>'OddsRatio_working_3-way'!X282^(1/3)*SIN('OddsRatio_working_3-way'!Y282/3)</f>
        <v>2.4738575729818777E-2</v>
      </c>
      <c r="AD282" s="11">
        <f>'OddsRatio_working_3-way'!X282^(1/3)*SIN(('OddsRatio_working_3-way'!Y282+2*PI())/3)</f>
        <v>0.44193623243862179</v>
      </c>
      <c r="AE282" s="11">
        <f>'OddsRatio_working_3-way'!X282^(1/3)*SIN(('OddsRatio_working_3-way'!Y282+4*PI())/3)</f>
        <v>-0.46667480816844037</v>
      </c>
      <c r="AF282" s="11">
        <f>-'OddsRatio_working_3-way'!U282/(3*'OddsRatio_working_3-way'!X282^(1/3))*COS(('OddsRatio_working_3-way'!Y282)/3)</f>
        <v>0.52458682888315333</v>
      </c>
      <c r="AG282" s="11">
        <f>-'OddsRatio_working_3-way'!U282/(3*'OddsRatio_working_3-way'!X282^(1/3))*COS(('OddsRatio_working_3-way'!Y282+2*PI())/3)</f>
        <v>-0.28371764947704475</v>
      </c>
      <c r="AH282" s="11">
        <f>-'OddsRatio_working_3-way'!U282/(3*'OddsRatio_working_3-way'!X282^(1/3))*COS(('OddsRatio_working_3-way'!Y282+4*PI())/3)</f>
        <v>-0.24086917940610872</v>
      </c>
      <c r="AI282" s="11">
        <f>'OddsRatio_working_3-way'!U282/(3*'OddsRatio_working_3-way'!X282^(1/3))*SIN(('OddsRatio_working_3-way'!Y282)/3)</f>
        <v>-2.4738575729818777E-2</v>
      </c>
      <c r="AJ282" s="11">
        <f>'OddsRatio_working_3-way'!U282/(3*'OddsRatio_working_3-way'!X282^(1/3))*SIN(('OddsRatio_working_3-way'!Y282+2*PI())/3)</f>
        <v>-0.44193623243862179</v>
      </c>
      <c r="AK282" s="11">
        <f>'OddsRatio_working_3-way'!U282/(3*'OddsRatio_working_3-way'!X282^(1/3))*SIN(('OddsRatio_working_3-way'!Y282+4*PI())/3)</f>
        <v>0.46667480816844037</v>
      </c>
      <c r="AL282" s="11">
        <f>'OddsRatio_working_3-way'!Z282+'OddsRatio_working_3-way'!AF282</f>
        <v>1.0491736577663067</v>
      </c>
      <c r="AM282" s="11">
        <f>'OddsRatio_working_3-way'!AA282+'OddsRatio_working_3-way'!AG282</f>
        <v>-0.56743529895408951</v>
      </c>
      <c r="AN282" s="11">
        <f>'OddsRatio_working_3-way'!AB282+'OddsRatio_working_3-way'!AH282</f>
        <v>-0.48173835881221744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1.0491736577663067</v>
      </c>
      <c r="AS282" s="11">
        <f>IF(('OddsRatio_working_3-way'!X282=0),IF(Q282&gt;0,-Q282^(1/3),(-Q282)^(1/3)),'OddsRatio_working_3-way'!AM282-'OddsRatio_working_3-way'!R282/3)</f>
        <v>-0.56743529895408951</v>
      </c>
      <c r="AT282" s="11">
        <f>IF(('OddsRatio_working_3-way'!X282=0),IF(Q282&gt;0,-Q282^(1/3),(-Q282)^(1/3)),'OddsRatio_working_3-way'!AN282-'OddsRatio_working_3-way'!R282/3)</f>
        <v>-0.48173835881221744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1.79</v>
      </c>
      <c r="B283" s="4">
        <f>IF('True_Odds_Calculator_3-way'!B284="","",'True_Odds_Calculator_3-way'!B284)</f>
        <v>3.91</v>
      </c>
      <c r="C283" s="4">
        <f>IF('True_Odds_Calculator_3-way'!C284="","",'True_Odds_Calculator_3-way'!C284)</f>
        <v>4.54</v>
      </c>
      <c r="D283" s="9">
        <f t="shared" si="65"/>
        <v>0.54445871795231759</v>
      </c>
      <c r="E283" s="9">
        <f t="shared" si="66"/>
        <v>0.24497963561795186</v>
      </c>
      <c r="F283" s="9">
        <f t="shared" si="67"/>
        <v>0.21056164642973071</v>
      </c>
      <c r="G283" s="9">
        <f t="shared" si="68"/>
        <v>1.0590968887526808</v>
      </c>
      <c r="H283" s="9">
        <f t="shared" si="69"/>
        <v>1.8366865421146175</v>
      </c>
      <c r="I283" s="9">
        <f t="shared" si="70"/>
        <v>4.0819719462703006</v>
      </c>
      <c r="J283" s="9">
        <f t="shared" si="71"/>
        <v>4.7492029861844909</v>
      </c>
      <c r="K283" s="11">
        <f t="shared" si="72"/>
        <v>0.55865921787709494</v>
      </c>
      <c r="L283" s="11">
        <f t="shared" si="73"/>
        <v>0.25575447570332482</v>
      </c>
      <c r="M283" s="11">
        <f t="shared" si="74"/>
        <v>0.22026431718061673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-0.25611658421087324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0.22785204194768677</v>
      </c>
      <c r="Q283" s="11">
        <f>2*'OddsRatio_working_3-way'!K283*'OddsRatio_working_3-way'!L283*'OddsRatio_working_3-way'!M283</f>
        <v>6.2942553024222872E-2</v>
      </c>
      <c r="R283" s="11">
        <f t="shared" si="75"/>
        <v>0</v>
      </c>
      <c r="S283" s="11">
        <f t="shared" si="76"/>
        <v>-0.88964188964852464</v>
      </c>
      <c r="T283" s="11">
        <f t="shared" si="77"/>
        <v>-0.24575742807970297</v>
      </c>
      <c r="U283" s="11">
        <f>'OddsRatio_working_3-way'!S283-'OddsRatio_working_3-way'!R283^2/3</f>
        <v>-0.88964188964852464</v>
      </c>
      <c r="V283" s="11">
        <f>'OddsRatio_working_3-way'!S283*'OddsRatio_working_3-way'!R283/3-2*'OddsRatio_working_3-way'!R283^3/27-'OddsRatio_working_3-way'!T283</f>
        <v>0.24575742807970297</v>
      </c>
      <c r="W283" s="11">
        <f>'OddsRatio_working_3-way'!V283^2+4*'OddsRatio_working_3-way'!U283^3/27</f>
        <v>-4.3917118356203336E-2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0.16148825949008933</v>
      </c>
      <c r="Y283" s="11">
        <f>IF('OddsRatio_working_3-way'!W283&gt;=0,IF('OddsRatio_working_3-way'!V283+SQRT('OddsRatio_working_3-way'!W283)&gt;0,0,PI()),ACOS('OddsRatio_working_3-way'!V283/(2*'OddsRatio_working_3-way'!X283)))</f>
        <v>0.70607538387435809</v>
      </c>
      <c r="Z283" s="11">
        <f>'OddsRatio_working_3-way'!X283^(1/3)*COS('OddsRatio_working_3-way'!Y283/3)</f>
        <v>0.52954844437634041</v>
      </c>
      <c r="AA283" s="11">
        <f>'OddsRatio_working_3-way'!X283^(1/3)*COS(('OddsRatio_working_3-way'!Y283+2*PI())/3)</f>
        <v>-0.37474833826136095</v>
      </c>
      <c r="AB283" s="11">
        <f>'OddsRatio_working_3-way'!X283^(1/3)*COS(('OddsRatio_working_3-way'!Y283+4*PI())/3)</f>
        <v>-0.15480010611497955</v>
      </c>
      <c r="AC283" s="11">
        <f>'OddsRatio_working_3-way'!X283^(1/3)*SIN('OddsRatio_working_3-way'!Y283/3)</f>
        <v>0.12698717103749574</v>
      </c>
      <c r="AD283" s="11">
        <f>'OddsRatio_working_3-way'!X283^(1/3)*SIN(('OddsRatio_working_3-way'!Y283+2*PI())/3)</f>
        <v>0.39510881984569374</v>
      </c>
      <c r="AE283" s="11">
        <f>'OddsRatio_working_3-way'!X283^(1/3)*SIN(('OddsRatio_working_3-way'!Y283+4*PI())/3)</f>
        <v>-0.52209599088318936</v>
      </c>
      <c r="AF283" s="11">
        <f>-'OddsRatio_working_3-way'!U283/(3*'OddsRatio_working_3-way'!X283^(1/3))*COS(('OddsRatio_working_3-way'!Y283)/3)</f>
        <v>0.52954844437634041</v>
      </c>
      <c r="AG283" s="11">
        <f>-'OddsRatio_working_3-way'!U283/(3*'OddsRatio_working_3-way'!X283^(1/3))*COS(('OddsRatio_working_3-way'!Y283+2*PI())/3)</f>
        <v>-0.37474833826136095</v>
      </c>
      <c r="AH283" s="11">
        <f>-'OddsRatio_working_3-way'!U283/(3*'OddsRatio_working_3-way'!X283^(1/3))*COS(('OddsRatio_working_3-way'!Y283+4*PI())/3)</f>
        <v>-0.15480010611497955</v>
      </c>
      <c r="AI283" s="11">
        <f>'OddsRatio_working_3-way'!U283/(3*'OddsRatio_working_3-way'!X283^(1/3))*SIN(('OddsRatio_working_3-way'!Y283)/3)</f>
        <v>-0.12698717103749574</v>
      </c>
      <c r="AJ283" s="11">
        <f>'OddsRatio_working_3-way'!U283/(3*'OddsRatio_working_3-way'!X283^(1/3))*SIN(('OddsRatio_working_3-way'!Y283+2*PI())/3)</f>
        <v>-0.39510881984569374</v>
      </c>
      <c r="AK283" s="11">
        <f>'OddsRatio_working_3-way'!U283/(3*'OddsRatio_working_3-way'!X283^(1/3))*SIN(('OddsRatio_working_3-way'!Y283+4*PI())/3)</f>
        <v>0.52209599088318936</v>
      </c>
      <c r="AL283" s="11">
        <f>'OddsRatio_working_3-way'!Z283+'OddsRatio_working_3-way'!AF283</f>
        <v>1.0590968887526808</v>
      </c>
      <c r="AM283" s="11">
        <f>'OddsRatio_working_3-way'!AA283+'OddsRatio_working_3-way'!AG283</f>
        <v>-0.74949667652272189</v>
      </c>
      <c r="AN283" s="11">
        <f>'OddsRatio_working_3-way'!AB283+'OddsRatio_working_3-way'!AH283</f>
        <v>-0.30960021222995909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1.0590968887526808</v>
      </c>
      <c r="AS283" s="11">
        <f>IF(('OddsRatio_working_3-way'!X283=0),IF(Q283&gt;0,-Q283^(1/3),(-Q283)^(1/3)),'OddsRatio_working_3-way'!AM283-'OddsRatio_working_3-way'!R283/3)</f>
        <v>-0.74949667652272189</v>
      </c>
      <c r="AT283" s="11">
        <f>IF(('OddsRatio_working_3-way'!X283=0),IF(Q283&gt;0,-Q283^(1/3),(-Q283)^(1/3)),'OddsRatio_working_3-way'!AN283-'OddsRatio_working_3-way'!R283/3)</f>
        <v>-0.30960021222995909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1.86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4.1399999999999997</v>
      </c>
      <c r="D284" s="9">
        <f t="shared" si="65"/>
        <v>0.52275675384188325</v>
      </c>
      <c r="E284" s="9">
        <f t="shared" si="66"/>
        <v>0.24647098665256975</v>
      </c>
      <c r="F284" s="9">
        <f t="shared" si="67"/>
        <v>0.23077225950554722</v>
      </c>
      <c r="G284" s="9">
        <f t="shared" si="68"/>
        <v>1.0615530131026294</v>
      </c>
      <c r="H284" s="9">
        <f t="shared" si="69"/>
        <v>1.9129355912682615</v>
      </c>
      <c r="I284" s="9">
        <f t="shared" si="70"/>
        <v>4.0572726777355719</v>
      </c>
      <c r="J284" s="9">
        <f t="shared" si="71"/>
        <v>4.3332764611422556</v>
      </c>
      <c r="K284" s="11">
        <f t="shared" si="72"/>
        <v>0.5376344086021505</v>
      </c>
      <c r="L284" s="11">
        <f t="shared" si="73"/>
        <v>0.25773195876288663</v>
      </c>
      <c r="M284" s="11">
        <f t="shared" si="74"/>
        <v>0.24154589371980678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-0.26030084392456265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0.2302732164937743</v>
      </c>
      <c r="Q284" s="11">
        <f>2*'OddsRatio_working_3-way'!K284*'OddsRatio_working_3-way'!L284*'OddsRatio_working_3-way'!M284</f>
        <v>6.6939888515632068E-2</v>
      </c>
      <c r="R284" s="11">
        <f t="shared" si="75"/>
        <v>0</v>
      </c>
      <c r="S284" s="11">
        <f t="shared" si="76"/>
        <v>-0.88464260438782671</v>
      </c>
      <c r="T284" s="11">
        <f t="shared" si="77"/>
        <v>-0.25716354778715894</v>
      </c>
      <c r="U284" s="11">
        <f>'OddsRatio_working_3-way'!S284-'OddsRatio_working_3-way'!R284^2/3</f>
        <v>-0.88464260438782671</v>
      </c>
      <c r="V284" s="11">
        <f>'OddsRatio_working_3-way'!S284*'OddsRatio_working_3-way'!R284/3-2*'OddsRatio_working_3-way'!R284^3/27-'OddsRatio_working_3-way'!T284</f>
        <v>0.25716354778715894</v>
      </c>
      <c r="W284" s="11">
        <f>'OddsRatio_working_3-way'!V284^2+4*'OddsRatio_working_3-way'!U284^3/27</f>
        <v>-3.6432050511266315E-2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0.16012896429264811</v>
      </c>
      <c r="Y284" s="11">
        <f>IF('OddsRatio_working_3-way'!W284&gt;=0,IF('OddsRatio_working_3-way'!V284+SQRT('OddsRatio_working_3-way'!W284)&gt;0,0,PI()),ACOS('OddsRatio_working_3-way'!V284/(2*'OddsRatio_working_3-way'!X284)))</f>
        <v>0.63850300688106931</v>
      </c>
      <c r="Z284" s="11">
        <f>'OddsRatio_working_3-way'!X284^(1/3)*COS('OddsRatio_working_3-way'!Y284/3)</f>
        <v>0.5307765065513147</v>
      </c>
      <c r="AA284" s="11">
        <f>'OddsRatio_working_3-way'!X284^(1/3)*COS(('OddsRatio_working_3-way'!Y284+2*PI())/3)</f>
        <v>-0.36472543748601877</v>
      </c>
      <c r="AB284" s="11">
        <f>'OddsRatio_working_3-way'!X284^(1/3)*COS(('OddsRatio_working_3-way'!Y284+4*PI())/3)</f>
        <v>-0.16605106906529565</v>
      </c>
      <c r="AC284" s="11">
        <f>'OddsRatio_working_3-way'!X284^(1/3)*SIN('OddsRatio_working_3-way'!Y284/3)</f>
        <v>0.11470470008878335</v>
      </c>
      <c r="AD284" s="11">
        <f>'OddsRatio_working_3-way'!X284^(1/3)*SIN(('OddsRatio_working_3-way'!Y284+2*PI())/3)</f>
        <v>0.4023135883610045</v>
      </c>
      <c r="AE284" s="11">
        <f>'OddsRatio_working_3-way'!X284^(1/3)*SIN(('OddsRatio_working_3-way'!Y284+4*PI())/3)</f>
        <v>-0.51701828844978781</v>
      </c>
      <c r="AF284" s="11">
        <f>-'OddsRatio_working_3-way'!U284/(3*'OddsRatio_working_3-way'!X284^(1/3))*COS(('OddsRatio_working_3-way'!Y284)/3)</f>
        <v>0.5307765065513147</v>
      </c>
      <c r="AG284" s="11">
        <f>-'OddsRatio_working_3-way'!U284/(3*'OddsRatio_working_3-way'!X284^(1/3))*COS(('OddsRatio_working_3-way'!Y284+2*PI())/3)</f>
        <v>-0.36472543748601877</v>
      </c>
      <c r="AH284" s="11">
        <f>-'OddsRatio_working_3-way'!U284/(3*'OddsRatio_working_3-way'!X284^(1/3))*COS(('OddsRatio_working_3-way'!Y284+4*PI())/3)</f>
        <v>-0.16605106906529565</v>
      </c>
      <c r="AI284" s="11">
        <f>'OddsRatio_working_3-way'!U284/(3*'OddsRatio_working_3-way'!X284^(1/3))*SIN(('OddsRatio_working_3-way'!Y284)/3)</f>
        <v>-0.11470470008878335</v>
      </c>
      <c r="AJ284" s="11">
        <f>'OddsRatio_working_3-way'!U284/(3*'OddsRatio_working_3-way'!X284^(1/3))*SIN(('OddsRatio_working_3-way'!Y284+2*PI())/3)</f>
        <v>-0.4023135883610045</v>
      </c>
      <c r="AK284" s="11">
        <f>'OddsRatio_working_3-way'!U284/(3*'OddsRatio_working_3-way'!X284^(1/3))*SIN(('OddsRatio_working_3-way'!Y284+4*PI())/3)</f>
        <v>0.51701828844978781</v>
      </c>
      <c r="AL284" s="11">
        <f>'OddsRatio_working_3-way'!Z284+'OddsRatio_working_3-way'!AF284</f>
        <v>1.0615530131026294</v>
      </c>
      <c r="AM284" s="11">
        <f>'OddsRatio_working_3-way'!AA284+'OddsRatio_working_3-way'!AG284</f>
        <v>-0.72945087497203753</v>
      </c>
      <c r="AN284" s="11">
        <f>'OddsRatio_working_3-way'!AB284+'OddsRatio_working_3-way'!AH284</f>
        <v>-0.33210213813059131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1.0615530131026294</v>
      </c>
      <c r="AS284" s="11">
        <f>IF(('OddsRatio_working_3-way'!X284=0),IF(Q284&gt;0,-Q284^(1/3),(-Q284)^(1/3)),'OddsRatio_working_3-way'!AM284-'OddsRatio_working_3-way'!R284/3)</f>
        <v>-0.72945087497203753</v>
      </c>
      <c r="AT284" s="11">
        <f>IF(('OddsRatio_working_3-way'!X284=0),IF(Q284&gt;0,-Q284^(1/3),(-Q284)^(1/3)),'OddsRatio_working_3-way'!AN284-'OddsRatio_working_3-way'!R284/3)</f>
        <v>-0.33210213813059131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1.58</v>
      </c>
      <c r="B285" s="4">
        <f>IF('True_Odds_Calculator_3-way'!B286="","",'True_Odds_Calculator_3-way'!B286)</f>
        <v>4.51</v>
      </c>
      <c r="C285" s="4">
        <f>IF('True_Odds_Calculator_3-way'!C286="","",'True_Odds_Calculator_3-way'!C286)</f>
        <v>5.41</v>
      </c>
      <c r="D285" s="9">
        <f t="shared" si="65"/>
        <v>0.61610595888162245</v>
      </c>
      <c r="E285" s="9">
        <f t="shared" si="66"/>
        <v>0.20960784631190554</v>
      </c>
      <c r="F285" s="9">
        <f t="shared" si="67"/>
        <v>0.17428619480647212</v>
      </c>
      <c r="G285" s="9">
        <f t="shared" si="68"/>
        <v>1.0743059180790682</v>
      </c>
      <c r="H285" s="9">
        <f t="shared" si="69"/>
        <v>1.6230974324858596</v>
      </c>
      <c r="I285" s="9">
        <f t="shared" si="70"/>
        <v>4.7708137724575286</v>
      </c>
      <c r="J285" s="9">
        <f t="shared" si="71"/>
        <v>5.7376890987286906</v>
      </c>
      <c r="K285" s="11">
        <f t="shared" si="72"/>
        <v>0.63291139240506322</v>
      </c>
      <c r="L285" s="11">
        <f t="shared" si="73"/>
        <v>0.22172949002217296</v>
      </c>
      <c r="M285" s="11">
        <f t="shared" si="74"/>
        <v>0.18484288354898337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-0.23288569110429425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0.22048956049374924</v>
      </c>
      <c r="Q285" s="11">
        <f>2*'OddsRatio_working_3-way'!K285*'OddsRatio_working_3-way'!L285*'OddsRatio_working_3-way'!M285</f>
        <v>5.1879896586764528E-2</v>
      </c>
      <c r="R285" s="11">
        <f t="shared" si="75"/>
        <v>0</v>
      </c>
      <c r="S285" s="11">
        <f t="shared" si="76"/>
        <v>-0.94677160905951241</v>
      </c>
      <c r="T285" s="11">
        <f t="shared" si="77"/>
        <v>-0.22276979036694411</v>
      </c>
      <c r="U285" s="11">
        <f>'OddsRatio_working_3-way'!S285-'OddsRatio_working_3-way'!R285^2/3</f>
        <v>-0.94677160905951241</v>
      </c>
      <c r="V285" s="11">
        <f>'OddsRatio_working_3-way'!S285*'OddsRatio_working_3-way'!R285/3-2*'OddsRatio_working_3-way'!R285^3/27-'OddsRatio_working_3-way'!T285</f>
        <v>0.22276979036694411</v>
      </c>
      <c r="W285" s="11">
        <f>'OddsRatio_working_3-way'!V285^2+4*'OddsRatio_working_3-way'!U285^3/27</f>
        <v>-7.6101591170783842E-2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0.17729070101877598</v>
      </c>
      <c r="Y285" s="11">
        <f>IF('OddsRatio_working_3-way'!W285&gt;=0,IF('OddsRatio_working_3-way'!V285+SQRT('OddsRatio_working_3-way'!W285)&gt;0,0,PI()),ACOS('OddsRatio_working_3-way'!V285/(2*'OddsRatio_working_3-way'!X285)))</f>
        <v>0.89147989893126967</v>
      </c>
      <c r="Z285" s="11">
        <f>'OddsRatio_working_3-way'!X285^(1/3)*COS('OddsRatio_working_3-way'!Y285/3)</f>
        <v>0.53715295903953408</v>
      </c>
      <c r="AA285" s="11">
        <f>'OddsRatio_working_3-way'!X285^(1/3)*COS(('OddsRatio_working_3-way'!Y285+2*PI())/3)</f>
        <v>-0.41102972171236352</v>
      </c>
      <c r="AB285" s="11">
        <f>'OddsRatio_working_3-way'!X285^(1/3)*COS(('OddsRatio_working_3-way'!Y285+4*PI())/3)</f>
        <v>-0.12612323732717079</v>
      </c>
      <c r="AC285" s="11">
        <f>'OddsRatio_working_3-way'!X285^(1/3)*SIN('OddsRatio_working_3-way'!Y285/3)</f>
        <v>0.16449083545366103</v>
      </c>
      <c r="AD285" s="11">
        <f>'OddsRatio_working_3-way'!X285^(1/3)*SIN(('OddsRatio_working_3-way'!Y285+2*PI())/3)</f>
        <v>0.38294269051938806</v>
      </c>
      <c r="AE285" s="11">
        <f>'OddsRatio_working_3-way'!X285^(1/3)*SIN(('OddsRatio_working_3-way'!Y285+4*PI())/3)</f>
        <v>-0.54743352597304906</v>
      </c>
      <c r="AF285" s="11">
        <f>-'OddsRatio_working_3-way'!U285/(3*'OddsRatio_working_3-way'!X285^(1/3))*COS(('OddsRatio_working_3-way'!Y285)/3)</f>
        <v>0.53715295903953408</v>
      </c>
      <c r="AG285" s="11">
        <f>-'OddsRatio_working_3-way'!U285/(3*'OddsRatio_working_3-way'!X285^(1/3))*COS(('OddsRatio_working_3-way'!Y285+2*PI())/3)</f>
        <v>-0.41102972171236352</v>
      </c>
      <c r="AH285" s="11">
        <f>-'OddsRatio_working_3-way'!U285/(3*'OddsRatio_working_3-way'!X285^(1/3))*COS(('OddsRatio_working_3-way'!Y285+4*PI())/3)</f>
        <v>-0.12612323732717079</v>
      </c>
      <c r="AI285" s="11">
        <f>'OddsRatio_working_3-way'!U285/(3*'OddsRatio_working_3-way'!X285^(1/3))*SIN(('OddsRatio_working_3-way'!Y285)/3)</f>
        <v>-0.16449083545366103</v>
      </c>
      <c r="AJ285" s="11">
        <f>'OddsRatio_working_3-way'!U285/(3*'OddsRatio_working_3-way'!X285^(1/3))*SIN(('OddsRatio_working_3-way'!Y285+2*PI())/3)</f>
        <v>-0.38294269051938806</v>
      </c>
      <c r="AK285" s="11">
        <f>'OddsRatio_working_3-way'!U285/(3*'OddsRatio_working_3-way'!X285^(1/3))*SIN(('OddsRatio_working_3-way'!Y285+4*PI())/3)</f>
        <v>0.54743352597304906</v>
      </c>
      <c r="AL285" s="11">
        <f>'OddsRatio_working_3-way'!Z285+'OddsRatio_working_3-way'!AF285</f>
        <v>1.0743059180790682</v>
      </c>
      <c r="AM285" s="11">
        <f>'OddsRatio_working_3-way'!AA285+'OddsRatio_working_3-way'!AG285</f>
        <v>-0.82205944342472703</v>
      </c>
      <c r="AN285" s="11">
        <f>'OddsRatio_working_3-way'!AB285+'OddsRatio_working_3-way'!AH285</f>
        <v>-0.25224647465434158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1.0743059180790682</v>
      </c>
      <c r="AS285" s="11">
        <f>IF(('OddsRatio_working_3-way'!X285=0),IF(Q285&gt;0,-Q285^(1/3),(-Q285)^(1/3)),'OddsRatio_working_3-way'!AM285-'OddsRatio_working_3-way'!R285/3)</f>
        <v>-0.82205944342472703</v>
      </c>
      <c r="AT285" s="11">
        <f>IF(('OddsRatio_working_3-way'!X285=0),IF(Q285&gt;0,-Q285^(1/3),(-Q285)^(1/3)),'OddsRatio_working_3-way'!AN285-'OddsRatio_working_3-way'!R285/3)</f>
        <v>-0.25224647465434158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1.32</v>
      </c>
      <c r="B286" s="4">
        <f>IF('True_Odds_Calculator_3-way'!B287="","",'True_Odds_Calculator_3-way'!B287)</f>
        <v>5.25</v>
      </c>
      <c r="C286" s="4">
        <f>IF('True_Odds_Calculator_3-way'!C287="","",'True_Odds_Calculator_3-way'!C287)</f>
        <v>10.32</v>
      </c>
      <c r="D286" s="9">
        <f t="shared" si="65"/>
        <v>0.73746188772032695</v>
      </c>
      <c r="E286" s="9">
        <f t="shared" si="66"/>
        <v>0.17457627360875388</v>
      </c>
      <c r="F286" s="9">
        <f t="shared" si="67"/>
        <v>8.7961838670919237E-2</v>
      </c>
      <c r="G286" s="9">
        <f t="shared" si="68"/>
        <v>1.1125071200765784</v>
      </c>
      <c r="H286" s="9">
        <f t="shared" si="69"/>
        <v>1.3560022784245052</v>
      </c>
      <c r="I286" s="9">
        <f t="shared" si="70"/>
        <v>5.7281552603254582</v>
      </c>
      <c r="J286" s="9">
        <f t="shared" si="71"/>
        <v>11.368566359113712</v>
      </c>
      <c r="K286" s="11">
        <f t="shared" si="72"/>
        <v>0.75757575757575757</v>
      </c>
      <c r="L286" s="11">
        <f t="shared" si="73"/>
        <v>0.19047619047619047</v>
      </c>
      <c r="M286" s="11">
        <f t="shared" si="74"/>
        <v>9.6899224806201542E-2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-0.17723189816213081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0.19421792677606631</v>
      </c>
      <c r="Q286" s="11">
        <f>2*'OddsRatio_working_3-way'!K286*'OddsRatio_working_3-way'!L286*'OddsRatio_working_3-way'!M286</f>
        <v>2.7965144244214007E-2</v>
      </c>
      <c r="R286" s="11">
        <f t="shared" si="75"/>
        <v>0</v>
      </c>
      <c r="S286" s="11">
        <f t="shared" si="76"/>
        <v>-1.0958406967937384</v>
      </c>
      <c r="T286" s="11">
        <f t="shared" si="77"/>
        <v>-0.15778843726331723</v>
      </c>
      <c r="U286" s="11">
        <f>'OddsRatio_working_3-way'!S286-'OddsRatio_working_3-way'!R286^2/3</f>
        <v>-1.0958406967937384</v>
      </c>
      <c r="V286" s="11">
        <f>'OddsRatio_working_3-way'!S286*'OddsRatio_working_3-way'!R286/3-2*'OddsRatio_working_3-way'!R286^3/27-'OddsRatio_working_3-way'!T286</f>
        <v>0.15778843726331723</v>
      </c>
      <c r="W286" s="11">
        <f>'OddsRatio_working_3-way'!V286^2+4*'OddsRatio_working_3-way'!U286^3/27</f>
        <v>-0.17005966043734494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0.22076959220607395</v>
      </c>
      <c r="Y286" s="11">
        <f>IF('OddsRatio_working_3-way'!W286&gt;=0,IF('OddsRatio_working_3-way'!V286+SQRT('OddsRatio_working_3-way'!W286)&gt;0,0,PI()),ACOS('OddsRatio_working_3-way'!V286/(2*'OddsRatio_working_3-way'!X286)))</f>
        <v>1.2053566343282509</v>
      </c>
      <c r="Z286" s="11">
        <f>'OddsRatio_working_3-way'!X286^(1/3)*COS('OddsRatio_working_3-way'!Y286/3)</f>
        <v>0.55625356003828919</v>
      </c>
      <c r="AA286" s="11">
        <f>'OddsRatio_working_3-way'!X286^(1/3)*COS(('OddsRatio_working_3-way'!Y286+2*PI())/3)</f>
        <v>-0.48281350872176843</v>
      </c>
      <c r="AB286" s="11">
        <f>'OddsRatio_working_3-way'!X286^(1/3)*COS(('OddsRatio_working_3-way'!Y286+4*PI())/3)</f>
        <v>-7.3440051316520691E-2</v>
      </c>
      <c r="AC286" s="11">
        <f>'OddsRatio_working_3-way'!X286^(1/3)*SIN('OddsRatio_working_3-way'!Y286/3)</f>
        <v>0.23635187583200765</v>
      </c>
      <c r="AD286" s="11">
        <f>'OddsRatio_working_3-way'!X286^(1/3)*SIN(('OddsRatio_working_3-way'!Y286+2*PI())/3)</f>
        <v>0.36355377602268718</v>
      </c>
      <c r="AE286" s="11">
        <f>'OddsRatio_working_3-way'!X286^(1/3)*SIN(('OddsRatio_working_3-way'!Y286+4*PI())/3)</f>
        <v>-0.59990565185469469</v>
      </c>
      <c r="AF286" s="11">
        <f>-'OddsRatio_working_3-way'!U286/(3*'OddsRatio_working_3-way'!X286^(1/3))*COS(('OddsRatio_working_3-way'!Y286)/3)</f>
        <v>0.5562535600382893</v>
      </c>
      <c r="AG286" s="11">
        <f>-'OddsRatio_working_3-way'!U286/(3*'OddsRatio_working_3-way'!X286^(1/3))*COS(('OddsRatio_working_3-way'!Y286+2*PI())/3)</f>
        <v>-0.48281350872176854</v>
      </c>
      <c r="AH286" s="11">
        <f>-'OddsRatio_working_3-way'!U286/(3*'OddsRatio_working_3-way'!X286^(1/3))*COS(('OddsRatio_working_3-way'!Y286+4*PI())/3)</f>
        <v>-7.3440051316520705E-2</v>
      </c>
      <c r="AI286" s="11">
        <f>'OddsRatio_working_3-way'!U286/(3*'OddsRatio_working_3-way'!X286^(1/3))*SIN(('OddsRatio_working_3-way'!Y286)/3)</f>
        <v>-0.23635187583200767</v>
      </c>
      <c r="AJ286" s="11">
        <f>'OddsRatio_working_3-way'!U286/(3*'OddsRatio_working_3-way'!X286^(1/3))*SIN(('OddsRatio_working_3-way'!Y286+2*PI())/3)</f>
        <v>-0.36355377602268729</v>
      </c>
      <c r="AK286" s="11">
        <f>'OddsRatio_working_3-way'!U286/(3*'OddsRatio_working_3-way'!X286^(1/3))*SIN(('OddsRatio_working_3-way'!Y286+4*PI())/3)</f>
        <v>0.5999056518546948</v>
      </c>
      <c r="AL286" s="11">
        <f>'OddsRatio_working_3-way'!Z286+'OddsRatio_working_3-way'!AF286</f>
        <v>1.1125071200765784</v>
      </c>
      <c r="AM286" s="11">
        <f>'OddsRatio_working_3-way'!AA286+'OddsRatio_working_3-way'!AG286</f>
        <v>-0.96562701744353696</v>
      </c>
      <c r="AN286" s="11">
        <f>'OddsRatio_working_3-way'!AB286+'OddsRatio_working_3-way'!AH286</f>
        <v>-0.14688010263304141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1.1125071200765784</v>
      </c>
      <c r="AS286" s="11">
        <f>IF(('OddsRatio_working_3-way'!X286=0),IF(Q286&gt;0,-Q286^(1/3),(-Q286)^(1/3)),'OddsRatio_working_3-way'!AM286-'OddsRatio_working_3-way'!R286/3)</f>
        <v>-0.96562701744353696</v>
      </c>
      <c r="AT286" s="11">
        <f>IF(('OddsRatio_working_3-way'!X286=0),IF(Q286&gt;0,-Q286^(1/3),(-Q286)^(1/3)),'OddsRatio_working_3-way'!AN286-'OddsRatio_working_3-way'!R286/3)</f>
        <v>-0.14688010263304141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3.42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2.23</v>
      </c>
      <c r="D287" s="9">
        <f t="shared" si="65"/>
        <v>0.28176946043412232</v>
      </c>
      <c r="E287" s="9">
        <f t="shared" si="66"/>
        <v>0.28260821187420559</v>
      </c>
      <c r="F287" s="9">
        <f t="shared" si="67"/>
        <v>0.43562232769167225</v>
      </c>
      <c r="G287" s="9">
        <f t="shared" si="68"/>
        <v>1.0533060563135193</v>
      </c>
      <c r="H287" s="9">
        <f t="shared" si="69"/>
        <v>3.5490006562787166</v>
      </c>
      <c r="I287" s="9">
        <f t="shared" si="70"/>
        <v>3.5384675957155816</v>
      </c>
      <c r="J287" s="9">
        <f t="shared" si="71"/>
        <v>2.2955664492656283</v>
      </c>
      <c r="K287" s="11">
        <f t="shared" si="72"/>
        <v>0.29239766081871343</v>
      </c>
      <c r="L287" s="11">
        <f t="shared" si="73"/>
        <v>0.29325513196480935</v>
      </c>
      <c r="M287" s="11">
        <f t="shared" si="74"/>
        <v>0.44843049327354262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-0.27583677840630794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0.23301682266104751</v>
      </c>
      <c r="Q287" s="11">
        <f>2*'OddsRatio_working_3-way'!K287*'OddsRatio_working_3-way'!L287*'OddsRatio_working_3-way'!M287</f>
        <v>7.6903241802325897E-2</v>
      </c>
      <c r="R287" s="11">
        <f t="shared" si="75"/>
        <v>0</v>
      </c>
      <c r="S287" s="11">
        <f t="shared" si="76"/>
        <v>-0.84476342860201703</v>
      </c>
      <c r="T287" s="11">
        <f t="shared" si="77"/>
        <v>-0.27879981141980753</v>
      </c>
      <c r="U287" s="11">
        <f>'OddsRatio_working_3-way'!S287-'OddsRatio_working_3-way'!R287^2/3</f>
        <v>-0.84476342860201703</v>
      </c>
      <c r="V287" s="11">
        <f>'OddsRatio_working_3-way'!S287*'OddsRatio_working_3-way'!R287/3-2*'OddsRatio_working_3-way'!R287^3/27-'OddsRatio_working_3-way'!T287</f>
        <v>0.27879981141980753</v>
      </c>
      <c r="W287" s="11">
        <f>'OddsRatio_working_3-way'!V287^2+4*'OddsRatio_working_3-way'!U287^3/27</f>
        <v>-1.1580963401657901E-2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0.1494241431708562</v>
      </c>
      <c r="Y287" s="11">
        <f>IF('OddsRatio_working_3-way'!W287&gt;=0,IF('OddsRatio_working_3-way'!V287+SQRT('OddsRatio_working_3-way'!W287)&gt;0,0,PI()),ACOS('OddsRatio_working_3-way'!V287/(2*'OddsRatio_working_3-way'!X287)))</f>
        <v>0.36837370764196198</v>
      </c>
      <c r="Z287" s="11">
        <f>'OddsRatio_working_3-way'!X287^(1/3)*COS('OddsRatio_working_3-way'!Y287/3)</f>
        <v>0.52665302815675974</v>
      </c>
      <c r="AA287" s="11">
        <f>'OddsRatio_working_3-way'!X287^(1/3)*COS(('OddsRatio_working_3-way'!Y287+2*PI())/3)</f>
        <v>-0.31961415126889153</v>
      </c>
      <c r="AB287" s="11">
        <f>'OddsRatio_working_3-way'!X287^(1/3)*COS(('OddsRatio_working_3-way'!Y287+4*PI())/3)</f>
        <v>-0.20703887688786834</v>
      </c>
      <c r="AC287" s="11">
        <f>'OddsRatio_working_3-way'!X287^(1/3)*SIN('OddsRatio_working_3-way'!Y287/3)</f>
        <v>6.4995364967979918E-2</v>
      </c>
      <c r="AD287" s="11">
        <f>'OddsRatio_working_3-way'!X287^(1/3)*SIN(('OddsRatio_working_3-way'!Y287+2*PI())/3)</f>
        <v>0.42359721887976537</v>
      </c>
      <c r="AE287" s="11">
        <f>'OddsRatio_working_3-way'!X287^(1/3)*SIN(('OddsRatio_working_3-way'!Y287+4*PI())/3)</f>
        <v>-0.48859258384774512</v>
      </c>
      <c r="AF287" s="11">
        <f>-'OddsRatio_working_3-way'!U287/(3*'OddsRatio_working_3-way'!X287^(1/3))*COS(('OddsRatio_working_3-way'!Y287)/3)</f>
        <v>0.52665302815675963</v>
      </c>
      <c r="AG287" s="11">
        <f>-'OddsRatio_working_3-way'!U287/(3*'OddsRatio_working_3-way'!X287^(1/3))*COS(('OddsRatio_working_3-way'!Y287+2*PI())/3)</f>
        <v>-0.31961415126889148</v>
      </c>
      <c r="AH287" s="11">
        <f>-'OddsRatio_working_3-way'!U287/(3*'OddsRatio_working_3-way'!X287^(1/3))*COS(('OddsRatio_working_3-way'!Y287+4*PI())/3)</f>
        <v>-0.20703887688786832</v>
      </c>
      <c r="AI287" s="11">
        <f>'OddsRatio_working_3-way'!U287/(3*'OddsRatio_working_3-way'!X287^(1/3))*SIN(('OddsRatio_working_3-way'!Y287)/3)</f>
        <v>-6.4995364967979904E-2</v>
      </c>
      <c r="AJ287" s="11">
        <f>'OddsRatio_working_3-way'!U287/(3*'OddsRatio_working_3-way'!X287^(1/3))*SIN(('OddsRatio_working_3-way'!Y287+2*PI())/3)</f>
        <v>-0.42359721887976526</v>
      </c>
      <c r="AK287" s="11">
        <f>'OddsRatio_working_3-way'!U287/(3*'OddsRatio_working_3-way'!X287^(1/3))*SIN(('OddsRatio_working_3-way'!Y287+4*PI())/3)</f>
        <v>0.48859258384774501</v>
      </c>
      <c r="AL287" s="11">
        <f>'OddsRatio_working_3-way'!Z287+'OddsRatio_working_3-way'!AF287</f>
        <v>1.0533060563135193</v>
      </c>
      <c r="AM287" s="11">
        <f>'OddsRatio_working_3-way'!AA287+'OddsRatio_working_3-way'!AG287</f>
        <v>-0.63922830253778296</v>
      </c>
      <c r="AN287" s="11">
        <f>'OddsRatio_working_3-way'!AB287+'OddsRatio_working_3-way'!AH287</f>
        <v>-0.41407775377573663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1.0533060563135193</v>
      </c>
      <c r="AS287" s="11">
        <f>IF(('OddsRatio_working_3-way'!X287=0),IF(Q287&gt;0,-Q287^(1/3),(-Q287)^(1/3)),'OddsRatio_working_3-way'!AM287-'OddsRatio_working_3-way'!R287/3)</f>
        <v>-0.63922830253778296</v>
      </c>
      <c r="AT287" s="11">
        <f>IF(('OddsRatio_working_3-way'!X287=0),IF(Q287&gt;0,-Q287^(1/3),(-Q287)^(1/3)),'OddsRatio_working_3-way'!AN287-'OddsRatio_working_3-way'!R287/3)</f>
        <v>-0.41407775377573663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2.09</v>
      </c>
      <c r="B288" s="4">
        <f>IF('True_Odds_Calculator_3-way'!B289="","",'True_Odds_Calculator_3-way'!B289)</f>
        <v>3.38</v>
      </c>
      <c r="C288" s="4">
        <f>IF('True_Odds_Calculator_3-way'!C289="","",'True_Odds_Calculator_3-way'!C289)</f>
        <v>3.85</v>
      </c>
      <c r="D288" s="9">
        <f t="shared" si="65"/>
        <v>0.46530860714978112</v>
      </c>
      <c r="E288" s="9">
        <f t="shared" si="66"/>
        <v>0.28497589057879397</v>
      </c>
      <c r="F288" s="9">
        <f t="shared" si="67"/>
        <v>0.24971550227142483</v>
      </c>
      <c r="G288" s="9">
        <f t="shared" si="68"/>
        <v>1.0542305788252988</v>
      </c>
      <c r="H288" s="9">
        <f t="shared" si="69"/>
        <v>2.1491113309195753</v>
      </c>
      <c r="I288" s="9">
        <f t="shared" si="70"/>
        <v>3.5090687776042113</v>
      </c>
      <c r="J288" s="9">
        <f t="shared" si="71"/>
        <v>4.0045571496521015</v>
      </c>
      <c r="K288" s="11">
        <f t="shared" si="72"/>
        <v>0.47846889952153115</v>
      </c>
      <c r="L288" s="11">
        <f t="shared" si="73"/>
        <v>0.29585798816568049</v>
      </c>
      <c r="M288" s="11">
        <f t="shared" si="74"/>
        <v>0.25974025974025972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-0.27184703408479616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0.23237711864874175</v>
      </c>
      <c r="Q288" s="11">
        <f>2*'OddsRatio_working_3-way'!K288*'OddsRatio_working_3-way'!L288*'OddsRatio_working_3-way'!M288</f>
        <v>7.3537062863525876E-2</v>
      </c>
      <c r="R288" s="11">
        <f t="shared" si="75"/>
        <v>0</v>
      </c>
      <c r="S288" s="11">
        <f t="shared" si="76"/>
        <v>-0.85480836467856136</v>
      </c>
      <c r="T288" s="11">
        <f t="shared" si="77"/>
        <v>-0.27050897616410174</v>
      </c>
      <c r="U288" s="11">
        <f>'OddsRatio_working_3-way'!S288-'OddsRatio_working_3-way'!R288^2/3</f>
        <v>-0.85480836467856136</v>
      </c>
      <c r="V288" s="11">
        <f>'OddsRatio_working_3-way'!S288*'OddsRatio_working_3-way'!R288/3-2*'OddsRatio_working_3-way'!R288^3/27-'OddsRatio_working_3-way'!T288</f>
        <v>0.27050897616410174</v>
      </c>
      <c r="W288" s="11">
        <f>'OddsRatio_working_3-way'!V288^2+4*'OddsRatio_working_3-way'!U288^3/27</f>
        <v>-1.9359145452828033E-2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0.15209721532475423</v>
      </c>
      <c r="Y288" s="11">
        <f>IF('OddsRatio_working_3-way'!W288&gt;=0,IF('OddsRatio_working_3-way'!V288+SQRT('OddsRatio_working_3-way'!W288)&gt;0,0,PI()),ACOS('OddsRatio_working_3-way'!V288/(2*'OddsRatio_working_3-way'!X288)))</f>
        <v>0.47506409162936869</v>
      </c>
      <c r="Z288" s="11">
        <f>'OddsRatio_working_3-way'!X288^(1/3)*COS('OddsRatio_working_3-way'!Y288/3)</f>
        <v>0.5271152894126494</v>
      </c>
      <c r="AA288" s="11">
        <f>'OddsRatio_working_3-way'!X288^(1/3)*COS(('OddsRatio_working_3-way'!Y288+2*PI())/3)</f>
        <v>-0.33645616952133345</v>
      </c>
      <c r="AB288" s="11">
        <f>'OddsRatio_working_3-way'!X288^(1/3)*COS(('OddsRatio_working_3-way'!Y288+4*PI())/3)</f>
        <v>-0.19065911989131615</v>
      </c>
      <c r="AC288" s="11">
        <f>'OddsRatio_working_3-way'!X288^(1/3)*SIN('OddsRatio_working_3-way'!Y288/3)</f>
        <v>8.417596585094389E-2</v>
      </c>
      <c r="AD288" s="11">
        <f>'OddsRatio_working_3-way'!X288^(1/3)*SIN(('OddsRatio_working_3-way'!Y288+2*PI())/3)</f>
        <v>0.41440724842906906</v>
      </c>
      <c r="AE288" s="11">
        <f>'OddsRatio_working_3-way'!X288^(1/3)*SIN(('OddsRatio_working_3-way'!Y288+4*PI())/3)</f>
        <v>-0.49858321428001279</v>
      </c>
      <c r="AF288" s="11">
        <f>-'OddsRatio_working_3-way'!U288/(3*'OddsRatio_working_3-way'!X288^(1/3))*COS(('OddsRatio_working_3-way'!Y288)/3)</f>
        <v>0.52711528941264951</v>
      </c>
      <c r="AG288" s="11">
        <f>-'OddsRatio_working_3-way'!U288/(3*'OddsRatio_working_3-way'!X288^(1/3))*COS(('OddsRatio_working_3-way'!Y288+2*PI())/3)</f>
        <v>-0.3364561695213335</v>
      </c>
      <c r="AH288" s="11">
        <f>-'OddsRatio_working_3-way'!U288/(3*'OddsRatio_working_3-way'!X288^(1/3))*COS(('OddsRatio_working_3-way'!Y288+4*PI())/3)</f>
        <v>-0.19065911989131618</v>
      </c>
      <c r="AI288" s="11">
        <f>'OddsRatio_working_3-way'!U288/(3*'OddsRatio_working_3-way'!X288^(1/3))*SIN(('OddsRatio_working_3-way'!Y288)/3)</f>
        <v>-8.4175965850943918E-2</v>
      </c>
      <c r="AJ288" s="11">
        <f>'OddsRatio_working_3-way'!U288/(3*'OddsRatio_working_3-way'!X288^(1/3))*SIN(('OddsRatio_working_3-way'!Y288+2*PI())/3)</f>
        <v>-0.41440724842906917</v>
      </c>
      <c r="AK288" s="11">
        <f>'OddsRatio_working_3-way'!U288/(3*'OddsRatio_working_3-way'!X288^(1/3))*SIN(('OddsRatio_working_3-way'!Y288+4*PI())/3)</f>
        <v>0.4985832142800129</v>
      </c>
      <c r="AL288" s="11">
        <f>'OddsRatio_working_3-way'!Z288+'OddsRatio_working_3-way'!AF288</f>
        <v>1.0542305788252988</v>
      </c>
      <c r="AM288" s="11">
        <f>'OddsRatio_working_3-way'!AA288+'OddsRatio_working_3-way'!AG288</f>
        <v>-0.67291233904266701</v>
      </c>
      <c r="AN288" s="11">
        <f>'OddsRatio_working_3-way'!AB288+'OddsRatio_working_3-way'!AH288</f>
        <v>-0.38131823978263235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1.0542305788252988</v>
      </c>
      <c r="AS288" s="11">
        <f>IF(('OddsRatio_working_3-way'!X288=0),IF(Q288&gt;0,-Q288^(1/3),(-Q288)^(1/3)),'OddsRatio_working_3-way'!AM288-'OddsRatio_working_3-way'!R288/3)</f>
        <v>-0.67291233904266701</v>
      </c>
      <c r="AT288" s="11">
        <f>IF(('OddsRatio_working_3-way'!X288=0),IF(Q288&gt;0,-Q288^(1/3),(-Q288)^(1/3)),'OddsRatio_working_3-way'!AN288-'OddsRatio_working_3-way'!R288/3)</f>
        <v>-0.38131823978263235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2.21</v>
      </c>
      <c r="B289" s="4">
        <f>IF('True_Odds_Calculator_3-way'!B290="","",'True_Odds_Calculator_3-way'!B290)</f>
        <v>3.63</v>
      </c>
      <c r="C289" s="4">
        <f>IF('True_Odds_Calculator_3-way'!C290="","",'True_Odds_Calculator_3-way'!C290)</f>
        <v>3.26</v>
      </c>
      <c r="D289" s="9">
        <f t="shared" si="65"/>
        <v>0.43938693791377742</v>
      </c>
      <c r="E289" s="9">
        <f t="shared" si="66"/>
        <v>0.26502467491119414</v>
      </c>
      <c r="F289" s="9">
        <f t="shared" si="67"/>
        <v>0.29558838717502817</v>
      </c>
      <c r="G289" s="9">
        <f t="shared" si="68"/>
        <v>1.0544614330967346</v>
      </c>
      <c r="H289" s="9">
        <f t="shared" si="69"/>
        <v>2.2758983340470484</v>
      </c>
      <c r="I289" s="9">
        <f t="shared" si="70"/>
        <v>3.7732335690444119</v>
      </c>
      <c r="J289" s="9">
        <f t="shared" si="71"/>
        <v>3.3830828387986203</v>
      </c>
      <c r="K289" s="11">
        <f t="shared" si="72"/>
        <v>0.45248868778280543</v>
      </c>
      <c r="L289" s="11">
        <f t="shared" si="73"/>
        <v>0.27548209366391185</v>
      </c>
      <c r="M289" s="11">
        <f t="shared" si="74"/>
        <v>0.30674846625766872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-0.27500023133368479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0.23324553359657202</v>
      </c>
      <c r="Q289" s="11">
        <f>2*'OddsRatio_working_3-way'!K289*'OddsRatio_working_3-way'!L289*'OddsRatio_working_3-way'!M289</f>
        <v>7.6473945441499006E-2</v>
      </c>
      <c r="R289" s="11">
        <f t="shared" si="75"/>
        <v>0</v>
      </c>
      <c r="S289" s="11">
        <f t="shared" si="76"/>
        <v>-0.84816486322715967</v>
      </c>
      <c r="T289" s="11">
        <f t="shared" si="77"/>
        <v>-0.27808684040234738</v>
      </c>
      <c r="U289" s="11">
        <f>'OddsRatio_working_3-way'!S289-'OddsRatio_working_3-way'!R289^2/3</f>
        <v>-0.84816486322715967</v>
      </c>
      <c r="V289" s="11">
        <f>'OddsRatio_working_3-way'!S289*'OddsRatio_working_3-way'!R289/3-2*'OddsRatio_working_3-way'!R289^3/27-'OddsRatio_working_3-way'!T289</f>
        <v>0.27808684040234738</v>
      </c>
      <c r="W289" s="11">
        <f>'OddsRatio_working_3-way'!V289^2+4*'OddsRatio_working_3-way'!U289^3/27</f>
        <v>-1.306117920517498E-2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0.1503275340798681</v>
      </c>
      <c r="Y289" s="11">
        <f>IF('OddsRatio_working_3-way'!W289&gt;=0,IF('OddsRatio_working_3-way'!V289+SQRT('OddsRatio_working_3-way'!W289)&gt;0,0,PI()),ACOS('OddsRatio_working_3-way'!V289/(2*'OddsRatio_working_3-way'!X289)))</f>
        <v>0.38992787147228847</v>
      </c>
      <c r="Z289" s="11">
        <f>'OddsRatio_working_3-way'!X289^(1/3)*COS('OddsRatio_working_3-way'!Y289/3)</f>
        <v>0.52723071654836728</v>
      </c>
      <c r="AA289" s="11">
        <f>'OddsRatio_working_3-way'!X289^(1/3)*COS(('OddsRatio_working_3-way'!Y289+2*PI())/3)</f>
        <v>-0.32329822392850144</v>
      </c>
      <c r="AB289" s="11">
        <f>'OddsRatio_working_3-way'!X289^(1/3)*COS(('OddsRatio_working_3-way'!Y289+4*PI())/3)</f>
        <v>-0.20393249261986596</v>
      </c>
      <c r="AC289" s="11">
        <f>'OddsRatio_working_3-way'!X289^(1/3)*SIN('OddsRatio_working_3-way'!Y289/3)</f>
        <v>6.8915837103057306E-2</v>
      </c>
      <c r="AD289" s="11">
        <f>'OddsRatio_working_3-way'!X289^(1/3)*SIN(('OddsRatio_working_3-way'!Y289+2*PI())/3)</f>
        <v>0.42213727563483006</v>
      </c>
      <c r="AE289" s="11">
        <f>'OddsRatio_working_3-way'!X289^(1/3)*SIN(('OddsRatio_working_3-way'!Y289+4*PI())/3)</f>
        <v>-0.49105311273788727</v>
      </c>
      <c r="AF289" s="11">
        <f>-'OddsRatio_working_3-way'!U289/(3*'OddsRatio_working_3-way'!X289^(1/3))*COS(('OddsRatio_working_3-way'!Y289)/3)</f>
        <v>0.52723071654836728</v>
      </c>
      <c r="AG289" s="11">
        <f>-'OddsRatio_working_3-way'!U289/(3*'OddsRatio_working_3-way'!X289^(1/3))*COS(('OddsRatio_working_3-way'!Y289+2*PI())/3)</f>
        <v>-0.32329822392850144</v>
      </c>
      <c r="AH289" s="11">
        <f>-'OddsRatio_working_3-way'!U289/(3*'OddsRatio_working_3-way'!X289^(1/3))*COS(('OddsRatio_working_3-way'!Y289+4*PI())/3)</f>
        <v>-0.20393249261986596</v>
      </c>
      <c r="AI289" s="11">
        <f>'OddsRatio_working_3-way'!U289/(3*'OddsRatio_working_3-way'!X289^(1/3))*SIN(('OddsRatio_working_3-way'!Y289)/3)</f>
        <v>-6.8915837103057306E-2</v>
      </c>
      <c r="AJ289" s="11">
        <f>'OddsRatio_working_3-way'!U289/(3*'OddsRatio_working_3-way'!X289^(1/3))*SIN(('OddsRatio_working_3-way'!Y289+2*PI())/3)</f>
        <v>-0.42213727563483006</v>
      </c>
      <c r="AK289" s="11">
        <f>'OddsRatio_working_3-way'!U289/(3*'OddsRatio_working_3-way'!X289^(1/3))*SIN(('OddsRatio_working_3-way'!Y289+4*PI())/3)</f>
        <v>0.49105311273788727</v>
      </c>
      <c r="AL289" s="11">
        <f>'OddsRatio_working_3-way'!Z289+'OddsRatio_working_3-way'!AF289</f>
        <v>1.0544614330967346</v>
      </c>
      <c r="AM289" s="11">
        <f>'OddsRatio_working_3-way'!AA289+'OddsRatio_working_3-way'!AG289</f>
        <v>-0.64659644785700288</v>
      </c>
      <c r="AN289" s="11">
        <f>'OddsRatio_working_3-way'!AB289+'OddsRatio_working_3-way'!AH289</f>
        <v>-0.40786498523973191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1.0544614330967346</v>
      </c>
      <c r="AS289" s="11">
        <f>IF(('OddsRatio_working_3-way'!X289=0),IF(Q289&gt;0,-Q289^(1/3),(-Q289)^(1/3)),'OddsRatio_working_3-way'!AM289-'OddsRatio_working_3-way'!R289/3)</f>
        <v>-0.64659644785700288</v>
      </c>
      <c r="AT289" s="11">
        <f>IF(('OddsRatio_working_3-way'!X289=0),IF(Q289&gt;0,-Q289^(1/3),(-Q289)^(1/3)),'OddsRatio_working_3-way'!AN289-'OddsRatio_working_3-way'!R289/3)</f>
        <v>-0.40786498523973191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1.68</v>
      </c>
      <c r="B290" s="4">
        <f>IF('True_Odds_Calculator_3-way'!B291="","",'True_Odds_Calculator_3-way'!B291)</f>
        <v>4.29</v>
      </c>
      <c r="C290" s="4">
        <f>IF('True_Odds_Calculator_3-way'!C291="","",'True_Odds_Calculator_3-way'!C291)</f>
        <v>4.83</v>
      </c>
      <c r="D290" s="9">
        <f t="shared" si="65"/>
        <v>0.58044434316725224</v>
      </c>
      <c r="E290" s="9">
        <f t="shared" si="66"/>
        <v>0.22236236624296657</v>
      </c>
      <c r="F290" s="9">
        <f t="shared" si="67"/>
        <v>0.19719329058978108</v>
      </c>
      <c r="G290" s="9">
        <f t="shared" si="68"/>
        <v>1.0629677423035044</v>
      </c>
      <c r="H290" s="9">
        <f t="shared" si="69"/>
        <v>1.7228180647663833</v>
      </c>
      <c r="I290" s="9">
        <f t="shared" si="70"/>
        <v>4.4971638721785299</v>
      </c>
      <c r="J290" s="9">
        <f t="shared" si="71"/>
        <v>5.071166453022423</v>
      </c>
      <c r="K290" s="11">
        <f t="shared" si="72"/>
        <v>0.59523809523809523</v>
      </c>
      <c r="L290" s="11">
        <f t="shared" si="73"/>
        <v>0.23310023310023309</v>
      </c>
      <c r="M290" s="11">
        <f t="shared" si="74"/>
        <v>0.20703933747412007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-0.24614435484000718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0.22406854704991358</v>
      </c>
      <c r="Q290" s="11">
        <f>2*'OddsRatio_working_3-way'!K290*'OddsRatio_working_3-way'!L290*'OddsRatio_working_3-way'!M290</f>
        <v>5.7453473602541924E-2</v>
      </c>
      <c r="R290" s="11">
        <f t="shared" si="75"/>
        <v>0</v>
      </c>
      <c r="S290" s="11">
        <f t="shared" si="76"/>
        <v>-0.91031357268200286</v>
      </c>
      <c r="T290" s="11">
        <f t="shared" si="77"/>
        <v>-0.23341373658512884</v>
      </c>
      <c r="U290" s="11">
        <f>'OddsRatio_working_3-way'!S290-'OddsRatio_working_3-way'!R290^2/3</f>
        <v>-0.91031357268200286</v>
      </c>
      <c r="V290" s="11">
        <f>'OddsRatio_working_3-way'!S290*'OddsRatio_working_3-way'!R290/3-2*'OddsRatio_working_3-way'!R290^3/27-'OddsRatio_working_3-way'!T290</f>
        <v>0.23341373658512884</v>
      </c>
      <c r="W290" s="11">
        <f>'OddsRatio_working_3-way'!V290^2+4*'OddsRatio_working_3-way'!U290^3/27</f>
        <v>-5.7273624177768087E-2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0.16714933188948139</v>
      </c>
      <c r="Y290" s="11">
        <f>IF('OddsRatio_working_3-way'!W290&gt;=0,IF('OddsRatio_working_3-way'!V290+SQRT('OddsRatio_working_3-way'!W290)&gt;0,0,PI()),ACOS('OddsRatio_working_3-way'!V290/(2*'OddsRatio_working_3-way'!X290)))</f>
        <v>0.79788944906391857</v>
      </c>
      <c r="Z290" s="11">
        <f>'OddsRatio_working_3-way'!X290^(1/3)*COS('OddsRatio_working_3-way'!Y290/3)</f>
        <v>0.53148387115175222</v>
      </c>
      <c r="AA290" s="11">
        <f>'OddsRatio_working_3-way'!X290^(1/3)*COS(('OddsRatio_working_3-way'!Y290+2*PI())/3)</f>
        <v>-0.39112959126678326</v>
      </c>
      <c r="AB290" s="11">
        <f>'OddsRatio_working_3-way'!X290^(1/3)*COS(('OddsRatio_working_3-way'!Y290+4*PI())/3)</f>
        <v>-0.1403542798849689</v>
      </c>
      <c r="AC290" s="11">
        <f>'OddsRatio_working_3-way'!X290^(1/3)*SIN('OddsRatio_working_3-way'!Y290/3)</f>
        <v>0.14478519353240279</v>
      </c>
      <c r="AD290" s="11">
        <f>'OddsRatio_working_3-way'!X290^(1/3)*SIN(('OddsRatio_working_3-way'!Y290+2*PI())/3)</f>
        <v>0.38788593735291149</v>
      </c>
      <c r="AE290" s="11">
        <f>'OddsRatio_working_3-way'!X290^(1/3)*SIN(('OddsRatio_working_3-way'!Y290+4*PI())/3)</f>
        <v>-0.53267113088531415</v>
      </c>
      <c r="AF290" s="11">
        <f>-'OddsRatio_working_3-way'!U290/(3*'OddsRatio_working_3-way'!X290^(1/3))*COS(('OddsRatio_working_3-way'!Y290)/3)</f>
        <v>0.53148387115175211</v>
      </c>
      <c r="AG290" s="11">
        <f>-'OddsRatio_working_3-way'!U290/(3*'OddsRatio_working_3-way'!X290^(1/3))*COS(('OddsRatio_working_3-way'!Y290+2*PI())/3)</f>
        <v>-0.39112959126678321</v>
      </c>
      <c r="AH290" s="11">
        <f>-'OddsRatio_working_3-way'!U290/(3*'OddsRatio_working_3-way'!X290^(1/3))*COS(('OddsRatio_working_3-way'!Y290+4*PI())/3)</f>
        <v>-0.14035427988496887</v>
      </c>
      <c r="AI290" s="11">
        <f>'OddsRatio_working_3-way'!U290/(3*'OddsRatio_working_3-way'!X290^(1/3))*SIN(('OddsRatio_working_3-way'!Y290)/3)</f>
        <v>-0.14478519353240277</v>
      </c>
      <c r="AJ290" s="11">
        <f>'OddsRatio_working_3-way'!U290/(3*'OddsRatio_working_3-way'!X290^(1/3))*SIN(('OddsRatio_working_3-way'!Y290+2*PI())/3)</f>
        <v>-0.38788593735291138</v>
      </c>
      <c r="AK290" s="11">
        <f>'OddsRatio_working_3-way'!U290/(3*'OddsRatio_working_3-way'!X290^(1/3))*SIN(('OddsRatio_working_3-way'!Y290+4*PI())/3)</f>
        <v>0.53267113088531404</v>
      </c>
      <c r="AL290" s="11">
        <f>'OddsRatio_working_3-way'!Z290+'OddsRatio_working_3-way'!AF290</f>
        <v>1.0629677423035044</v>
      </c>
      <c r="AM290" s="11">
        <f>'OddsRatio_working_3-way'!AA290+'OddsRatio_working_3-way'!AG290</f>
        <v>-0.78225918253356652</v>
      </c>
      <c r="AN290" s="11">
        <f>'OddsRatio_working_3-way'!AB290+'OddsRatio_working_3-way'!AH290</f>
        <v>-0.2807085597699378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1.0629677423035044</v>
      </c>
      <c r="AS290" s="11">
        <f>IF(('OddsRatio_working_3-way'!X290=0),IF(Q290&gt;0,-Q290^(1/3),(-Q290)^(1/3)),'OddsRatio_working_3-way'!AM290-'OddsRatio_working_3-way'!R290/3)</f>
        <v>-0.78225918253356652</v>
      </c>
      <c r="AT290" s="11">
        <f>IF(('OddsRatio_working_3-way'!X290=0),IF(Q290&gt;0,-Q290^(1/3),(-Q290)^(1/3)),'OddsRatio_working_3-way'!AN290-'OddsRatio_working_3-way'!R290/3)</f>
        <v>-0.2807085597699378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2.1800000000000002</v>
      </c>
      <c r="B291" s="4">
        <f>IF('True_Odds_Calculator_3-way'!B292="","",'True_Odds_Calculator_3-way'!B292)</f>
        <v>3.59</v>
      </c>
      <c r="C291" s="4">
        <f>IF('True_Odds_Calculator_3-way'!C292="","",'True_Odds_Calculator_3-way'!C292)</f>
        <v>3.43</v>
      </c>
      <c r="D291" s="9">
        <f t="shared" si="65"/>
        <v>0.44775508370493505</v>
      </c>
      <c r="E291" s="9">
        <f t="shared" si="66"/>
        <v>0.26975052355615298</v>
      </c>
      <c r="F291" s="9">
        <f t="shared" si="67"/>
        <v>0.28249439273891197</v>
      </c>
      <c r="G291" s="9">
        <f t="shared" si="68"/>
        <v>1.045223568383109</v>
      </c>
      <c r="H291" s="9">
        <f t="shared" si="69"/>
        <v>2.2333638106920688</v>
      </c>
      <c r="I291" s="9">
        <f t="shared" si="70"/>
        <v>3.7071290421122525</v>
      </c>
      <c r="J291" s="9">
        <f t="shared" si="71"/>
        <v>3.5398932711709565</v>
      </c>
      <c r="K291" s="11">
        <f t="shared" si="72"/>
        <v>0.4587155963302752</v>
      </c>
      <c r="L291" s="11">
        <f t="shared" si="73"/>
        <v>0.2785515320334262</v>
      </c>
      <c r="M291" s="11">
        <f t="shared" si="74"/>
        <v>0.29154518950437314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-0.27665784056588583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0.23096524174275046</v>
      </c>
      <c r="Q291" s="11">
        <f>2*'OddsRatio_working_3-way'!K291*'OddsRatio_working_3-way'!L291*'OddsRatio_working_3-way'!M291</f>
        <v>7.4504916691209816E-2</v>
      </c>
      <c r="R291" s="11">
        <f t="shared" si="75"/>
        <v>0</v>
      </c>
      <c r="S291" s="11">
        <f t="shared" si="76"/>
        <v>-0.8348407595111923</v>
      </c>
      <c r="T291" s="11">
        <f t="shared" si="77"/>
        <v>-0.26930347081006201</v>
      </c>
      <c r="U291" s="11">
        <f>'OddsRatio_working_3-way'!S291-'OddsRatio_working_3-way'!R291^2/3</f>
        <v>-0.8348407595111923</v>
      </c>
      <c r="V291" s="11">
        <f>'OddsRatio_working_3-way'!S291*'OddsRatio_working_3-way'!R291/3-2*'OddsRatio_working_3-way'!R291^3/27-'OddsRatio_working_3-way'!T291</f>
        <v>0.26930347081006201</v>
      </c>
      <c r="W291" s="11">
        <f>'OddsRatio_working_3-way'!V291^2+4*'OddsRatio_working_3-way'!U291^3/27</f>
        <v>-1.3675619745529055E-2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0.14679916479315794</v>
      </c>
      <c r="Y291" s="11">
        <f>IF('OddsRatio_working_3-way'!W291&gt;=0,IF('OddsRatio_working_3-way'!V291+SQRT('OddsRatio_working_3-way'!W291)&gt;0,0,PI()),ACOS('OddsRatio_working_3-way'!V291/(2*'OddsRatio_working_3-way'!X291)))</f>
        <v>0.40967236335297241</v>
      </c>
      <c r="Z291" s="11">
        <f>'OddsRatio_working_3-way'!X291^(1/3)*COS('OddsRatio_working_3-way'!Y291/3)</f>
        <v>0.52261178419155452</v>
      </c>
      <c r="AA291" s="11">
        <f>'OddsRatio_working_3-way'!X291^(1/3)*COS(('OddsRatio_working_3-way'!Y291+2*PI())/3)</f>
        <v>-0.32349819182723977</v>
      </c>
      <c r="AB291" s="11">
        <f>'OddsRatio_working_3-way'!X291^(1/3)*COS(('OddsRatio_working_3-way'!Y291+4*PI())/3)</f>
        <v>-0.19911359236431464</v>
      </c>
      <c r="AC291" s="11">
        <f>'OddsRatio_working_3-way'!X291^(1/3)*SIN('OddsRatio_working_3-way'!Y291/3)</f>
        <v>7.1813481982963639E-2</v>
      </c>
      <c r="AD291" s="11">
        <f>'OddsRatio_working_3-way'!X291^(1/3)*SIN(('OddsRatio_working_3-way'!Y291+2*PI())/3)</f>
        <v>0.41668834043551511</v>
      </c>
      <c r="AE291" s="11">
        <f>'OddsRatio_working_3-way'!X291^(1/3)*SIN(('OddsRatio_working_3-way'!Y291+4*PI())/3)</f>
        <v>-0.48850182241847873</v>
      </c>
      <c r="AF291" s="11">
        <f>-'OddsRatio_working_3-way'!U291/(3*'OddsRatio_working_3-way'!X291^(1/3))*COS(('OddsRatio_working_3-way'!Y291)/3)</f>
        <v>0.52261178419155463</v>
      </c>
      <c r="AG291" s="11">
        <f>-'OddsRatio_working_3-way'!U291/(3*'OddsRatio_working_3-way'!X291^(1/3))*COS(('OddsRatio_working_3-way'!Y291+2*PI())/3)</f>
        <v>-0.32349819182723982</v>
      </c>
      <c r="AH291" s="11">
        <f>-'OddsRatio_working_3-way'!U291/(3*'OddsRatio_working_3-way'!X291^(1/3))*COS(('OddsRatio_working_3-way'!Y291+4*PI())/3)</f>
        <v>-0.1991135923643147</v>
      </c>
      <c r="AI291" s="11">
        <f>'OddsRatio_working_3-way'!U291/(3*'OddsRatio_working_3-way'!X291^(1/3))*SIN(('OddsRatio_working_3-way'!Y291)/3)</f>
        <v>-7.1813481982963653E-2</v>
      </c>
      <c r="AJ291" s="11">
        <f>'OddsRatio_working_3-way'!U291/(3*'OddsRatio_working_3-way'!X291^(1/3))*SIN(('OddsRatio_working_3-way'!Y291+2*PI())/3)</f>
        <v>-0.41668834043551523</v>
      </c>
      <c r="AK291" s="11">
        <f>'OddsRatio_working_3-way'!U291/(3*'OddsRatio_working_3-way'!X291^(1/3))*SIN(('OddsRatio_working_3-way'!Y291+4*PI())/3)</f>
        <v>0.48850182241847884</v>
      </c>
      <c r="AL291" s="11">
        <f>'OddsRatio_working_3-way'!Z291+'OddsRatio_working_3-way'!AF291</f>
        <v>1.045223568383109</v>
      </c>
      <c r="AM291" s="11">
        <f>'OddsRatio_working_3-way'!AA291+'OddsRatio_working_3-way'!AG291</f>
        <v>-0.64699638365447965</v>
      </c>
      <c r="AN291" s="11">
        <f>'OddsRatio_working_3-way'!AB291+'OddsRatio_working_3-way'!AH291</f>
        <v>-0.39822718472862934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1.045223568383109</v>
      </c>
      <c r="AS291" s="11">
        <f>IF(('OddsRatio_working_3-way'!X291=0),IF(Q291&gt;0,-Q291^(1/3),(-Q291)^(1/3)),'OddsRatio_working_3-way'!AM291-'OddsRatio_working_3-way'!R291/3)</f>
        <v>-0.64699638365447965</v>
      </c>
      <c r="AT291" s="11">
        <f>IF(('OddsRatio_working_3-way'!X291=0),IF(Q291&gt;0,-Q291^(1/3),(-Q291)^(1/3)),'OddsRatio_working_3-way'!AN291-'OddsRatio_working_3-way'!R291/3)</f>
        <v>-0.39822718472862934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1.97</v>
      </c>
      <c r="B292" s="4">
        <f>IF('True_Odds_Calculator_3-way'!B293="","",'True_Odds_Calculator_3-way'!B293)</f>
        <v>3.36</v>
      </c>
      <c r="C292" s="4">
        <f>IF('True_Odds_Calculator_3-way'!C293="","",'True_Odds_Calculator_3-way'!C293)</f>
        <v>4.4800000000000004</v>
      </c>
      <c r="D292" s="9">
        <f t="shared" si="65"/>
        <v>0.49629578067386815</v>
      </c>
      <c r="E292" s="9">
        <f t="shared" si="66"/>
        <v>0.28824191506608488</v>
      </c>
      <c r="F292" s="9">
        <f t="shared" si="67"/>
        <v>0.21546230426004701</v>
      </c>
      <c r="G292" s="9">
        <f t="shared" si="68"/>
        <v>1.0463169757984618</v>
      </c>
      <c r="H292" s="9">
        <f t="shared" si="69"/>
        <v>2.014927466524508</v>
      </c>
      <c r="I292" s="9">
        <f t="shared" si="70"/>
        <v>3.46930806288437</v>
      </c>
      <c r="J292" s="9">
        <f t="shared" si="71"/>
        <v>4.641183075778649</v>
      </c>
      <c r="K292" s="11">
        <f t="shared" si="72"/>
        <v>0.50761421319796951</v>
      </c>
      <c r="L292" s="11">
        <f t="shared" si="73"/>
        <v>0.29761904761904762</v>
      </c>
      <c r="M292" s="11">
        <f t="shared" si="74"/>
        <v>0.2232142857142857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-0.26864543406194974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0.22964849010670252</v>
      </c>
      <c r="Q292" s="11">
        <f>2*'OddsRatio_working_3-way'!K292*'OddsRatio_working_3-way'!L292*'OddsRatio_working_3-way'!M292</f>
        <v>6.7444490486549949E-2</v>
      </c>
      <c r="R292" s="11">
        <f t="shared" si="75"/>
        <v>0</v>
      </c>
      <c r="S292" s="11">
        <f t="shared" si="76"/>
        <v>-0.85483861249525461</v>
      </c>
      <c r="T292" s="11">
        <f t="shared" si="77"/>
        <v>-0.25105392437452417</v>
      </c>
      <c r="U292" s="11">
        <f>'OddsRatio_working_3-way'!S292-'OddsRatio_working_3-way'!R292^2/3</f>
        <v>-0.85483861249525461</v>
      </c>
      <c r="V292" s="11">
        <f>'OddsRatio_working_3-way'!S292*'OddsRatio_working_3-way'!R292/3-2*'OddsRatio_working_3-way'!R292^3/27-'OddsRatio_working_3-way'!T292</f>
        <v>0.25105392437452417</v>
      </c>
      <c r="W292" s="11">
        <f>'OddsRatio_working_3-way'!V292^2+4*'OddsRatio_working_3-way'!U292^3/27</f>
        <v>-2.9516002152688306E-2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0.15210528844893725</v>
      </c>
      <c r="Y292" s="11">
        <f>IF('OddsRatio_working_3-way'!W292&gt;=0,IF('OddsRatio_working_3-way'!V292+SQRT('OddsRatio_working_3-way'!W292)&gt;0,0,PI()),ACOS('OddsRatio_working_3-way'!V292/(2*'OddsRatio_working_3-way'!X292)))</f>
        <v>0.60012747921267673</v>
      </c>
      <c r="Z292" s="11">
        <f>'OddsRatio_working_3-way'!X292^(1/3)*COS('OddsRatio_working_3-way'!Y292/3)</f>
        <v>0.52315848789923092</v>
      </c>
      <c r="AA292" s="11">
        <f>'OddsRatio_working_3-way'!X292^(1/3)*COS(('OddsRatio_working_3-way'!Y292+2*PI())/3)</f>
        <v>-0.35344082747644329</v>
      </c>
      <c r="AB292" s="11">
        <f>'OddsRatio_working_3-way'!X292^(1/3)*COS(('OddsRatio_working_3-way'!Y292+4*PI())/3)</f>
        <v>-0.16971766042278774</v>
      </c>
      <c r="AC292" s="11">
        <f>'OddsRatio_working_3-way'!X292^(1/3)*SIN('OddsRatio_working_3-way'!Y292/3)</f>
        <v>0.10607261995479875</v>
      </c>
      <c r="AD292" s="11">
        <f>'OddsRatio_working_3-way'!X292^(1/3)*SIN(('OddsRatio_working_3-way'!Y292+2*PI())/3)</f>
        <v>0.40003223074878846</v>
      </c>
      <c r="AE292" s="11">
        <f>'OddsRatio_working_3-way'!X292^(1/3)*SIN(('OddsRatio_working_3-way'!Y292+4*PI())/3)</f>
        <v>-0.50610485070358713</v>
      </c>
      <c r="AF292" s="11">
        <f>-'OddsRatio_working_3-way'!U292/(3*'OddsRatio_working_3-way'!X292^(1/3))*COS(('OddsRatio_working_3-way'!Y292)/3)</f>
        <v>0.52315848789923092</v>
      </c>
      <c r="AG292" s="11">
        <f>-'OddsRatio_working_3-way'!U292/(3*'OddsRatio_working_3-way'!X292^(1/3))*COS(('OddsRatio_working_3-way'!Y292+2*PI())/3)</f>
        <v>-0.35344082747644329</v>
      </c>
      <c r="AH292" s="11">
        <f>-'OddsRatio_working_3-way'!U292/(3*'OddsRatio_working_3-way'!X292^(1/3))*COS(('OddsRatio_working_3-way'!Y292+4*PI())/3)</f>
        <v>-0.16971766042278774</v>
      </c>
      <c r="AI292" s="11">
        <f>'OddsRatio_working_3-way'!U292/(3*'OddsRatio_working_3-way'!X292^(1/3))*SIN(('OddsRatio_working_3-way'!Y292)/3)</f>
        <v>-0.10607261995479875</v>
      </c>
      <c r="AJ292" s="11">
        <f>'OddsRatio_working_3-way'!U292/(3*'OddsRatio_working_3-way'!X292^(1/3))*SIN(('OddsRatio_working_3-way'!Y292+2*PI())/3)</f>
        <v>-0.40003223074878846</v>
      </c>
      <c r="AK292" s="11">
        <f>'OddsRatio_working_3-way'!U292/(3*'OddsRatio_working_3-way'!X292^(1/3))*SIN(('OddsRatio_working_3-way'!Y292+4*PI())/3)</f>
        <v>0.50610485070358713</v>
      </c>
      <c r="AL292" s="11">
        <f>'OddsRatio_working_3-way'!Z292+'OddsRatio_working_3-way'!AF292</f>
        <v>1.0463169757984618</v>
      </c>
      <c r="AM292" s="11">
        <f>'OddsRatio_working_3-way'!AA292+'OddsRatio_working_3-way'!AG292</f>
        <v>-0.70688165495288657</v>
      </c>
      <c r="AN292" s="11">
        <f>'OddsRatio_working_3-way'!AB292+'OddsRatio_working_3-way'!AH292</f>
        <v>-0.33943532084557548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1.0463169757984618</v>
      </c>
      <c r="AS292" s="11">
        <f>IF(('OddsRatio_working_3-way'!X292=0),IF(Q292&gt;0,-Q292^(1/3),(-Q292)^(1/3)),'OddsRatio_working_3-way'!AM292-'OddsRatio_working_3-way'!R292/3)</f>
        <v>-0.70688165495288657</v>
      </c>
      <c r="AT292" s="11">
        <f>IF(('OddsRatio_working_3-way'!X292=0),IF(Q292&gt;0,-Q292^(1/3),(-Q292)^(1/3)),'OddsRatio_working_3-way'!AN292-'OddsRatio_working_3-way'!R292/3)</f>
        <v>-0.33943532084557548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1.99</v>
      </c>
      <c r="B293" s="4">
        <f>IF('True_Odds_Calculator_3-way'!B294="","",'True_Odds_Calculator_3-way'!B294)</f>
        <v>3.44</v>
      </c>
      <c r="C293" s="4">
        <f>IF('True_Odds_Calculator_3-way'!C294="","",'True_Odds_Calculator_3-way'!C294)</f>
        <v>4.24</v>
      </c>
      <c r="D293" s="9">
        <f t="shared" si="65"/>
        <v>0.49102224796798577</v>
      </c>
      <c r="E293" s="9">
        <f t="shared" si="66"/>
        <v>0.2813119414866207</v>
      </c>
      <c r="F293" s="9">
        <f t="shared" si="67"/>
        <v>0.22766581054539328</v>
      </c>
      <c r="G293" s="9">
        <f t="shared" si="68"/>
        <v>1.047037977554123</v>
      </c>
      <c r="H293" s="9">
        <f t="shared" si="69"/>
        <v>2.036567597778582</v>
      </c>
      <c r="I293" s="9">
        <f t="shared" si="70"/>
        <v>3.5547726652320599</v>
      </c>
      <c r="J293" s="9">
        <f t="shared" si="71"/>
        <v>4.3924030472753586</v>
      </c>
      <c r="K293" s="11">
        <f t="shared" si="72"/>
        <v>0.50251256281407031</v>
      </c>
      <c r="L293" s="11">
        <f t="shared" si="73"/>
        <v>0.29069767441860467</v>
      </c>
      <c r="M293" s="11">
        <f t="shared" si="74"/>
        <v>0.23584905660377356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-0.26964517629834106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0.22979917137243916</v>
      </c>
      <c r="Q293" s="11">
        <f>2*'OddsRatio_working_3-way'!K293*'OddsRatio_working_3-way'!L293*'OddsRatio_working_3-way'!M293</f>
        <v>6.8905298762350575E-2</v>
      </c>
      <c r="R293" s="11">
        <f t="shared" si="75"/>
        <v>0</v>
      </c>
      <c r="S293" s="11">
        <f t="shared" si="76"/>
        <v>-0.85222800766213058</v>
      </c>
      <c r="T293" s="11">
        <f t="shared" si="77"/>
        <v>-0.25554063198264787</v>
      </c>
      <c r="U293" s="11">
        <f>'OddsRatio_working_3-way'!S293-'OddsRatio_working_3-way'!R293^2/3</f>
        <v>-0.85222800766213058</v>
      </c>
      <c r="V293" s="11">
        <f>'OddsRatio_working_3-way'!S293*'OddsRatio_working_3-way'!R293/3-2*'OddsRatio_working_3-way'!R293^3/27-'OddsRatio_working_3-way'!T293</f>
        <v>0.25554063198264787</v>
      </c>
      <c r="W293" s="11">
        <f>'OddsRatio_working_3-way'!V293^2+4*'OddsRatio_working_3-way'!U293^3/27</f>
        <v>-2.6397781837583276E-2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0.15140904566081442</v>
      </c>
      <c r="Y293" s="11">
        <f>IF('OddsRatio_working_3-way'!W293&gt;=0,IF('OddsRatio_working_3-way'!V293+SQRT('OddsRatio_working_3-way'!W293)&gt;0,0,PI()),ACOS('OddsRatio_working_3-way'!V293/(2*'OddsRatio_working_3-way'!X293)))</f>
        <v>0.56633130560868539</v>
      </c>
      <c r="Z293" s="11">
        <f>'OddsRatio_working_3-way'!X293^(1/3)*COS('OddsRatio_working_3-way'!Y293/3)</f>
        <v>0.52351898877706149</v>
      </c>
      <c r="AA293" s="11">
        <f>'OddsRatio_working_3-way'!X293^(1/3)*COS(('OddsRatio_working_3-way'!Y293+2*PI())/3)</f>
        <v>-0.34837879482391226</v>
      </c>
      <c r="AB293" s="11">
        <f>'OddsRatio_working_3-way'!X293^(1/3)*COS(('OddsRatio_working_3-way'!Y293+4*PI())/3)</f>
        <v>-0.17514019395314936</v>
      </c>
      <c r="AC293" s="11">
        <f>'OddsRatio_working_3-way'!X293^(1/3)*SIN('OddsRatio_working_3-way'!Y293/3)</f>
        <v>0.10001935284676933</v>
      </c>
      <c r="AD293" s="11">
        <f>'OddsRatio_working_3-way'!X293^(1/3)*SIN(('OddsRatio_working_3-way'!Y293+2*PI())/3)</f>
        <v>0.40337106722109112</v>
      </c>
      <c r="AE293" s="11">
        <f>'OddsRatio_working_3-way'!X293^(1/3)*SIN(('OddsRatio_working_3-way'!Y293+4*PI())/3)</f>
        <v>-0.50339042006786028</v>
      </c>
      <c r="AF293" s="11">
        <f>-'OddsRatio_working_3-way'!U293/(3*'OddsRatio_working_3-way'!X293^(1/3))*COS(('OddsRatio_working_3-way'!Y293)/3)</f>
        <v>0.52351898877706138</v>
      </c>
      <c r="AG293" s="11">
        <f>-'OddsRatio_working_3-way'!U293/(3*'OddsRatio_working_3-way'!X293^(1/3))*COS(('OddsRatio_working_3-way'!Y293+2*PI())/3)</f>
        <v>-0.34837879482391221</v>
      </c>
      <c r="AH293" s="11">
        <f>-'OddsRatio_working_3-way'!U293/(3*'OddsRatio_working_3-way'!X293^(1/3))*COS(('OddsRatio_working_3-way'!Y293+4*PI())/3)</f>
        <v>-0.17514019395314934</v>
      </c>
      <c r="AI293" s="11">
        <f>'OddsRatio_working_3-way'!U293/(3*'OddsRatio_working_3-way'!X293^(1/3))*SIN(('OddsRatio_working_3-way'!Y293)/3)</f>
        <v>-0.10001935284676931</v>
      </c>
      <c r="AJ293" s="11">
        <f>'OddsRatio_working_3-way'!U293/(3*'OddsRatio_working_3-way'!X293^(1/3))*SIN(('OddsRatio_working_3-way'!Y293+2*PI())/3)</f>
        <v>-0.40337106722109101</v>
      </c>
      <c r="AK293" s="11">
        <f>'OddsRatio_working_3-way'!U293/(3*'OddsRatio_working_3-way'!X293^(1/3))*SIN(('OddsRatio_working_3-way'!Y293+4*PI())/3)</f>
        <v>0.50339042006786017</v>
      </c>
      <c r="AL293" s="11">
        <f>'OddsRatio_working_3-way'!Z293+'OddsRatio_working_3-way'!AF293</f>
        <v>1.047037977554123</v>
      </c>
      <c r="AM293" s="11">
        <f>'OddsRatio_working_3-way'!AA293+'OddsRatio_working_3-way'!AG293</f>
        <v>-0.69675758964782442</v>
      </c>
      <c r="AN293" s="11">
        <f>'OddsRatio_working_3-way'!AB293+'OddsRatio_working_3-way'!AH293</f>
        <v>-0.35028038790629867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1.047037977554123</v>
      </c>
      <c r="AS293" s="11">
        <f>IF(('OddsRatio_working_3-way'!X293=0),IF(Q293&gt;0,-Q293^(1/3),(-Q293)^(1/3)),'OddsRatio_working_3-way'!AM293-'OddsRatio_working_3-way'!R293/3)</f>
        <v>-0.69675758964782442</v>
      </c>
      <c r="AT293" s="11">
        <f>IF(('OddsRatio_working_3-way'!X293=0),IF(Q293&gt;0,-Q293^(1/3),(-Q293)^(1/3)),'OddsRatio_working_3-way'!AN293-'OddsRatio_working_3-way'!R293/3)</f>
        <v>-0.35028038790629867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2.63</v>
      </c>
      <c r="B294" s="4">
        <f>IF('True_Odds_Calculator_3-way'!B295="","",'True_Odds_Calculator_3-way'!B295)</f>
        <v>3.19</v>
      </c>
      <c r="C294" s="4">
        <f>IF('True_Odds_Calculator_3-way'!C295="","",'True_Odds_Calculator_3-way'!C295)</f>
        <v>3</v>
      </c>
      <c r="D294" s="9">
        <f t="shared" si="65"/>
        <v>0.3707467572920054</v>
      </c>
      <c r="E294" s="9">
        <f t="shared" si="66"/>
        <v>0.30484400610110834</v>
      </c>
      <c r="F294" s="9">
        <f t="shared" si="67"/>
        <v>0.32440923660688625</v>
      </c>
      <c r="G294" s="9">
        <f t="shared" si="68"/>
        <v>1.0412631441375748</v>
      </c>
      <c r="H294" s="9">
        <f t="shared" si="69"/>
        <v>2.6972589249442467</v>
      </c>
      <c r="I294" s="9">
        <f t="shared" si="70"/>
        <v>3.2803662856612887</v>
      </c>
      <c r="J294" s="9">
        <f t="shared" si="71"/>
        <v>3.0825262882751501</v>
      </c>
      <c r="K294" s="11">
        <f t="shared" si="72"/>
        <v>0.38022813688212931</v>
      </c>
      <c r="L294" s="11">
        <f t="shared" si="73"/>
        <v>0.31347962382445144</v>
      </c>
      <c r="M294" s="11">
        <f t="shared" si="74"/>
        <v>0.33333333333333331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-0.28365734174046753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0.23123592023552694</v>
      </c>
      <c r="Q294" s="11">
        <f>2*'OddsRatio_working_3-way'!K294*'OddsRatio_working_3-way'!L294*'OddsRatio_working_3-way'!M294</f>
        <v>7.9462515544854617E-2</v>
      </c>
      <c r="R294" s="11">
        <f t="shared" si="75"/>
        <v>0</v>
      </c>
      <c r="S294" s="11">
        <f t="shared" si="76"/>
        <v>-0.81519455416421549</v>
      </c>
      <c r="T294" s="11">
        <f t="shared" si="77"/>
        <v>-0.28013558562344176</v>
      </c>
      <c r="U294" s="11">
        <f>'OddsRatio_working_3-way'!S294-'OddsRatio_working_3-way'!R294^2/3</f>
        <v>-0.81519455416421549</v>
      </c>
      <c r="V294" s="11">
        <f>'OddsRatio_working_3-way'!S294*'OddsRatio_working_3-way'!R294/3-2*'OddsRatio_working_3-way'!R294^3/27-'OddsRatio_working_3-way'!T294</f>
        <v>0.28013558562344176</v>
      </c>
      <c r="W294" s="11">
        <f>'OddsRatio_working_3-way'!V294^2+4*'OddsRatio_working_3-way'!U294^3/27</f>
        <v>-1.7805204486004561E-3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0.14164786159803924</v>
      </c>
      <c r="Y294" s="11">
        <f>IF('OddsRatio_working_3-way'!W294&gt;=0,IF('OddsRatio_working_3-way'!V294+SQRT('OddsRatio_working_3-way'!W294)&gt;0,0,PI()),ACOS('OddsRatio_working_3-way'!V294/(2*'OddsRatio_working_3-way'!X294)))</f>
        <v>0.14950389974902656</v>
      </c>
      <c r="Z294" s="11">
        <f>'OddsRatio_working_3-way'!X294^(1/3)*COS('OddsRatio_working_3-way'!Y294/3)</f>
        <v>0.52063157206878741</v>
      </c>
      <c r="AA294" s="11">
        <f>'OddsRatio_working_3-way'!X294^(1/3)*COS(('OddsRatio_working_3-way'!Y294+2*PI())/3)</f>
        <v>-0.2828038532021418</v>
      </c>
      <c r="AB294" s="11">
        <f>'OddsRatio_working_3-way'!X294^(1/3)*COS(('OddsRatio_working_3-way'!Y294+4*PI())/3)</f>
        <v>-0.23782771886664567</v>
      </c>
      <c r="AC294" s="11">
        <f>'OddsRatio_working_3-way'!X294^(1/3)*SIN('OddsRatio_working_3-way'!Y294/3)</f>
        <v>2.5966983265707635E-2</v>
      </c>
      <c r="AD294" s="11">
        <f>'OddsRatio_working_3-way'!X294^(1/3)*SIN(('OddsRatio_working_3-way'!Y294+2*PI())/3)</f>
        <v>0.43789667579094493</v>
      </c>
      <c r="AE294" s="11">
        <f>'OddsRatio_working_3-way'!X294^(1/3)*SIN(('OddsRatio_working_3-way'!Y294+4*PI())/3)</f>
        <v>-0.46386365905665233</v>
      </c>
      <c r="AF294" s="11">
        <f>-'OddsRatio_working_3-way'!U294/(3*'OddsRatio_working_3-way'!X294^(1/3))*COS(('OddsRatio_working_3-way'!Y294)/3)</f>
        <v>0.52063157206878741</v>
      </c>
      <c r="AG294" s="11">
        <f>-'OddsRatio_working_3-way'!U294/(3*'OddsRatio_working_3-way'!X294^(1/3))*COS(('OddsRatio_working_3-way'!Y294+2*PI())/3)</f>
        <v>-0.2828038532021418</v>
      </c>
      <c r="AH294" s="11">
        <f>-'OddsRatio_working_3-way'!U294/(3*'OddsRatio_working_3-way'!X294^(1/3))*COS(('OddsRatio_working_3-way'!Y294+4*PI())/3)</f>
        <v>-0.23782771886664567</v>
      </c>
      <c r="AI294" s="11">
        <f>'OddsRatio_working_3-way'!U294/(3*'OddsRatio_working_3-way'!X294^(1/3))*SIN(('OddsRatio_working_3-way'!Y294)/3)</f>
        <v>-2.5966983265707635E-2</v>
      </c>
      <c r="AJ294" s="11">
        <f>'OddsRatio_working_3-way'!U294/(3*'OddsRatio_working_3-way'!X294^(1/3))*SIN(('OddsRatio_working_3-way'!Y294+2*PI())/3)</f>
        <v>-0.43789667579094493</v>
      </c>
      <c r="AK294" s="11">
        <f>'OddsRatio_working_3-way'!U294/(3*'OddsRatio_working_3-way'!X294^(1/3))*SIN(('OddsRatio_working_3-way'!Y294+4*PI())/3)</f>
        <v>0.46386365905665233</v>
      </c>
      <c r="AL294" s="11">
        <f>'OddsRatio_working_3-way'!Z294+'OddsRatio_working_3-way'!AF294</f>
        <v>1.0412631441375748</v>
      </c>
      <c r="AM294" s="11">
        <f>'OddsRatio_working_3-way'!AA294+'OddsRatio_working_3-way'!AG294</f>
        <v>-0.56560770640428359</v>
      </c>
      <c r="AN294" s="11">
        <f>'OddsRatio_working_3-way'!AB294+'OddsRatio_working_3-way'!AH294</f>
        <v>-0.47565543773329133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1.0412631441375748</v>
      </c>
      <c r="AS294" s="11">
        <f>IF(('OddsRatio_working_3-way'!X294=0),IF(Q294&gt;0,-Q294^(1/3),(-Q294)^(1/3)),'OddsRatio_working_3-way'!AM294-'OddsRatio_working_3-way'!R294/3)</f>
        <v>-0.56560770640428359</v>
      </c>
      <c r="AT294" s="11">
        <f>IF(('OddsRatio_working_3-way'!X294=0),IF(Q294&gt;0,-Q294^(1/3),(-Q294)^(1/3)),'OddsRatio_working_3-way'!AN294-'OddsRatio_working_3-way'!R294/3)</f>
        <v>-0.47565543773329133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2.84</v>
      </c>
      <c r="B295" s="4">
        <f>IF('True_Odds_Calculator_3-way'!B296="","",'True_Odds_Calculator_3-way'!B296)</f>
        <v>2.83</v>
      </c>
      <c r="C295" s="4">
        <f>IF('True_Odds_Calculator_3-way'!C296="","",'True_Odds_Calculator_3-way'!C296)</f>
        <v>3.05</v>
      </c>
      <c r="D295" s="9">
        <f t="shared" si="65"/>
        <v>0.34087439941803349</v>
      </c>
      <c r="E295" s="9">
        <f t="shared" si="66"/>
        <v>0.34209987106463396</v>
      </c>
      <c r="F295" s="9">
        <f t="shared" si="67"/>
        <v>0.31702572951733232</v>
      </c>
      <c r="G295" s="9">
        <f t="shared" si="68"/>
        <v>1.0508868829999434</v>
      </c>
      <c r="H295" s="9">
        <f t="shared" si="69"/>
        <v>2.9336318647198953</v>
      </c>
      <c r="I295" s="9">
        <f t="shared" si="70"/>
        <v>2.9231229958898961</v>
      </c>
      <c r="J295" s="9">
        <f t="shared" si="71"/>
        <v>3.1543181101498838</v>
      </c>
      <c r="K295" s="11">
        <f t="shared" si="72"/>
        <v>0.35211267605633806</v>
      </c>
      <c r="L295" s="11">
        <f t="shared" si="73"/>
        <v>0.35335689045936397</v>
      </c>
      <c r="M295" s="11">
        <f t="shared" si="74"/>
        <v>0.32786885245901642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-0.28159060369282818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0.23334119296092842</v>
      </c>
      <c r="Q295" s="11">
        <f>2*'OddsRatio_working_3-way'!K295*'OddsRatio_working_3-way'!L295*'OddsRatio_working_3-way'!M295</f>
        <v>8.1587829706618348E-2</v>
      </c>
      <c r="R295" s="11">
        <f t="shared" si="75"/>
        <v>0</v>
      </c>
      <c r="S295" s="11">
        <f t="shared" si="76"/>
        <v>-0.82865404562812617</v>
      </c>
      <c r="T295" s="11">
        <f t="shared" si="77"/>
        <v>-0.28973917679305117</v>
      </c>
      <c r="U295" s="11">
        <f>'OddsRatio_working_3-way'!S295-'OddsRatio_working_3-way'!R295^2/3</f>
        <v>-0.82865404562812617</v>
      </c>
      <c r="V295" s="11">
        <f>'OddsRatio_working_3-way'!S295*'OddsRatio_working_3-way'!R295/3-2*'OddsRatio_working_3-way'!R295^3/27-'OddsRatio_working_3-way'!T295</f>
        <v>0.28973917679305117</v>
      </c>
      <c r="W295" s="11">
        <f>'OddsRatio_working_3-way'!V295^2+4*'OddsRatio_working_3-way'!U295^3/27</f>
        <v>-3.4896121325878049E-4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0.14517037557812348</v>
      </c>
      <c r="Y295" s="11">
        <f>IF('OddsRatio_working_3-way'!W295&gt;=0,IF('OddsRatio_working_3-way'!V295+SQRT('OddsRatio_working_3-way'!W295)&gt;0,0,PI()),ACOS('OddsRatio_working_3-way'!V295/(2*'OddsRatio_working_3-way'!X295)))</f>
        <v>6.4384403287150782E-2</v>
      </c>
      <c r="Z295" s="11">
        <f>'OddsRatio_working_3-way'!X295^(1/3)*COS('OddsRatio_working_3-way'!Y295/3)</f>
        <v>0.52544344149997169</v>
      </c>
      <c r="AA295" s="11">
        <f>'OddsRatio_working_3-way'!X295^(1/3)*COS(('OddsRatio_working_3-way'!Y295+2*PI())/3)</f>
        <v>-0.27248920484421152</v>
      </c>
      <c r="AB295" s="11">
        <f>'OddsRatio_working_3-way'!X295^(1/3)*COS(('OddsRatio_working_3-way'!Y295+4*PI())/3)</f>
        <v>-0.25295423665576017</v>
      </c>
      <c r="AC295" s="11">
        <f>'OddsRatio_working_3-way'!X295^(1/3)*SIN('OddsRatio_working_3-way'!Y295/3)</f>
        <v>1.1278519142213212E-2</v>
      </c>
      <c r="AD295" s="11">
        <f>'OddsRatio_working_3-way'!X295^(1/3)*SIN(('OddsRatio_working_3-way'!Y295+2*PI())/3)</f>
        <v>0.44940810901979139</v>
      </c>
      <c r="AE295" s="11">
        <f>'OddsRatio_working_3-way'!X295^(1/3)*SIN(('OddsRatio_working_3-way'!Y295+4*PI())/3)</f>
        <v>-0.46068662816200456</v>
      </c>
      <c r="AF295" s="11">
        <f>-'OddsRatio_working_3-way'!U295/(3*'OddsRatio_working_3-way'!X295^(1/3))*COS(('OddsRatio_working_3-way'!Y295)/3)</f>
        <v>0.52544344149997169</v>
      </c>
      <c r="AG295" s="11">
        <f>-'OddsRatio_working_3-way'!U295/(3*'OddsRatio_working_3-way'!X295^(1/3))*COS(('OddsRatio_working_3-way'!Y295+2*PI())/3)</f>
        <v>-0.27248920484421152</v>
      </c>
      <c r="AH295" s="11">
        <f>-'OddsRatio_working_3-way'!U295/(3*'OddsRatio_working_3-way'!X295^(1/3))*COS(('OddsRatio_working_3-way'!Y295+4*PI())/3)</f>
        <v>-0.25295423665576017</v>
      </c>
      <c r="AI295" s="11">
        <f>'OddsRatio_working_3-way'!U295/(3*'OddsRatio_working_3-way'!X295^(1/3))*SIN(('OddsRatio_working_3-way'!Y295)/3)</f>
        <v>-1.1278519142213212E-2</v>
      </c>
      <c r="AJ295" s="11">
        <f>'OddsRatio_working_3-way'!U295/(3*'OddsRatio_working_3-way'!X295^(1/3))*SIN(('OddsRatio_working_3-way'!Y295+2*PI())/3)</f>
        <v>-0.44940810901979139</v>
      </c>
      <c r="AK295" s="11">
        <f>'OddsRatio_working_3-way'!U295/(3*'OddsRatio_working_3-way'!X295^(1/3))*SIN(('OddsRatio_working_3-way'!Y295+4*PI())/3)</f>
        <v>0.46068662816200456</v>
      </c>
      <c r="AL295" s="11">
        <f>'OddsRatio_working_3-way'!Z295+'OddsRatio_working_3-way'!AF295</f>
        <v>1.0508868829999434</v>
      </c>
      <c r="AM295" s="11">
        <f>'OddsRatio_working_3-way'!AA295+'OddsRatio_working_3-way'!AG295</f>
        <v>-0.54497840968842304</v>
      </c>
      <c r="AN295" s="11">
        <f>'OddsRatio_working_3-way'!AB295+'OddsRatio_working_3-way'!AH295</f>
        <v>-0.50590847331152033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1.0508868829999434</v>
      </c>
      <c r="AS295" s="11">
        <f>IF(('OddsRatio_working_3-way'!X295=0),IF(Q295&gt;0,-Q295^(1/3),(-Q295)^(1/3)),'OddsRatio_working_3-way'!AM295-'OddsRatio_working_3-way'!R295/3)</f>
        <v>-0.54497840968842304</v>
      </c>
      <c r="AT295" s="11">
        <f>IF(('OddsRatio_working_3-way'!X295=0),IF(Q295&gt;0,-Q295^(1/3),(-Q295)^(1/3)),'OddsRatio_working_3-way'!AN295-'OddsRatio_working_3-way'!R295/3)</f>
        <v>-0.50590847331152033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2.83</v>
      </c>
      <c r="B296" s="4">
        <f>IF('True_Odds_Calculator_3-way'!B297="","",'True_Odds_Calculator_3-way'!B297)</f>
        <v>2.94</v>
      </c>
      <c r="C296" s="4">
        <f>IF('True_Odds_Calculator_3-way'!C297="","",'True_Odds_Calculator_3-way'!C297)</f>
        <v>2.95</v>
      </c>
      <c r="D296" s="9">
        <f t="shared" si="65"/>
        <v>0.34239124512518859</v>
      </c>
      <c r="E296" s="9">
        <f t="shared" si="66"/>
        <v>0.32937171003555915</v>
      </c>
      <c r="F296" s="9">
        <f t="shared" si="67"/>
        <v>0.32823704483925231</v>
      </c>
      <c r="G296" s="9">
        <f t="shared" si="68"/>
        <v>1.049527555087717</v>
      </c>
      <c r="H296" s="9">
        <f t="shared" si="69"/>
        <v>2.9206354258105218</v>
      </c>
      <c r="I296" s="9">
        <f t="shared" si="70"/>
        <v>3.0360834568701711</v>
      </c>
      <c r="J296" s="9">
        <f t="shared" si="71"/>
        <v>3.046578732421048</v>
      </c>
      <c r="K296" s="11">
        <f t="shared" si="72"/>
        <v>0.35335689045936397</v>
      </c>
      <c r="L296" s="11">
        <f t="shared" si="73"/>
        <v>0.3401360544217687</v>
      </c>
      <c r="M296" s="11">
        <f t="shared" si="74"/>
        <v>0.33898305084745761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-0.28205360122128742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0.23304524540845864</v>
      </c>
      <c r="Q296" s="11">
        <f>2*'OddsRatio_working_3-way'!K296*'OddsRatio_working_3-way'!L296*'OddsRatio_working_3-way'!M296</f>
        <v>8.1484351541419114E-2</v>
      </c>
      <c r="R296" s="11">
        <f t="shared" si="75"/>
        <v>0</v>
      </c>
      <c r="S296" s="11">
        <f t="shared" si="76"/>
        <v>-0.82624453082455462</v>
      </c>
      <c r="T296" s="11">
        <f t="shared" si="77"/>
        <v>-0.28889668909949462</v>
      </c>
      <c r="U296" s="11">
        <f>'OddsRatio_working_3-way'!S296-'OddsRatio_working_3-way'!R296^2/3</f>
        <v>-0.82624453082455462</v>
      </c>
      <c r="V296" s="11">
        <f>'OddsRatio_working_3-way'!S296*'OddsRatio_working_3-way'!R296/3-2*'OddsRatio_working_3-way'!R296^3/27-'OddsRatio_working_3-way'!T296</f>
        <v>0.28889668909949462</v>
      </c>
      <c r="W296" s="11">
        <f>'OddsRatio_working_3-way'!V296^2+4*'OddsRatio_working_3-way'!U296^3/27</f>
        <v>-1.0324180157166019E-4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0.14453765839239069</v>
      </c>
      <c r="Y296" s="11">
        <f>IF('OddsRatio_working_3-way'!W296&gt;=0,IF('OddsRatio_working_3-way'!V296+SQRT('OddsRatio_working_3-way'!W296)&gt;0,0,PI()),ACOS('OddsRatio_working_3-way'!V296/(2*'OddsRatio_working_3-way'!X296)))</f>
        <v>3.5156549512632251E-2</v>
      </c>
      <c r="Z296" s="11">
        <f>'OddsRatio_working_3-way'!X296^(1/3)*COS('OddsRatio_working_3-way'!Y296/3)</f>
        <v>0.52476377754385861</v>
      </c>
      <c r="AA296" s="11">
        <f>'OddsRatio_working_3-way'!X296^(1/3)*COS(('OddsRatio_working_3-way'!Y296+2*PI())/3)</f>
        <v>-0.2677078665754366</v>
      </c>
      <c r="AB296" s="11">
        <f>'OddsRatio_working_3-way'!X296^(1/3)*COS(('OddsRatio_working_3-way'!Y296+4*PI())/3)</f>
        <v>-0.25705591096842206</v>
      </c>
      <c r="AC296" s="11">
        <f>'OddsRatio_working_3-way'!X296^(1/3)*SIN('OddsRatio_working_3-way'!Y296/3)</f>
        <v>6.1499094371057815E-3</v>
      </c>
      <c r="AD296" s="11">
        <f>'OddsRatio_working_3-way'!X296^(1/3)*SIN(('OddsRatio_working_3-way'!Y296+2*PI())/3)</f>
        <v>0.45138380762031455</v>
      </c>
      <c r="AE296" s="11">
        <f>'OddsRatio_working_3-way'!X296^(1/3)*SIN(('OddsRatio_working_3-way'!Y296+4*PI())/3)</f>
        <v>-0.45753371705742035</v>
      </c>
      <c r="AF296" s="11">
        <f>-'OddsRatio_working_3-way'!U296/(3*'OddsRatio_working_3-way'!X296^(1/3))*COS(('OddsRatio_working_3-way'!Y296)/3)</f>
        <v>0.5247637775438585</v>
      </c>
      <c r="AG296" s="11">
        <f>-'OddsRatio_working_3-way'!U296/(3*'OddsRatio_working_3-way'!X296^(1/3))*COS(('OddsRatio_working_3-way'!Y296+2*PI())/3)</f>
        <v>-0.26770786657543655</v>
      </c>
      <c r="AH296" s="11">
        <f>-'OddsRatio_working_3-way'!U296/(3*'OddsRatio_working_3-way'!X296^(1/3))*COS(('OddsRatio_working_3-way'!Y296+4*PI())/3)</f>
        <v>-0.25705591096842201</v>
      </c>
      <c r="AI296" s="11">
        <f>'OddsRatio_working_3-way'!U296/(3*'OddsRatio_working_3-way'!X296^(1/3))*SIN(('OddsRatio_working_3-way'!Y296)/3)</f>
        <v>-6.1499094371057798E-3</v>
      </c>
      <c r="AJ296" s="11">
        <f>'OddsRatio_working_3-way'!U296/(3*'OddsRatio_working_3-way'!X296^(1/3))*SIN(('OddsRatio_working_3-way'!Y296+2*PI())/3)</f>
        <v>-0.45138380762031444</v>
      </c>
      <c r="AK296" s="11">
        <f>'OddsRatio_working_3-way'!U296/(3*'OddsRatio_working_3-way'!X296^(1/3))*SIN(('OddsRatio_working_3-way'!Y296+4*PI())/3)</f>
        <v>0.45753371705742024</v>
      </c>
      <c r="AL296" s="11">
        <f>'OddsRatio_working_3-way'!Z296+'OddsRatio_working_3-way'!AF296</f>
        <v>1.049527555087717</v>
      </c>
      <c r="AM296" s="11">
        <f>'OddsRatio_working_3-way'!AA296+'OddsRatio_working_3-way'!AG296</f>
        <v>-0.5354157331508731</v>
      </c>
      <c r="AN296" s="11">
        <f>'OddsRatio_working_3-way'!AB296+'OddsRatio_working_3-way'!AH296</f>
        <v>-0.51411182193684413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1.049527555087717</v>
      </c>
      <c r="AS296" s="11">
        <f>IF(('OddsRatio_working_3-way'!X296=0),IF(Q296&gt;0,-Q296^(1/3),(-Q296)^(1/3)),'OddsRatio_working_3-way'!AM296-'OddsRatio_working_3-way'!R296/3)</f>
        <v>-0.5354157331508731</v>
      </c>
      <c r="AT296" s="11">
        <f>IF(('OddsRatio_working_3-way'!X296=0),IF(Q296&gt;0,-Q296^(1/3),(-Q296)^(1/3)),'OddsRatio_working_3-way'!AN296-'OddsRatio_working_3-way'!R296/3)</f>
        <v>-0.51411182193684413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3.88</v>
      </c>
      <c r="B297" s="4">
        <f>IF('True_Odds_Calculator_3-way'!B298="","",'True_Odds_Calculator_3-way'!B298)</f>
        <v>3.22</v>
      </c>
      <c r="C297" s="4">
        <f>IF('True_Odds_Calculator_3-way'!C298="","",'True_Odds_Calculator_3-way'!C298)</f>
        <v>2.1800000000000002</v>
      </c>
      <c r="D297" s="9">
        <f t="shared" si="65"/>
        <v>0.24985917674043254</v>
      </c>
      <c r="E297" s="9">
        <f t="shared" si="66"/>
        <v>0.30172850007145879</v>
      </c>
      <c r="F297" s="9">
        <f t="shared" si="67"/>
        <v>0.44841232318810859</v>
      </c>
      <c r="G297" s="9">
        <f t="shared" si="68"/>
        <v>1.0424494590502085</v>
      </c>
      <c r="H297" s="9">
        <f t="shared" si="69"/>
        <v>4.0022544420645998</v>
      </c>
      <c r="I297" s="9">
        <f t="shared" si="70"/>
        <v>3.3142377990914631</v>
      </c>
      <c r="J297" s="9">
        <f t="shared" si="71"/>
        <v>2.2300903616792458</v>
      </c>
      <c r="K297" s="11">
        <f t="shared" si="72"/>
        <v>0.25773195876288663</v>
      </c>
      <c r="L297" s="11">
        <f t="shared" si="73"/>
        <v>0.3105590062111801</v>
      </c>
      <c r="M297" s="11">
        <f t="shared" si="74"/>
        <v>0.4587155963302752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-0.2770023022429684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0.23057677090303261</v>
      </c>
      <c r="Q297" s="11">
        <f>2*'OddsRatio_working_3-way'!K297*'OddsRatio_working_3-way'!L297*'OddsRatio_working_3-way'!M297</f>
        <v>7.3432092644277899E-2</v>
      </c>
      <c r="R297" s="11">
        <f t="shared" si="75"/>
        <v>0</v>
      </c>
      <c r="S297" s="11">
        <f t="shared" si="76"/>
        <v>-0.83240019680697697</v>
      </c>
      <c r="T297" s="11">
        <f t="shared" si="77"/>
        <v>-0.26509560407865507</v>
      </c>
      <c r="U297" s="11">
        <f>'OddsRatio_working_3-way'!S297-'OddsRatio_working_3-way'!R297^2/3</f>
        <v>-0.83240019680697697</v>
      </c>
      <c r="V297" s="11">
        <f>'OddsRatio_working_3-way'!S297*'OddsRatio_working_3-way'!R297/3-2*'OddsRatio_working_3-way'!R297^3/27-'OddsRatio_working_3-way'!T297</f>
        <v>0.26509560407865507</v>
      </c>
      <c r="W297" s="11">
        <f>'OddsRatio_working_3-way'!V297^2+4*'OddsRatio_working_3-way'!U297^3/27</f>
        <v>-1.5170520004945384E-2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0.14615590931157421</v>
      </c>
      <c r="Y297" s="11">
        <f>IF('OddsRatio_working_3-way'!W297&gt;=0,IF('OddsRatio_working_3-way'!V297+SQRT('OddsRatio_working_3-way'!W297)&gt;0,0,PI()),ACOS('OddsRatio_working_3-way'!V297/(2*'OddsRatio_working_3-way'!X297)))</f>
        <v>0.43494501557222276</v>
      </c>
      <c r="Z297" s="11">
        <f>'OddsRatio_working_3-way'!X297^(1/3)*COS('OddsRatio_working_3-way'!Y297/3)</f>
        <v>0.52122472952510424</v>
      </c>
      <c r="AA297" s="11">
        <f>'OddsRatio_working_3-way'!X297^(1/3)*COS(('OddsRatio_working_3-way'!Y297+2*PI())/3)</f>
        <v>-0.32651862546937449</v>
      </c>
      <c r="AB297" s="11">
        <f>'OddsRatio_working_3-way'!X297^(1/3)*COS(('OddsRatio_working_3-way'!Y297+4*PI())/3)</f>
        <v>-0.19470610405572947</v>
      </c>
      <c r="AC297" s="11">
        <f>'OddsRatio_working_3-way'!X297^(1/3)*SIN('OddsRatio_working_3-way'!Y297/3)</f>
        <v>7.6101994720731231E-2</v>
      </c>
      <c r="AD297" s="11">
        <f>'OddsRatio_working_3-way'!X297^(1/3)*SIN(('OddsRatio_working_3-way'!Y297+2*PI())/3)</f>
        <v>0.41334285948904775</v>
      </c>
      <c r="AE297" s="11">
        <f>'OddsRatio_working_3-way'!X297^(1/3)*SIN(('OddsRatio_working_3-way'!Y297+4*PI())/3)</f>
        <v>-0.4894448542097789</v>
      </c>
      <c r="AF297" s="11">
        <f>-'OddsRatio_working_3-way'!U297/(3*'OddsRatio_working_3-way'!X297^(1/3))*COS(('OddsRatio_working_3-way'!Y297)/3)</f>
        <v>0.52122472952510424</v>
      </c>
      <c r="AG297" s="11">
        <f>-'OddsRatio_working_3-way'!U297/(3*'OddsRatio_working_3-way'!X297^(1/3))*COS(('OddsRatio_working_3-way'!Y297+2*PI())/3)</f>
        <v>-0.32651862546937449</v>
      </c>
      <c r="AH297" s="11">
        <f>-'OddsRatio_working_3-way'!U297/(3*'OddsRatio_working_3-way'!X297^(1/3))*COS(('OddsRatio_working_3-way'!Y297+4*PI())/3)</f>
        <v>-0.19470610405572947</v>
      </c>
      <c r="AI297" s="11">
        <f>'OddsRatio_working_3-way'!U297/(3*'OddsRatio_working_3-way'!X297^(1/3))*SIN(('OddsRatio_working_3-way'!Y297)/3)</f>
        <v>-7.6101994720731231E-2</v>
      </c>
      <c r="AJ297" s="11">
        <f>'OddsRatio_working_3-way'!U297/(3*'OddsRatio_working_3-way'!X297^(1/3))*SIN(('OddsRatio_working_3-way'!Y297+2*PI())/3)</f>
        <v>-0.41334285948904775</v>
      </c>
      <c r="AK297" s="11">
        <f>'OddsRatio_working_3-way'!U297/(3*'OddsRatio_working_3-way'!X297^(1/3))*SIN(('OddsRatio_working_3-way'!Y297+4*PI())/3)</f>
        <v>0.4894448542097789</v>
      </c>
      <c r="AL297" s="11">
        <f>'OddsRatio_working_3-way'!Z297+'OddsRatio_working_3-way'!AF297</f>
        <v>1.0424494590502085</v>
      </c>
      <c r="AM297" s="11">
        <f>'OddsRatio_working_3-way'!AA297+'OddsRatio_working_3-way'!AG297</f>
        <v>-0.65303725093874898</v>
      </c>
      <c r="AN297" s="11">
        <f>'OddsRatio_working_3-way'!AB297+'OddsRatio_working_3-way'!AH297</f>
        <v>-0.38941220811145894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1.0424494590502085</v>
      </c>
      <c r="AS297" s="11">
        <f>IF(('OddsRatio_working_3-way'!X297=0),IF(Q297&gt;0,-Q297^(1/3),(-Q297)^(1/3)),'OddsRatio_working_3-way'!AM297-'OddsRatio_working_3-way'!R297/3)</f>
        <v>-0.65303725093874898</v>
      </c>
      <c r="AT297" s="11">
        <f>IF(('OddsRatio_working_3-way'!X297=0),IF(Q297&gt;0,-Q297^(1/3),(-Q297)^(1/3)),'OddsRatio_working_3-way'!AN297-'OddsRatio_working_3-way'!R297/3)</f>
        <v>-0.38941220811145894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2.1</v>
      </c>
      <c r="B298" s="4">
        <f>IF('True_Odds_Calculator_3-way'!B299="","",'True_Odds_Calculator_3-way'!B299)</f>
        <v>3.42</v>
      </c>
      <c r="C298" s="4">
        <f>IF('True_Odds_Calculator_3-way'!C299="","",'True_Odds_Calculator_3-way'!C299)</f>
        <v>3.86</v>
      </c>
      <c r="D298" s="9">
        <f t="shared" si="65"/>
        <v>0.46549389202454183</v>
      </c>
      <c r="E298" s="9">
        <f t="shared" si="66"/>
        <v>0.28359437882267258</v>
      </c>
      <c r="F298" s="9">
        <f t="shared" si="67"/>
        <v>0.25091172915278559</v>
      </c>
      <c r="G298" s="9">
        <f t="shared" si="68"/>
        <v>1.0438690000865454</v>
      </c>
      <c r="H298" s="9">
        <f t="shared" si="69"/>
        <v>2.1482559000952</v>
      </c>
      <c r="I298" s="9">
        <f t="shared" si="70"/>
        <v>3.5261629802094401</v>
      </c>
      <c r="J298" s="9">
        <f t="shared" si="71"/>
        <v>3.9854653402475191</v>
      </c>
      <c r="K298" s="11">
        <f t="shared" si="72"/>
        <v>0.47619047619047616</v>
      </c>
      <c r="L298" s="11">
        <f t="shared" si="73"/>
        <v>0.29239766081871343</v>
      </c>
      <c r="M298" s="11">
        <f t="shared" si="74"/>
        <v>0.2590673575129534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-0.27462582766646038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0.230137808539772</v>
      </c>
      <c r="Q298" s="11">
        <f>2*'OddsRatio_working_3-way'!K298*'OddsRatio_working_3-way'!L298*'OddsRatio_working_3-way'!M298</f>
        <v>7.2143513648831356E-2</v>
      </c>
      <c r="R298" s="11">
        <f t="shared" si="75"/>
        <v>0</v>
      </c>
      <c r="S298" s="11">
        <f t="shared" si="76"/>
        <v>-0.8380049702363751</v>
      </c>
      <c r="T298" s="11">
        <f t="shared" si="77"/>
        <v>-0.26269748283271949</v>
      </c>
      <c r="U298" s="11">
        <f>'OddsRatio_working_3-way'!S298-'OddsRatio_working_3-way'!R298^2/3</f>
        <v>-0.8380049702363751</v>
      </c>
      <c r="V298" s="11">
        <f>'OddsRatio_working_3-way'!S298*'OddsRatio_working_3-way'!R298/3-2*'OddsRatio_working_3-way'!R298^3/27-'OddsRatio_working_3-way'!T298</f>
        <v>0.26269748283271949</v>
      </c>
      <c r="W298" s="11">
        <f>'OddsRatio_working_3-way'!V298^2+4*'OddsRatio_working_3-way'!U298^3/27</f>
        <v>-1.8173875923445368E-2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0.14763455168937614</v>
      </c>
      <c r="Y298" s="11">
        <f>IF('OddsRatio_working_3-way'!W298&gt;=0,IF('OddsRatio_working_3-way'!V298+SQRT('OddsRatio_working_3-way'!W298)&gt;0,0,PI()),ACOS('OddsRatio_working_3-way'!V298/(2*'OddsRatio_working_3-way'!X298)))</f>
        <v>0.47413419344551722</v>
      </c>
      <c r="Z298" s="11">
        <f>'OddsRatio_working_3-way'!X298^(1/3)*COS('OddsRatio_working_3-way'!Y298/3)</f>
        <v>0.52193450004327269</v>
      </c>
      <c r="AA298" s="11">
        <f>'OddsRatio_working_3-way'!X298^(1/3)*COS(('OddsRatio_working_3-way'!Y298+2*PI())/3)</f>
        <v>-0.33300561346451313</v>
      </c>
      <c r="AB298" s="11">
        <f>'OddsRatio_working_3-way'!X298^(1/3)*COS(('OddsRatio_working_3-way'!Y298+4*PI())/3)</f>
        <v>-0.18892888657875975</v>
      </c>
      <c r="AC298" s="11">
        <f>'OddsRatio_working_3-way'!X298^(1/3)*SIN('OddsRatio_working_3-way'!Y298/3)</f>
        <v>8.3182737051450156E-2</v>
      </c>
      <c r="AD298" s="11">
        <f>'OddsRatio_working_3-way'!X298^(1/3)*SIN(('OddsRatio_working_3-way'!Y298+2*PI())/3)</f>
        <v>0.4104171676232794</v>
      </c>
      <c r="AE298" s="11">
        <f>'OddsRatio_working_3-way'!X298^(1/3)*SIN(('OddsRatio_working_3-way'!Y298+4*PI())/3)</f>
        <v>-0.49359990467472931</v>
      </c>
      <c r="AF298" s="11">
        <f>-'OddsRatio_working_3-way'!U298/(3*'OddsRatio_working_3-way'!X298^(1/3))*COS(('OddsRatio_working_3-way'!Y298)/3)</f>
        <v>0.52193450004327269</v>
      </c>
      <c r="AG298" s="11">
        <f>-'OddsRatio_working_3-way'!U298/(3*'OddsRatio_working_3-way'!X298^(1/3))*COS(('OddsRatio_working_3-way'!Y298+2*PI())/3)</f>
        <v>-0.33300561346451313</v>
      </c>
      <c r="AH298" s="11">
        <f>-'OddsRatio_working_3-way'!U298/(3*'OddsRatio_working_3-way'!X298^(1/3))*COS(('OddsRatio_working_3-way'!Y298+4*PI())/3)</f>
        <v>-0.18892888657875975</v>
      </c>
      <c r="AI298" s="11">
        <f>'OddsRatio_working_3-way'!U298/(3*'OddsRatio_working_3-way'!X298^(1/3))*SIN(('OddsRatio_working_3-way'!Y298)/3)</f>
        <v>-8.3182737051450156E-2</v>
      </c>
      <c r="AJ298" s="11">
        <f>'OddsRatio_working_3-way'!U298/(3*'OddsRatio_working_3-way'!X298^(1/3))*SIN(('OddsRatio_working_3-way'!Y298+2*PI())/3)</f>
        <v>-0.4104171676232794</v>
      </c>
      <c r="AK298" s="11">
        <f>'OddsRatio_working_3-way'!U298/(3*'OddsRatio_working_3-way'!X298^(1/3))*SIN(('OddsRatio_working_3-way'!Y298+4*PI())/3)</f>
        <v>0.49359990467472931</v>
      </c>
      <c r="AL298" s="11">
        <f>'OddsRatio_working_3-way'!Z298+'OddsRatio_working_3-way'!AF298</f>
        <v>1.0438690000865454</v>
      </c>
      <c r="AM298" s="11">
        <f>'OddsRatio_working_3-way'!AA298+'OddsRatio_working_3-way'!AG298</f>
        <v>-0.66601122692902626</v>
      </c>
      <c r="AN298" s="11">
        <f>'OddsRatio_working_3-way'!AB298+'OddsRatio_working_3-way'!AH298</f>
        <v>-0.37785777315751951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1.0438690000865454</v>
      </c>
      <c r="AS298" s="11">
        <f>IF(('OddsRatio_working_3-way'!X298=0),IF(Q298&gt;0,-Q298^(1/3),(-Q298)^(1/3)),'OddsRatio_working_3-way'!AM298-'OddsRatio_working_3-way'!R298/3)</f>
        <v>-0.66601122692902626</v>
      </c>
      <c r="AT298" s="11">
        <f>IF(('OddsRatio_working_3-way'!X298=0),IF(Q298&gt;0,-Q298^(1/3),(-Q298)^(1/3)),'OddsRatio_working_3-way'!AN298-'OddsRatio_working_3-way'!R298/3)</f>
        <v>-0.37785777315751951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2.23</v>
      </c>
      <c r="B299" s="4">
        <f>IF('True_Odds_Calculator_3-way'!B300="","",'True_Odds_Calculator_3-way'!B300)</f>
        <v>3.56</v>
      </c>
      <c r="C299" s="4">
        <f>IF('True_Odds_Calculator_3-way'!C300="","",'True_Odds_Calculator_3-way'!C300)</f>
        <v>3.35</v>
      </c>
      <c r="D299" s="9">
        <f t="shared" si="65"/>
        <v>0.43793457635576671</v>
      </c>
      <c r="E299" s="9">
        <f t="shared" si="66"/>
        <v>0.27238772340421818</v>
      </c>
      <c r="F299" s="9">
        <f t="shared" si="67"/>
        <v>0.28967770024001516</v>
      </c>
      <c r="G299" s="9">
        <f t="shared" si="68"/>
        <v>1.0434521130140837</v>
      </c>
      <c r="H299" s="9">
        <f t="shared" si="69"/>
        <v>2.2834460990073229</v>
      </c>
      <c r="I299" s="9">
        <f t="shared" si="70"/>
        <v>3.6712374093160545</v>
      </c>
      <c r="J299" s="9">
        <f t="shared" si="71"/>
        <v>3.452112465583097</v>
      </c>
      <c r="K299" s="11">
        <f t="shared" si="72"/>
        <v>0.44843049327354262</v>
      </c>
      <c r="L299" s="11">
        <f t="shared" si="73"/>
        <v>0.2808988764044944</v>
      </c>
      <c r="M299" s="11">
        <f t="shared" si="74"/>
        <v>0.29850746268656714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-0.27823596784054738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0.23087063799258359</v>
      </c>
      <c r="Q299" s="11">
        <f>2*'OddsRatio_working_3-way'!K299*'OddsRatio_working_3-way'!L299*'OddsRatio_working_3-way'!M299</f>
        <v>7.5202162212567938E-2</v>
      </c>
      <c r="R299" s="11">
        <f t="shared" si="75"/>
        <v>0</v>
      </c>
      <c r="S299" s="11">
        <f t="shared" si="76"/>
        <v>-0.82976561148590211</v>
      </c>
      <c r="T299" s="11">
        <f t="shared" si="77"/>
        <v>-0.27028195813873029</v>
      </c>
      <c r="U299" s="11">
        <f>'OddsRatio_working_3-way'!S299-'OddsRatio_working_3-way'!R299^2/3</f>
        <v>-0.82976561148590211</v>
      </c>
      <c r="V299" s="11">
        <f>'OddsRatio_working_3-way'!S299*'OddsRatio_working_3-way'!R299/3-2*'OddsRatio_working_3-way'!R299^3/27-'OddsRatio_working_3-way'!T299</f>
        <v>0.27028195813873029</v>
      </c>
      <c r="W299" s="11">
        <f>'OddsRatio_working_3-way'!V299^2+4*'OddsRatio_working_3-way'!U299^3/27</f>
        <v>-1.158510399959678E-2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0.14546257327479734</v>
      </c>
      <c r="Y299" s="11">
        <f>IF('OddsRatio_working_3-way'!W299&gt;=0,IF('OddsRatio_working_3-way'!V299+SQRT('OddsRatio_working_3-way'!W299)&gt;0,0,PI()),ACOS('OddsRatio_working_3-way'!V299/(2*'OddsRatio_working_3-way'!X299)))</f>
        <v>0.37897874383024144</v>
      </c>
      <c r="Z299" s="11">
        <f>'OddsRatio_working_3-way'!X299^(1/3)*COS('OddsRatio_working_3-way'!Y299/3)</f>
        <v>0.52172605650704185</v>
      </c>
      <c r="AA299" s="11">
        <f>'OddsRatio_working_3-way'!X299^(1/3)*COS(('OddsRatio_working_3-way'!Y299+2*PI())/3)</f>
        <v>-0.31824633891684645</v>
      </c>
      <c r="AB299" s="11">
        <f>'OddsRatio_working_3-way'!X299^(1/3)*COS(('OddsRatio_working_3-way'!Y299+4*PI())/3)</f>
        <v>-0.20347971759019559</v>
      </c>
      <c r="AC299" s="11">
        <f>'OddsRatio_working_3-way'!X299^(1/3)*SIN('OddsRatio_working_3-way'!Y299/3)</f>
        <v>6.6260539716925831E-2</v>
      </c>
      <c r="AD299" s="11">
        <f>'OddsRatio_working_3-way'!X299^(1/3)*SIN(('OddsRatio_working_3-way'!Y299+2*PI())/3)</f>
        <v>0.41869774889291095</v>
      </c>
      <c r="AE299" s="11">
        <f>'OddsRatio_working_3-way'!X299^(1/3)*SIN(('OddsRatio_working_3-way'!Y299+4*PI())/3)</f>
        <v>-0.4849582886098367</v>
      </c>
      <c r="AF299" s="11">
        <f>-'OddsRatio_working_3-way'!U299/(3*'OddsRatio_working_3-way'!X299^(1/3))*COS(('OddsRatio_working_3-way'!Y299)/3)</f>
        <v>0.52172605650704185</v>
      </c>
      <c r="AG299" s="11">
        <f>-'OddsRatio_working_3-way'!U299/(3*'OddsRatio_working_3-way'!X299^(1/3))*COS(('OddsRatio_working_3-way'!Y299+2*PI())/3)</f>
        <v>-0.31824633891684645</v>
      </c>
      <c r="AH299" s="11">
        <f>-'OddsRatio_working_3-way'!U299/(3*'OddsRatio_working_3-way'!X299^(1/3))*COS(('OddsRatio_working_3-way'!Y299+4*PI())/3)</f>
        <v>-0.20347971759019559</v>
      </c>
      <c r="AI299" s="11">
        <f>'OddsRatio_working_3-way'!U299/(3*'OddsRatio_working_3-way'!X299^(1/3))*SIN(('OddsRatio_working_3-way'!Y299)/3)</f>
        <v>-6.6260539716925831E-2</v>
      </c>
      <c r="AJ299" s="11">
        <f>'OddsRatio_working_3-way'!U299/(3*'OddsRatio_working_3-way'!X299^(1/3))*SIN(('OddsRatio_working_3-way'!Y299+2*PI())/3)</f>
        <v>-0.41869774889291095</v>
      </c>
      <c r="AK299" s="11">
        <f>'OddsRatio_working_3-way'!U299/(3*'OddsRatio_working_3-way'!X299^(1/3))*SIN(('OddsRatio_working_3-way'!Y299+4*PI())/3)</f>
        <v>0.4849582886098367</v>
      </c>
      <c r="AL299" s="11">
        <f>'OddsRatio_working_3-way'!Z299+'OddsRatio_working_3-way'!AF299</f>
        <v>1.0434521130140837</v>
      </c>
      <c r="AM299" s="11">
        <f>'OddsRatio_working_3-way'!AA299+'OddsRatio_working_3-way'!AG299</f>
        <v>-0.6364926778336929</v>
      </c>
      <c r="AN299" s="11">
        <f>'OddsRatio_working_3-way'!AB299+'OddsRatio_working_3-way'!AH299</f>
        <v>-0.40695943518039118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1.0434521130140837</v>
      </c>
      <c r="AS299" s="11">
        <f>IF(('OddsRatio_working_3-way'!X299=0),IF(Q299&gt;0,-Q299^(1/3),(-Q299)^(1/3)),'OddsRatio_working_3-way'!AM299-'OddsRatio_working_3-way'!R299/3)</f>
        <v>-0.6364926778336929</v>
      </c>
      <c r="AT299" s="11">
        <f>IF(('OddsRatio_working_3-way'!X299=0),IF(Q299&gt;0,-Q299^(1/3),(-Q299)^(1/3)),'OddsRatio_working_3-way'!AN299-'OddsRatio_working_3-way'!R299/3)</f>
        <v>-0.40695943518039118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1.72</v>
      </c>
      <c r="B300" s="4">
        <f>IF('True_Odds_Calculator_3-way'!B301="","",'True_Odds_Calculator_3-way'!B301)</f>
        <v>4.0199999999999996</v>
      </c>
      <c r="C300" s="4">
        <f>IF('True_Odds_Calculator_3-way'!C301="","",'True_Odds_Calculator_3-way'!C301)</f>
        <v>4.95</v>
      </c>
      <c r="D300" s="9">
        <f t="shared" si="65"/>
        <v>0.5680066255221351</v>
      </c>
      <c r="E300" s="9">
        <f t="shared" si="66"/>
        <v>0.2386603683764649</v>
      </c>
      <c r="F300" s="9">
        <f t="shared" si="67"/>
        <v>0.19333300610139975</v>
      </c>
      <c r="G300" s="9">
        <f t="shared" si="68"/>
        <v>1.0563095057815342</v>
      </c>
      <c r="H300" s="9">
        <f t="shared" si="69"/>
        <v>1.7605428441627047</v>
      </c>
      <c r="I300" s="9">
        <f t="shared" si="70"/>
        <v>4.1900547074602326</v>
      </c>
      <c r="J300" s="9">
        <f t="shared" si="71"/>
        <v>5.1724225478370602</v>
      </c>
      <c r="K300" s="11">
        <f t="shared" si="72"/>
        <v>0.58139534883720934</v>
      </c>
      <c r="L300" s="11">
        <f t="shared" si="73"/>
        <v>0.24875621890547267</v>
      </c>
      <c r="M300" s="11">
        <f t="shared" si="74"/>
        <v>0.20202020202020202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-0.25094401144383782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0.22468115144269257</v>
      </c>
      <c r="Q300" s="11">
        <f>2*'OddsRatio_working_3-way'!K300*'OddsRatio_working_3-way'!L300*'OddsRatio_working_3-way'!M300</f>
        <v>5.8434629764029286E-2</v>
      </c>
      <c r="R300" s="11">
        <f t="shared" si="75"/>
        <v>0</v>
      </c>
      <c r="S300" s="11">
        <f t="shared" si="76"/>
        <v>-0.89534374679818585</v>
      </c>
      <c r="T300" s="11">
        <f t="shared" si="77"/>
        <v>-0.23285923193710947</v>
      </c>
      <c r="U300" s="11">
        <f>'OddsRatio_working_3-way'!S300-'OddsRatio_working_3-way'!R300^2/3</f>
        <v>-0.89534374679818585</v>
      </c>
      <c r="V300" s="11">
        <f>'OddsRatio_working_3-way'!S300*'OddsRatio_working_3-way'!R300/3-2*'OddsRatio_working_3-way'!R300^3/27-'OddsRatio_working_3-way'!T300</f>
        <v>0.23285923193710947</v>
      </c>
      <c r="W300" s="11">
        <f>'OddsRatio_working_3-way'!V300^2+4*'OddsRatio_working_3-way'!U300^3/27</f>
        <v>-5.2108984270884014E-2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0.16304325052668123</v>
      </c>
      <c r="Y300" s="11">
        <f>IF('OddsRatio_working_3-way'!W300&gt;=0,IF('OddsRatio_working_3-way'!V300+SQRT('OddsRatio_working_3-way'!W300)&gt;0,0,PI()),ACOS('OddsRatio_working_3-way'!V300/(2*'OddsRatio_working_3-way'!X300)))</f>
        <v>0.77545492465736998</v>
      </c>
      <c r="Z300" s="11">
        <f>'OddsRatio_working_3-way'!X300^(1/3)*COS('OddsRatio_working_3-way'!Y300/3)</f>
        <v>0.52815475289076697</v>
      </c>
      <c r="AA300" s="11">
        <f>'OddsRatio_working_3-way'!X300^(1/3)*COS(('OddsRatio_working_3-way'!Y300+2*PI())/3)</f>
        <v>-0.3850127081260637</v>
      </c>
      <c r="AB300" s="11">
        <f>'OddsRatio_working_3-way'!X300^(1/3)*COS(('OddsRatio_working_3-way'!Y300+4*PI())/3)</f>
        <v>-0.14314204476470335</v>
      </c>
      <c r="AC300" s="11">
        <f>'OddsRatio_working_3-way'!X300^(1/3)*SIN('OddsRatio_working_3-way'!Y300/3)</f>
        <v>0.13964409260075489</v>
      </c>
      <c r="AD300" s="11">
        <f>'OddsRatio_working_3-way'!X300^(1/3)*SIN(('OddsRatio_working_3-way'!Y300+2*PI())/3)</f>
        <v>0.38757338683251946</v>
      </c>
      <c r="AE300" s="11">
        <f>'OddsRatio_working_3-way'!X300^(1/3)*SIN(('OddsRatio_working_3-way'!Y300+4*PI())/3)</f>
        <v>-0.52721747943327424</v>
      </c>
      <c r="AF300" s="11">
        <f>-'OddsRatio_working_3-way'!U300/(3*'OddsRatio_working_3-way'!X300^(1/3))*COS(('OddsRatio_working_3-way'!Y300)/3)</f>
        <v>0.52815475289076708</v>
      </c>
      <c r="AG300" s="11">
        <f>-'OddsRatio_working_3-way'!U300/(3*'OddsRatio_working_3-way'!X300^(1/3))*COS(('OddsRatio_working_3-way'!Y300+2*PI())/3)</f>
        <v>-0.38501270812606375</v>
      </c>
      <c r="AH300" s="11">
        <f>-'OddsRatio_working_3-way'!U300/(3*'OddsRatio_working_3-way'!X300^(1/3))*COS(('OddsRatio_working_3-way'!Y300+4*PI())/3)</f>
        <v>-0.14314204476470338</v>
      </c>
      <c r="AI300" s="11">
        <f>'OddsRatio_working_3-way'!U300/(3*'OddsRatio_working_3-way'!X300^(1/3))*SIN(('OddsRatio_working_3-way'!Y300)/3)</f>
        <v>-0.13964409260075492</v>
      </c>
      <c r="AJ300" s="11">
        <f>'OddsRatio_working_3-way'!U300/(3*'OddsRatio_working_3-way'!X300^(1/3))*SIN(('OddsRatio_working_3-way'!Y300+2*PI())/3)</f>
        <v>-0.38757338683251957</v>
      </c>
      <c r="AK300" s="11">
        <f>'OddsRatio_working_3-way'!U300/(3*'OddsRatio_working_3-way'!X300^(1/3))*SIN(('OddsRatio_working_3-way'!Y300+4*PI())/3)</f>
        <v>0.52721747943327435</v>
      </c>
      <c r="AL300" s="11">
        <f>'OddsRatio_working_3-way'!Z300+'OddsRatio_working_3-way'!AF300</f>
        <v>1.0563095057815342</v>
      </c>
      <c r="AM300" s="11">
        <f>'OddsRatio_working_3-way'!AA300+'OddsRatio_working_3-way'!AG300</f>
        <v>-0.77002541625212739</v>
      </c>
      <c r="AN300" s="11">
        <f>'OddsRatio_working_3-way'!AB300+'OddsRatio_working_3-way'!AH300</f>
        <v>-0.28628408952940676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1.0563095057815342</v>
      </c>
      <c r="AS300" s="11">
        <f>IF(('OddsRatio_working_3-way'!X300=0),IF(Q300&gt;0,-Q300^(1/3),(-Q300)^(1/3)),'OddsRatio_working_3-way'!AM300-'OddsRatio_working_3-way'!R300/3)</f>
        <v>-0.77002541625212739</v>
      </c>
      <c r="AT300" s="11">
        <f>IF(('OddsRatio_working_3-way'!X300=0),IF(Q300&gt;0,-Q300^(1/3),(-Q300)^(1/3)),'OddsRatio_working_3-way'!AN300-'OddsRatio_working_3-way'!R300/3)</f>
        <v>-0.28628408952940676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1.79</v>
      </c>
      <c r="B301" s="4">
        <f>IF('True_Odds_Calculator_3-way'!B302="","",'True_Odds_Calculator_3-way'!B302)</f>
        <v>3.61</v>
      </c>
      <c r="C301" s="4">
        <f>IF('True_Odds_Calculator_3-way'!C302="","",'True_Odds_Calculator_3-way'!C302)</f>
        <v>5.12</v>
      </c>
      <c r="D301" s="9">
        <f t="shared" si="65"/>
        <v>0.5458906030548295</v>
      </c>
      <c r="E301" s="9">
        <f t="shared" si="66"/>
        <v>0.26678574177810416</v>
      </c>
      <c r="F301" s="9">
        <f t="shared" si="67"/>
        <v>0.18732365516706612</v>
      </c>
      <c r="G301" s="9">
        <f t="shared" si="68"/>
        <v>1.0529985646077282</v>
      </c>
      <c r="H301" s="9">
        <f t="shared" si="69"/>
        <v>1.8318688660401057</v>
      </c>
      <c r="I301" s="9">
        <f t="shared" si="70"/>
        <v>3.7483262536261703</v>
      </c>
      <c r="J301" s="9">
        <f t="shared" si="71"/>
        <v>5.3383540861838403</v>
      </c>
      <c r="K301" s="11">
        <f t="shared" si="72"/>
        <v>0.55865921787709494</v>
      </c>
      <c r="L301" s="11">
        <f t="shared" si="73"/>
        <v>0.2770083102493075</v>
      </c>
      <c r="M301" s="11">
        <f t="shared" si="74"/>
        <v>0.1953125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-0.25676428856063993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0.22729382998808401</v>
      </c>
      <c r="Q301" s="11">
        <f>2*'OddsRatio_working_3-way'!K301*'OddsRatio_working_3-way'!L301*'OddsRatio_working_3-way'!M301</f>
        <v>6.0450486698958514E-2</v>
      </c>
      <c r="R301" s="11">
        <f t="shared" si="75"/>
        <v>0</v>
      </c>
      <c r="S301" s="11">
        <f t="shared" si="76"/>
        <v>-0.88522368613735047</v>
      </c>
      <c r="T301" s="11">
        <f t="shared" si="77"/>
        <v>-0.2354318314195081</v>
      </c>
      <c r="U301" s="11">
        <f>'OddsRatio_working_3-way'!S301-'OddsRatio_working_3-way'!R301^2/3</f>
        <v>-0.88522368613735047</v>
      </c>
      <c r="V301" s="11">
        <f>'OddsRatio_working_3-way'!S301*'OddsRatio_working_3-way'!R301/3-2*'OddsRatio_working_3-way'!R301^3/27-'OddsRatio_working_3-way'!T301</f>
        <v>0.2354318314195081</v>
      </c>
      <c r="W301" s="11">
        <f>'OddsRatio_working_3-way'!V301^2+4*'OddsRatio_working_3-way'!U301^3/27</f>
        <v>-4.7339237581151425E-2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0.16028676241871559</v>
      </c>
      <c r="Y301" s="11">
        <f>IF('OddsRatio_working_3-way'!W301&gt;=0,IF('OddsRatio_working_3-way'!V301+SQRT('OddsRatio_working_3-way'!W301)&gt;0,0,PI()),ACOS('OddsRatio_working_3-way'!V301/(2*'OddsRatio_working_3-way'!X301)))</f>
        <v>0.74600198050981981</v>
      </c>
      <c r="Z301" s="11">
        <f>'OddsRatio_working_3-way'!X301^(1/3)*COS('OddsRatio_working_3-way'!Y301/3)</f>
        <v>0.52649928230386411</v>
      </c>
      <c r="AA301" s="11">
        <f>'OddsRatio_working_3-way'!X301^(1/3)*COS(('OddsRatio_working_3-way'!Y301+2*PI())/3)</f>
        <v>-0.3790287447694442</v>
      </c>
      <c r="AB301" s="11">
        <f>'OddsRatio_working_3-way'!X301^(1/3)*COS(('OddsRatio_working_3-way'!Y301+4*PI())/3)</f>
        <v>-0.14747053753442005</v>
      </c>
      <c r="AC301" s="11">
        <f>'OddsRatio_working_3-way'!X301^(1/3)*SIN('OddsRatio_working_3-way'!Y301/3)</f>
        <v>0.1336901932802084</v>
      </c>
      <c r="AD301" s="11">
        <f>'OddsRatio_working_3-way'!X301^(1/3)*SIN(('OddsRatio_working_3-way'!Y301+2*PI())/3)</f>
        <v>0.38911665690931685</v>
      </c>
      <c r="AE301" s="11">
        <f>'OddsRatio_working_3-way'!X301^(1/3)*SIN(('OddsRatio_working_3-way'!Y301+4*PI())/3)</f>
        <v>-0.52280685018952522</v>
      </c>
      <c r="AF301" s="11">
        <f>-'OddsRatio_working_3-way'!U301/(3*'OddsRatio_working_3-way'!X301^(1/3))*COS(('OddsRatio_working_3-way'!Y301)/3)</f>
        <v>0.52649928230386411</v>
      </c>
      <c r="AG301" s="11">
        <f>-'OddsRatio_working_3-way'!U301/(3*'OddsRatio_working_3-way'!X301^(1/3))*COS(('OddsRatio_working_3-way'!Y301+2*PI())/3)</f>
        <v>-0.3790287447694442</v>
      </c>
      <c r="AH301" s="11">
        <f>-'OddsRatio_working_3-way'!U301/(3*'OddsRatio_working_3-way'!X301^(1/3))*COS(('OddsRatio_working_3-way'!Y301+4*PI())/3)</f>
        <v>-0.14747053753442005</v>
      </c>
      <c r="AI301" s="11">
        <f>'OddsRatio_working_3-way'!U301/(3*'OddsRatio_working_3-way'!X301^(1/3))*SIN(('OddsRatio_working_3-way'!Y301)/3)</f>
        <v>-0.1336901932802084</v>
      </c>
      <c r="AJ301" s="11">
        <f>'OddsRatio_working_3-way'!U301/(3*'OddsRatio_working_3-way'!X301^(1/3))*SIN(('OddsRatio_working_3-way'!Y301+2*PI())/3)</f>
        <v>-0.38911665690931685</v>
      </c>
      <c r="AK301" s="11">
        <f>'OddsRatio_working_3-way'!U301/(3*'OddsRatio_working_3-way'!X301^(1/3))*SIN(('OddsRatio_working_3-way'!Y301+4*PI())/3)</f>
        <v>0.52280685018952522</v>
      </c>
      <c r="AL301" s="11">
        <f>'OddsRatio_working_3-way'!Z301+'OddsRatio_working_3-way'!AF301</f>
        <v>1.0529985646077282</v>
      </c>
      <c r="AM301" s="11">
        <f>'OddsRatio_working_3-way'!AA301+'OddsRatio_working_3-way'!AG301</f>
        <v>-0.75805748953888841</v>
      </c>
      <c r="AN301" s="11">
        <f>'OddsRatio_working_3-way'!AB301+'OddsRatio_working_3-way'!AH301</f>
        <v>-0.2949410750688401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1.0529985646077282</v>
      </c>
      <c r="AS301" s="11">
        <f>IF(('OddsRatio_working_3-way'!X301=0),IF(Q301&gt;0,-Q301^(1/3),(-Q301)^(1/3)),'OddsRatio_working_3-way'!AM301-'OddsRatio_working_3-way'!R301/3)</f>
        <v>-0.75805748953888841</v>
      </c>
      <c r="AT301" s="11">
        <f>IF(('OddsRatio_working_3-way'!X301=0),IF(Q301&gt;0,-Q301^(1/3),(-Q301)^(1/3)),'OddsRatio_working_3-way'!AN301-'OddsRatio_working_3-way'!R301/3)</f>
        <v>-0.2949410750688401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2.5499999999999998</v>
      </c>
      <c r="B302" s="4">
        <f>IF('True_Odds_Calculator_3-way'!B303="","",'True_Odds_Calculator_3-way'!B303)</f>
        <v>3.03</v>
      </c>
      <c r="C302" s="4">
        <f>IF('True_Odds_Calculator_3-way'!C303="","",'True_Odds_Calculator_3-way'!C303)</f>
        <v>3.16</v>
      </c>
      <c r="D302" s="9">
        <f t="shared" si="65"/>
        <v>0.37849078222853866</v>
      </c>
      <c r="E302" s="9">
        <f t="shared" si="66"/>
        <v>0.31740137427622739</v>
      </c>
      <c r="F302" s="9">
        <f t="shared" si="67"/>
        <v>0.3041078434952339</v>
      </c>
      <c r="G302" s="9">
        <f t="shared" si="68"/>
        <v>1.0594014642150511</v>
      </c>
      <c r="H302" s="9">
        <f t="shared" si="69"/>
        <v>2.6420722695333287</v>
      </c>
      <c r="I302" s="9">
        <f t="shared" si="70"/>
        <v>3.1505849723565538</v>
      </c>
      <c r="J302" s="9">
        <f t="shared" si="71"/>
        <v>3.2883071627045108</v>
      </c>
      <c r="K302" s="11">
        <f t="shared" si="72"/>
        <v>0.39215686274509809</v>
      </c>
      <c r="L302" s="11">
        <f t="shared" si="73"/>
        <v>0.33003300330033003</v>
      </c>
      <c r="M302" s="11">
        <f t="shared" si="74"/>
        <v>0.31645569620253161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-0.27836305596307953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0.23509424658027983</v>
      </c>
      <c r="Q302" s="11">
        <f>2*'OddsRatio_working_3-way'!K302*'OddsRatio_working_3-way'!L302*'OddsRatio_working_3-way'!M302</f>
        <v>8.1914371630759514E-2</v>
      </c>
      <c r="R302" s="11">
        <f t="shared" si="75"/>
        <v>0</v>
      </c>
      <c r="S302" s="11">
        <f t="shared" si="76"/>
        <v>-0.84455979895357014</v>
      </c>
      <c r="T302" s="11">
        <f t="shared" si="77"/>
        <v>-0.29427170695246341</v>
      </c>
      <c r="U302" s="11">
        <f>'OddsRatio_working_3-way'!S302-'OddsRatio_working_3-way'!R302^2/3</f>
        <v>-0.84455979895357014</v>
      </c>
      <c r="V302" s="11">
        <f>'OddsRatio_working_3-way'!S302*'OddsRatio_working_3-way'!R302/3-2*'OddsRatio_working_3-way'!R302^3/27-'OddsRatio_working_3-way'!T302</f>
        <v>0.29427170695246341</v>
      </c>
      <c r="W302" s="11">
        <f>'OddsRatio_working_3-way'!V302^2+4*'OddsRatio_working_3-way'!U302^3/27</f>
        <v>-2.6498917439893854E-3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0.14937011854509746</v>
      </c>
      <c r="Y302" s="11">
        <f>IF('OddsRatio_working_3-way'!W302&gt;=0,IF('OddsRatio_working_3-way'!V302+SQRT('OddsRatio_working_3-way'!W302)&gt;0,0,PI()),ACOS('OddsRatio_working_3-way'!V302/(2*'OddsRatio_working_3-way'!X302)))</f>
        <v>0.173178238714496</v>
      </c>
      <c r="Z302" s="11">
        <f>'OddsRatio_working_3-way'!X302^(1/3)*COS('OddsRatio_working_3-way'!Y302/3)</f>
        <v>0.52970073210752555</v>
      </c>
      <c r="AA302" s="11">
        <f>'OddsRatio_working_3-way'!X302^(1/3)*COS(('OddsRatio_working_3-way'!Y302+2*PI())/3)</f>
        <v>-0.29136075160275315</v>
      </c>
      <c r="AB302" s="11">
        <f>'OddsRatio_working_3-way'!X302^(1/3)*COS(('OddsRatio_working_3-way'!Y302+4*PI())/3)</f>
        <v>-0.23833998050477276</v>
      </c>
      <c r="AC302" s="11">
        <f>'OddsRatio_working_3-way'!X302^(1/3)*SIN('OddsRatio_working_3-way'!Y302/3)</f>
        <v>3.0611556466060678E-2</v>
      </c>
      <c r="AD302" s="11">
        <f>'OddsRatio_working_3-way'!X302^(1/3)*SIN(('OddsRatio_working_3-way'!Y302+2*PI())/3)</f>
        <v>0.44342851217530227</v>
      </c>
      <c r="AE302" s="11">
        <f>'OddsRatio_working_3-way'!X302^(1/3)*SIN(('OddsRatio_working_3-way'!Y302+4*PI())/3)</f>
        <v>-0.47404006864136278</v>
      </c>
      <c r="AF302" s="11">
        <f>-'OddsRatio_working_3-way'!U302/(3*'OddsRatio_working_3-way'!X302^(1/3))*COS(('OddsRatio_working_3-way'!Y302)/3)</f>
        <v>0.52970073210752555</v>
      </c>
      <c r="AG302" s="11">
        <f>-'OddsRatio_working_3-way'!U302/(3*'OddsRatio_working_3-way'!X302^(1/3))*COS(('OddsRatio_working_3-way'!Y302+2*PI())/3)</f>
        <v>-0.29136075160275315</v>
      </c>
      <c r="AH302" s="11">
        <f>-'OddsRatio_working_3-way'!U302/(3*'OddsRatio_working_3-way'!X302^(1/3))*COS(('OddsRatio_working_3-way'!Y302+4*PI())/3)</f>
        <v>-0.23833998050477276</v>
      </c>
      <c r="AI302" s="11">
        <f>'OddsRatio_working_3-way'!U302/(3*'OddsRatio_working_3-way'!X302^(1/3))*SIN(('OddsRatio_working_3-way'!Y302)/3)</f>
        <v>-3.0611556466060678E-2</v>
      </c>
      <c r="AJ302" s="11">
        <f>'OddsRatio_working_3-way'!U302/(3*'OddsRatio_working_3-way'!X302^(1/3))*SIN(('OddsRatio_working_3-way'!Y302+2*PI())/3)</f>
        <v>-0.44342851217530227</v>
      </c>
      <c r="AK302" s="11">
        <f>'OddsRatio_working_3-way'!U302/(3*'OddsRatio_working_3-way'!X302^(1/3))*SIN(('OddsRatio_working_3-way'!Y302+4*PI())/3)</f>
        <v>0.47404006864136278</v>
      </c>
      <c r="AL302" s="11">
        <f>'OddsRatio_working_3-way'!Z302+'OddsRatio_working_3-way'!AF302</f>
        <v>1.0594014642150511</v>
      </c>
      <c r="AM302" s="11">
        <f>'OddsRatio_working_3-way'!AA302+'OddsRatio_working_3-way'!AG302</f>
        <v>-0.58272150320550631</v>
      </c>
      <c r="AN302" s="11">
        <f>'OddsRatio_working_3-way'!AB302+'OddsRatio_working_3-way'!AH302</f>
        <v>-0.47667996100954552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1.0594014642150511</v>
      </c>
      <c r="AS302" s="11">
        <f>IF(('OddsRatio_working_3-way'!X302=0),IF(Q302&gt;0,-Q302^(1/3),(-Q302)^(1/3)),'OddsRatio_working_3-way'!AM302-'OddsRatio_working_3-way'!R302/3)</f>
        <v>-0.58272150320550631</v>
      </c>
      <c r="AT302" s="11">
        <f>IF(('OddsRatio_working_3-way'!X302=0),IF(Q302&gt;0,-Q302^(1/3),(-Q302)^(1/3)),'OddsRatio_working_3-way'!AN302-'OddsRatio_working_3-way'!R302/3)</f>
        <v>-0.47667996100954552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1.96</v>
      </c>
      <c r="B303" s="4">
        <f>IF('True_Odds_Calculator_3-way'!B304="","",'True_Odds_Calculator_3-way'!B304)</f>
        <v>3.44</v>
      </c>
      <c r="C303" s="4">
        <f>IF('True_Odds_Calculator_3-way'!C304="","",'True_Odds_Calculator_3-way'!C304)</f>
        <v>4.18</v>
      </c>
      <c r="D303" s="9">
        <f t="shared" si="65"/>
        <v>0.4943384884737908</v>
      </c>
      <c r="E303" s="9">
        <f t="shared" si="66"/>
        <v>0.27778668471129697</v>
      </c>
      <c r="F303" s="9">
        <f t="shared" si="67"/>
        <v>0.22787482681491211</v>
      </c>
      <c r="G303" s="9">
        <f t="shared" si="68"/>
        <v>1.0655264630503503</v>
      </c>
      <c r="H303" s="9">
        <f t="shared" si="69"/>
        <v>2.0229054045283359</v>
      </c>
      <c r="I303" s="9">
        <f t="shared" si="70"/>
        <v>3.5998845698428545</v>
      </c>
      <c r="J303" s="9">
        <f t="shared" si="71"/>
        <v>4.3883741525001128</v>
      </c>
      <c r="K303" s="11">
        <f t="shared" si="72"/>
        <v>0.51020408163265307</v>
      </c>
      <c r="L303" s="11">
        <f t="shared" si="73"/>
        <v>0.29069767441860467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-0.26430013420746057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0.23347215819676043</v>
      </c>
      <c r="Q303" s="11">
        <f>2*'OddsRatio_working_3-way'!K303*'OddsRatio_working_3-way'!L303*'OddsRatio_working_3-way'!M303</f>
        <v>7.0964181822723529E-2</v>
      </c>
      <c r="R303" s="11">
        <f t="shared" si="75"/>
        <v>0</v>
      </c>
      <c r="S303" s="11">
        <f t="shared" si="76"/>
        <v>-0.88335996838162056</v>
      </c>
      <c r="T303" s="11">
        <f t="shared" si="77"/>
        <v>-0.26849847063271137</v>
      </c>
      <c r="U303" s="11">
        <f>'OddsRatio_working_3-way'!S303-'OddsRatio_working_3-way'!R303^2/3</f>
        <v>-0.88335996838162056</v>
      </c>
      <c r="V303" s="11">
        <f>'OddsRatio_working_3-way'!S303*'OddsRatio_working_3-way'!R303/3-2*'OddsRatio_working_3-way'!R303^3/27-'OddsRatio_working_3-way'!T303</f>
        <v>0.26849847063271137</v>
      </c>
      <c r="W303" s="11">
        <f>'OddsRatio_working_3-way'!V303^2+4*'OddsRatio_working_3-way'!U303^3/27</f>
        <v>-3.0028233558151832E-2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0.15978083606166354</v>
      </c>
      <c r="Y303" s="11">
        <f>IF('OddsRatio_working_3-way'!W303&gt;=0,IF('OddsRatio_working_3-way'!V303+SQRT('OddsRatio_working_3-way'!W303)&gt;0,0,PI()),ACOS('OddsRatio_working_3-way'!V303/(2*'OddsRatio_working_3-way'!X303)))</f>
        <v>0.5731285033840956</v>
      </c>
      <c r="Z303" s="11">
        <f>'OddsRatio_working_3-way'!X303^(1/3)*COS('OddsRatio_working_3-way'!Y303/3)</f>
        <v>0.53276323152517513</v>
      </c>
      <c r="AA303" s="11">
        <f>'OddsRatio_working_3-way'!X303^(1/3)*COS(('OddsRatio_working_3-way'!Y303+2*PI())/3)</f>
        <v>-0.35561443733931819</v>
      </c>
      <c r="AB303" s="11">
        <f>'OddsRatio_working_3-way'!X303^(1/3)*COS(('OddsRatio_working_3-way'!Y303+4*PI())/3)</f>
        <v>-0.17714879418585705</v>
      </c>
      <c r="AC303" s="11">
        <f>'OddsRatio_working_3-way'!X303^(1/3)*SIN('OddsRatio_working_3-way'!Y303/3)</f>
        <v>0.10303718711575062</v>
      </c>
      <c r="AD303" s="11">
        <f>'OddsRatio_working_3-way'!X303^(1/3)*SIN(('OddsRatio_working_3-way'!Y303+2*PI())/3)</f>
        <v>0.40986789914521687</v>
      </c>
      <c r="AE303" s="11">
        <f>'OddsRatio_working_3-way'!X303^(1/3)*SIN(('OddsRatio_working_3-way'!Y303+4*PI())/3)</f>
        <v>-0.51290508626096731</v>
      </c>
      <c r="AF303" s="11">
        <f>-'OddsRatio_working_3-way'!U303/(3*'OddsRatio_working_3-way'!X303^(1/3))*COS(('OddsRatio_working_3-way'!Y303)/3)</f>
        <v>0.53276323152517513</v>
      </c>
      <c r="AG303" s="11">
        <f>-'OddsRatio_working_3-way'!U303/(3*'OddsRatio_working_3-way'!X303^(1/3))*COS(('OddsRatio_working_3-way'!Y303+2*PI())/3)</f>
        <v>-0.35561443733931819</v>
      </c>
      <c r="AH303" s="11">
        <f>-'OddsRatio_working_3-way'!U303/(3*'OddsRatio_working_3-way'!X303^(1/3))*COS(('OddsRatio_working_3-way'!Y303+4*PI())/3)</f>
        <v>-0.17714879418585705</v>
      </c>
      <c r="AI303" s="11">
        <f>'OddsRatio_working_3-way'!U303/(3*'OddsRatio_working_3-way'!X303^(1/3))*SIN(('OddsRatio_working_3-way'!Y303)/3)</f>
        <v>-0.10303718711575062</v>
      </c>
      <c r="AJ303" s="11">
        <f>'OddsRatio_working_3-way'!U303/(3*'OddsRatio_working_3-way'!X303^(1/3))*SIN(('OddsRatio_working_3-way'!Y303+2*PI())/3)</f>
        <v>-0.40986789914521687</v>
      </c>
      <c r="AK303" s="11">
        <f>'OddsRatio_working_3-way'!U303/(3*'OddsRatio_working_3-way'!X303^(1/3))*SIN(('OddsRatio_working_3-way'!Y303+4*PI())/3)</f>
        <v>0.51290508626096731</v>
      </c>
      <c r="AL303" s="11">
        <f>'OddsRatio_working_3-way'!Z303+'OddsRatio_working_3-way'!AF303</f>
        <v>1.0655264630503503</v>
      </c>
      <c r="AM303" s="11">
        <f>'OddsRatio_working_3-way'!AA303+'OddsRatio_working_3-way'!AG303</f>
        <v>-0.71122887467863638</v>
      </c>
      <c r="AN303" s="11">
        <f>'OddsRatio_working_3-way'!AB303+'OddsRatio_working_3-way'!AH303</f>
        <v>-0.3542975883717141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1.0655264630503503</v>
      </c>
      <c r="AS303" s="11">
        <f>IF(('OddsRatio_working_3-way'!X303=0),IF(Q303&gt;0,-Q303^(1/3),(-Q303)^(1/3)),'OddsRatio_working_3-way'!AM303-'OddsRatio_working_3-way'!R303/3)</f>
        <v>-0.71122887467863638</v>
      </c>
      <c r="AT303" s="11">
        <f>IF(('OddsRatio_working_3-way'!X303=0),IF(Q303&gt;0,-Q303^(1/3),(-Q303)^(1/3)),'OddsRatio_working_3-way'!AN303-'OddsRatio_working_3-way'!R303/3)</f>
        <v>-0.3542975883717141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</v>
      </c>
      <c r="B304" s="4">
        <f>IF('True_Odds_Calculator_3-way'!B305="","",'True_Odds_Calculator_3-way'!B305)</f>
        <v>3.89</v>
      </c>
      <c r="C304" s="4">
        <f>IF('True_Odds_Calculator_3-way'!C305="","",'True_Odds_Calculator_3-way'!C305)</f>
        <v>2.78</v>
      </c>
      <c r="D304" s="9">
        <f t="shared" si="65"/>
        <v>0.4043891889303794</v>
      </c>
      <c r="E304" s="9">
        <f t="shared" si="66"/>
        <v>0.24749933885200329</v>
      </c>
      <c r="F304" s="9">
        <f t="shared" si="67"/>
        <v>0.34811147221761768</v>
      </c>
      <c r="G304" s="9">
        <f t="shared" si="68"/>
        <v>1.0520466552195631</v>
      </c>
      <c r="H304" s="9">
        <f t="shared" si="69"/>
        <v>2.472865317307388</v>
      </c>
      <c r="I304" s="9">
        <f t="shared" si="70"/>
        <v>4.0404148335845376</v>
      </c>
      <c r="J304" s="9">
        <f t="shared" si="71"/>
        <v>2.8726430462908219</v>
      </c>
      <c r="K304" s="11">
        <f t="shared" si="72"/>
        <v>0.41666666666666669</v>
      </c>
      <c r="L304" s="11">
        <f t="shared" si="73"/>
        <v>0.25706940874035988</v>
      </c>
      <c r="M304" s="11">
        <f t="shared" si="74"/>
        <v>0.35971223021582738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-0.27748546663954199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0.23387459698051324</v>
      </c>
      <c r="Q304" s="11">
        <f>2*'OddsRatio_working_3-way'!K304*'OddsRatio_working_3-way'!L304*'OddsRatio_working_3-way'!M304</f>
        <v>7.7059175281882469E-2</v>
      </c>
      <c r="R304" s="11">
        <f t="shared" si="75"/>
        <v>0</v>
      </c>
      <c r="S304" s="11">
        <f t="shared" si="76"/>
        <v>-0.84283548184640622</v>
      </c>
      <c r="T304" s="11">
        <f t="shared" si="77"/>
        <v>-0.27770526584725086</v>
      </c>
      <c r="U304" s="11">
        <f>'OddsRatio_working_3-way'!S304-'OddsRatio_working_3-way'!R304^2/3</f>
        <v>-0.84283548184640622</v>
      </c>
      <c r="V304" s="11">
        <f>'OddsRatio_working_3-way'!S304*'OddsRatio_working_3-way'!R304/3-2*'OddsRatio_working_3-way'!R304^3/27-'OddsRatio_working_3-way'!T304</f>
        <v>0.27770526584725086</v>
      </c>
      <c r="W304" s="11">
        <f>'OddsRatio_working_3-way'!V304^2+4*'OddsRatio_working_3-way'!U304^3/27</f>
        <v>-1.1579997389155883E-2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0.14891290413228814</v>
      </c>
      <c r="Y304" s="11">
        <f>IF('OddsRatio_working_3-way'!W304&gt;=0,IF('OddsRatio_working_3-way'!V304+SQRT('OddsRatio_working_3-way'!W304)&gt;0,0,PI()),ACOS('OddsRatio_working_3-way'!V304/(2*'OddsRatio_working_3-way'!X304)))</f>
        <v>0.36968305453420247</v>
      </c>
      <c r="Z304" s="11">
        <f>'OddsRatio_working_3-way'!X304^(1/3)*COS('OddsRatio_working_3-way'!Y304/3)</f>
        <v>0.52602332760978154</v>
      </c>
      <c r="AA304" s="11">
        <f>'OddsRatio_working_3-way'!X304^(1/3)*COS(('OddsRatio_working_3-way'!Y304+2*PI())/3)</f>
        <v>-0.31943386306502952</v>
      </c>
      <c r="AB304" s="11">
        <f>'OddsRatio_working_3-way'!X304^(1/3)*COS(('OddsRatio_working_3-way'!Y304+4*PI())/3)</f>
        <v>-0.20658946454475197</v>
      </c>
      <c r="AC304" s="11">
        <f>'OddsRatio_working_3-way'!X304^(1/3)*SIN('OddsRatio_working_3-way'!Y304/3)</f>
        <v>6.5150743862223678E-2</v>
      </c>
      <c r="AD304" s="11">
        <f>'OddsRatio_working_3-way'!X304^(1/3)*SIN(('OddsRatio_working_3-way'!Y304+2*PI())/3)</f>
        <v>0.4229741927621834</v>
      </c>
      <c r="AE304" s="11">
        <f>'OddsRatio_working_3-way'!X304^(1/3)*SIN(('OddsRatio_working_3-way'!Y304+4*PI())/3)</f>
        <v>-0.48812493662440704</v>
      </c>
      <c r="AF304" s="11">
        <f>-'OddsRatio_working_3-way'!U304/(3*'OddsRatio_working_3-way'!X304^(1/3))*COS(('OddsRatio_working_3-way'!Y304)/3)</f>
        <v>0.52602332760978154</v>
      </c>
      <c r="AG304" s="11">
        <f>-'OddsRatio_working_3-way'!U304/(3*'OddsRatio_working_3-way'!X304^(1/3))*COS(('OddsRatio_working_3-way'!Y304+2*PI())/3)</f>
        <v>-0.31943386306502952</v>
      </c>
      <c r="AH304" s="11">
        <f>-'OddsRatio_working_3-way'!U304/(3*'OddsRatio_working_3-way'!X304^(1/3))*COS(('OddsRatio_working_3-way'!Y304+4*PI())/3)</f>
        <v>-0.20658946454475197</v>
      </c>
      <c r="AI304" s="11">
        <f>'OddsRatio_working_3-way'!U304/(3*'OddsRatio_working_3-way'!X304^(1/3))*SIN(('OddsRatio_working_3-way'!Y304)/3)</f>
        <v>-6.5150743862223678E-2</v>
      </c>
      <c r="AJ304" s="11">
        <f>'OddsRatio_working_3-way'!U304/(3*'OddsRatio_working_3-way'!X304^(1/3))*SIN(('OddsRatio_working_3-way'!Y304+2*PI())/3)</f>
        <v>-0.4229741927621834</v>
      </c>
      <c r="AK304" s="11">
        <f>'OddsRatio_working_3-way'!U304/(3*'OddsRatio_working_3-way'!X304^(1/3))*SIN(('OddsRatio_working_3-way'!Y304+4*PI())/3)</f>
        <v>0.48812493662440704</v>
      </c>
      <c r="AL304" s="11">
        <f>'OddsRatio_working_3-way'!Z304+'OddsRatio_working_3-way'!AF304</f>
        <v>1.0520466552195631</v>
      </c>
      <c r="AM304" s="11">
        <f>'OddsRatio_working_3-way'!AA304+'OddsRatio_working_3-way'!AG304</f>
        <v>-0.63886772613005904</v>
      </c>
      <c r="AN304" s="11">
        <f>'OddsRatio_working_3-way'!AB304+'OddsRatio_working_3-way'!AH304</f>
        <v>-0.41317892908950393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1.0520466552195631</v>
      </c>
      <c r="AS304" s="11">
        <f>IF(('OddsRatio_working_3-way'!X304=0),IF(Q304&gt;0,-Q304^(1/3),(-Q304)^(1/3)),'OddsRatio_working_3-way'!AM304-'OddsRatio_working_3-way'!R304/3)</f>
        <v>-0.63886772613005904</v>
      </c>
      <c r="AT304" s="11">
        <f>IF(('OddsRatio_working_3-way'!X304=0),IF(Q304&gt;0,-Q304^(1/3),(-Q304)^(1/3)),'OddsRatio_working_3-way'!AN304-'OddsRatio_working_3-way'!R304/3)</f>
        <v>-0.41317892908950393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3.25</v>
      </c>
      <c r="B305" s="4">
        <f>IF('True_Odds_Calculator_3-way'!B306="","",'True_Odds_Calculator_3-way'!B306)</f>
        <v>4.04</v>
      </c>
      <c r="C305" s="4">
        <f>IF('True_Odds_Calculator_3-way'!C306="","",'True_Odds_Calculator_3-way'!C306)</f>
        <v>2.09</v>
      </c>
      <c r="D305" s="9">
        <f t="shared" si="65"/>
        <v>0.29666053927909747</v>
      </c>
      <c r="E305" s="9">
        <f t="shared" si="66"/>
        <v>0.23790887206014408</v>
      </c>
      <c r="F305" s="9">
        <f t="shared" si="67"/>
        <v>0.46543058866075848</v>
      </c>
      <c r="G305" s="9">
        <f t="shared" si="68"/>
        <v>1.053713839513613</v>
      </c>
      <c r="H305" s="9">
        <f t="shared" si="69"/>
        <v>3.3708561389056282</v>
      </c>
      <c r="I305" s="9">
        <f t="shared" si="70"/>
        <v>4.2032900721213835</v>
      </c>
      <c r="J305" s="9">
        <f t="shared" si="71"/>
        <v>2.1485480850698377</v>
      </c>
      <c r="K305" s="11">
        <f t="shared" si="72"/>
        <v>0.30769230769230771</v>
      </c>
      <c r="L305" s="11">
        <f t="shared" si="73"/>
        <v>0.24752475247524752</v>
      </c>
      <c r="M305" s="11">
        <f t="shared" si="74"/>
        <v>0.47846889952153115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-0.27168870733227168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0.23249288491602199</v>
      </c>
      <c r="Q305" s="11">
        <f>2*'OddsRatio_working_3-way'!K305*'OddsRatio_working_3-way'!L305*'OddsRatio_working_3-way'!M305</f>
        <v>7.2881782105336052E-2</v>
      </c>
      <c r="R305" s="11">
        <f t="shared" si="75"/>
        <v>0</v>
      </c>
      <c r="S305" s="11">
        <f t="shared" si="76"/>
        <v>-0.85573260368045512</v>
      </c>
      <c r="T305" s="11">
        <f t="shared" si="77"/>
        <v>-0.26825473469606742</v>
      </c>
      <c r="U305" s="11">
        <f>'OddsRatio_working_3-way'!S305-'OddsRatio_working_3-way'!R305^2/3</f>
        <v>-0.85573260368045512</v>
      </c>
      <c r="V305" s="11">
        <f>'OddsRatio_working_3-way'!S305*'OddsRatio_working_3-way'!R305/3-2*'OddsRatio_working_3-way'!R305^3/27-'OddsRatio_working_3-way'!T305</f>
        <v>0.26825473469606742</v>
      </c>
      <c r="W305" s="11">
        <f>'OddsRatio_working_3-way'!V305^2+4*'OddsRatio_working_3-way'!U305^3/27</f>
        <v>-2.0874124256271359E-2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0.15234395864550132</v>
      </c>
      <c r="Y305" s="11">
        <f>IF('OddsRatio_working_3-way'!W305&gt;=0,IF('OddsRatio_working_3-way'!V305+SQRT('OddsRatio_working_3-way'!W305)&gt;0,0,PI()),ACOS('OddsRatio_working_3-way'!V305/(2*'OddsRatio_working_3-way'!X305)))</f>
        <v>0.49403946126630083</v>
      </c>
      <c r="Z305" s="11">
        <f>'OddsRatio_working_3-way'!X305^(1/3)*COS('OddsRatio_working_3-way'!Y305/3)</f>
        <v>0.52685691975680649</v>
      </c>
      <c r="AA305" s="11">
        <f>'OddsRatio_working_3-way'!X305^(1/3)*COS(('OddsRatio_working_3-way'!Y305+2*PI())/3)</f>
        <v>-0.33925385469037433</v>
      </c>
      <c r="AB305" s="11">
        <f>'OddsRatio_working_3-way'!X305^(1/3)*COS(('OddsRatio_working_3-way'!Y305+4*PI())/3)</f>
        <v>-0.18760306506643223</v>
      </c>
      <c r="AC305" s="11">
        <f>'OddsRatio_working_3-way'!X305^(1/3)*SIN('OddsRatio_working_3-way'!Y305/3)</f>
        <v>8.7555624212202338E-2</v>
      </c>
      <c r="AD305" s="11">
        <f>'OddsRatio_working_3-way'!X305^(1/3)*SIN(('OddsRatio_working_3-way'!Y305+2*PI())/3)</f>
        <v>0.41249366456291275</v>
      </c>
      <c r="AE305" s="11">
        <f>'OddsRatio_working_3-way'!X305^(1/3)*SIN(('OddsRatio_working_3-way'!Y305+4*PI())/3)</f>
        <v>-0.50004928877511501</v>
      </c>
      <c r="AF305" s="11">
        <f>-'OddsRatio_working_3-way'!U305/(3*'OddsRatio_working_3-way'!X305^(1/3))*COS(('OddsRatio_working_3-way'!Y305)/3)</f>
        <v>0.52685691975680649</v>
      </c>
      <c r="AG305" s="11">
        <f>-'OddsRatio_working_3-way'!U305/(3*'OddsRatio_working_3-way'!X305^(1/3))*COS(('OddsRatio_working_3-way'!Y305+2*PI())/3)</f>
        <v>-0.33925385469037433</v>
      </c>
      <c r="AH305" s="11">
        <f>-'OddsRatio_working_3-way'!U305/(3*'OddsRatio_working_3-way'!X305^(1/3))*COS(('OddsRatio_working_3-way'!Y305+4*PI())/3)</f>
        <v>-0.18760306506643223</v>
      </c>
      <c r="AI305" s="11">
        <f>'OddsRatio_working_3-way'!U305/(3*'OddsRatio_working_3-way'!X305^(1/3))*SIN(('OddsRatio_working_3-way'!Y305)/3)</f>
        <v>-8.7555624212202338E-2</v>
      </c>
      <c r="AJ305" s="11">
        <f>'OddsRatio_working_3-way'!U305/(3*'OddsRatio_working_3-way'!X305^(1/3))*SIN(('OddsRatio_working_3-way'!Y305+2*PI())/3)</f>
        <v>-0.41249366456291275</v>
      </c>
      <c r="AK305" s="11">
        <f>'OddsRatio_working_3-way'!U305/(3*'OddsRatio_working_3-way'!X305^(1/3))*SIN(('OddsRatio_working_3-way'!Y305+4*PI())/3)</f>
        <v>0.50004928877511501</v>
      </c>
      <c r="AL305" s="11">
        <f>'OddsRatio_working_3-way'!Z305+'OddsRatio_working_3-way'!AF305</f>
        <v>1.053713839513613</v>
      </c>
      <c r="AM305" s="11">
        <f>'OddsRatio_working_3-way'!AA305+'OddsRatio_working_3-way'!AG305</f>
        <v>-0.67850770938074867</v>
      </c>
      <c r="AN305" s="11">
        <f>'OddsRatio_working_3-way'!AB305+'OddsRatio_working_3-way'!AH305</f>
        <v>-0.37520613013286447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1.053713839513613</v>
      </c>
      <c r="AS305" s="11">
        <f>IF(('OddsRatio_working_3-way'!X305=0),IF(Q305&gt;0,-Q305^(1/3),(-Q305)^(1/3)),'OddsRatio_working_3-way'!AM305-'OddsRatio_working_3-way'!R305/3)</f>
        <v>-0.67850770938074867</v>
      </c>
      <c r="AT305" s="11">
        <f>IF(('OddsRatio_working_3-way'!X305=0),IF(Q305&gt;0,-Q305^(1/3),(-Q305)^(1/3)),'OddsRatio_working_3-way'!AN305-'OddsRatio_working_3-way'!R305/3)</f>
        <v>-0.37520613013286447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9.2899999999999991</v>
      </c>
      <c r="B306" s="4">
        <f>IF('True_Odds_Calculator_3-way'!B307="","",'True_Odds_Calculator_3-way'!B307)</f>
        <v>6.57</v>
      </c>
      <c r="C306" s="4">
        <f>IF('True_Odds_Calculator_3-way'!C307="","",'True_Odds_Calculator_3-way'!C307)</f>
        <v>1.27</v>
      </c>
      <c r="D306" s="9">
        <f t="shared" si="65"/>
        <v>9.6504332373730101E-2</v>
      </c>
      <c r="E306" s="9">
        <f t="shared" si="66"/>
        <v>0.13716623100355252</v>
      </c>
      <c r="F306" s="9">
        <f t="shared" si="67"/>
        <v>0.76632943662271746</v>
      </c>
      <c r="G306" s="9">
        <f t="shared" si="68"/>
        <v>1.1293400588147475</v>
      </c>
      <c r="H306" s="9">
        <f t="shared" si="69"/>
        <v>10.362229087574256</v>
      </c>
      <c r="I306" s="9">
        <f t="shared" si="70"/>
        <v>7.2904241275981452</v>
      </c>
      <c r="J306" s="9">
        <f t="shared" si="71"/>
        <v>1.304921815879982</v>
      </c>
      <c r="K306" s="11">
        <f t="shared" si="72"/>
        <v>0.10764262648008613</v>
      </c>
      <c r="L306" s="11">
        <f t="shared" si="73"/>
        <v>0.15220700152207001</v>
      </c>
      <c r="M306" s="11">
        <f t="shared" si="74"/>
        <v>0.78740157480314954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-0.16083800789038694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0.18228769666026878</v>
      </c>
      <c r="Q306" s="11">
        <f>2*'OddsRatio_working_3-way'!K306*'OddsRatio_working_3-way'!L306*'OddsRatio_working_3-way'!M306</f>
        <v>2.5801514035423752E-2</v>
      </c>
      <c r="R306" s="11">
        <f t="shared" si="75"/>
        <v>0</v>
      </c>
      <c r="S306" s="11">
        <f t="shared" si="76"/>
        <v>-1.1333620644226088</v>
      </c>
      <c r="T306" s="11">
        <f t="shared" si="77"/>
        <v>-0.16041925894162901</v>
      </c>
      <c r="U306" s="11">
        <f>'OddsRatio_working_3-way'!S306-'OddsRatio_working_3-way'!R306^2/3</f>
        <v>-1.1333620644226088</v>
      </c>
      <c r="V306" s="11">
        <f>'OddsRatio_working_3-way'!S306*'OddsRatio_working_3-way'!R306/3-2*'OddsRatio_working_3-way'!R306^3/27-'OddsRatio_working_3-way'!T306</f>
        <v>0.16041925894162901</v>
      </c>
      <c r="W306" s="11">
        <f>'OddsRatio_working_3-way'!V306^2+4*'OddsRatio_working_3-way'!U306^3/27</f>
        <v>-0.18994187128274481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0.23220476412109112</v>
      </c>
      <c r="Y306" s="11">
        <f>IF('OddsRatio_working_3-way'!W306&gt;=0,IF('OddsRatio_working_3-way'!V306+SQRT('OddsRatio_working_3-way'!W306)&gt;0,0,PI()),ACOS('OddsRatio_working_3-way'!V306/(2*'OddsRatio_working_3-way'!X306)))</f>
        <v>1.2181033319354806</v>
      </c>
      <c r="Z306" s="11">
        <f>'OddsRatio_working_3-way'!X306^(1/3)*COS('OddsRatio_working_3-way'!Y306/3)</f>
        <v>0.56467002940737376</v>
      </c>
      <c r="AA306" s="11">
        <f>'OddsRatio_working_3-way'!X306^(1/3)*COS(('OddsRatio_working_3-way'!Y306+2*PI())/3)</f>
        <v>-0.49257614893402479</v>
      </c>
      <c r="AB306" s="11">
        <f>'OddsRatio_working_3-way'!X306^(1/3)*COS(('OddsRatio_working_3-way'!Y306+4*PI())/3)</f>
        <v>-7.2093880473349067E-2</v>
      </c>
      <c r="AC306" s="11">
        <f>'OddsRatio_working_3-way'!X306^(1/3)*SIN('OddsRatio_working_3-way'!Y306/3)</f>
        <v>0.24276555088523558</v>
      </c>
      <c r="AD306" s="11">
        <f>'OddsRatio_working_3-way'!X306^(1/3)*SIN(('OddsRatio_working_3-way'!Y306+2*PI())/3)</f>
        <v>0.36763581477987384</v>
      </c>
      <c r="AE306" s="11">
        <f>'OddsRatio_working_3-way'!X306^(1/3)*SIN(('OddsRatio_working_3-way'!Y306+4*PI())/3)</f>
        <v>-0.6104013656651095</v>
      </c>
      <c r="AF306" s="11">
        <f>-'OddsRatio_working_3-way'!U306/(3*'OddsRatio_working_3-way'!X306^(1/3))*COS(('OddsRatio_working_3-way'!Y306)/3)</f>
        <v>0.56467002940737376</v>
      </c>
      <c r="AG306" s="11">
        <f>-'OddsRatio_working_3-way'!U306/(3*'OddsRatio_working_3-way'!X306^(1/3))*COS(('OddsRatio_working_3-way'!Y306+2*PI())/3)</f>
        <v>-0.49257614893402479</v>
      </c>
      <c r="AH306" s="11">
        <f>-'OddsRatio_working_3-way'!U306/(3*'OddsRatio_working_3-way'!X306^(1/3))*COS(('OddsRatio_working_3-way'!Y306+4*PI())/3)</f>
        <v>-7.2093880473349067E-2</v>
      </c>
      <c r="AI306" s="11">
        <f>'OddsRatio_working_3-way'!U306/(3*'OddsRatio_working_3-way'!X306^(1/3))*SIN(('OddsRatio_working_3-way'!Y306)/3)</f>
        <v>-0.24276555088523558</v>
      </c>
      <c r="AJ306" s="11">
        <f>'OddsRatio_working_3-way'!U306/(3*'OddsRatio_working_3-way'!X306^(1/3))*SIN(('OddsRatio_working_3-way'!Y306+2*PI())/3)</f>
        <v>-0.36763581477987384</v>
      </c>
      <c r="AK306" s="11">
        <f>'OddsRatio_working_3-way'!U306/(3*'OddsRatio_working_3-way'!X306^(1/3))*SIN(('OddsRatio_working_3-way'!Y306+4*PI())/3)</f>
        <v>0.6104013656651095</v>
      </c>
      <c r="AL306" s="11">
        <f>'OddsRatio_working_3-way'!Z306+'OddsRatio_working_3-way'!AF306</f>
        <v>1.1293400588147475</v>
      </c>
      <c r="AM306" s="11">
        <f>'OddsRatio_working_3-way'!AA306+'OddsRatio_working_3-way'!AG306</f>
        <v>-0.98515229786804959</v>
      </c>
      <c r="AN306" s="11">
        <f>'OddsRatio_working_3-way'!AB306+'OddsRatio_working_3-way'!AH306</f>
        <v>-0.14418776094669813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1.1293400588147475</v>
      </c>
      <c r="AS306" s="11">
        <f>IF(('OddsRatio_working_3-way'!X306=0),IF(Q306&gt;0,-Q306^(1/3),(-Q306)^(1/3)),'OddsRatio_working_3-way'!AM306-'OddsRatio_working_3-way'!R306/3)</f>
        <v>-0.98515229786804959</v>
      </c>
      <c r="AT306" s="11">
        <f>IF(('OddsRatio_working_3-way'!X306=0),IF(Q306&gt;0,-Q306^(1/3),(-Q306)^(1/3)),'OddsRatio_working_3-way'!AN306-'OddsRatio_working_3-way'!R306/3)</f>
        <v>-0.14418776094669813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2.15</v>
      </c>
      <c r="B307" s="4">
        <f>IF('True_Odds_Calculator_3-way'!B308="","",'True_Odds_Calculator_3-way'!B308)</f>
        <v>3.19</v>
      </c>
      <c r="C307" s="4">
        <f>IF('True_Odds_Calculator_3-way'!C308="","",'True_Odds_Calculator_3-way'!C308)</f>
        <v>3.83</v>
      </c>
      <c r="D307" s="9">
        <f t="shared" si="65"/>
        <v>0.44998446301669992</v>
      </c>
      <c r="E307" s="9">
        <f t="shared" si="66"/>
        <v>0.30050945220583669</v>
      </c>
      <c r="F307" s="9">
        <f t="shared" si="67"/>
        <v>0.24950608477746333</v>
      </c>
      <c r="G307" s="9">
        <f t="shared" si="68"/>
        <v>1.0628686527955269</v>
      </c>
      <c r="H307" s="9">
        <f t="shared" si="69"/>
        <v>2.2222989507148556</v>
      </c>
      <c r="I307" s="9">
        <f t="shared" si="70"/>
        <v>3.3276823496222039</v>
      </c>
      <c r="J307" s="9">
        <f t="shared" si="71"/>
        <v>4.0079182874113419</v>
      </c>
      <c r="K307" s="11">
        <f t="shared" si="72"/>
        <v>0.46511627906976744</v>
      </c>
      <c r="L307" s="11">
        <f t="shared" si="73"/>
        <v>0.31347962382445144</v>
      </c>
      <c r="M307" s="11">
        <f t="shared" si="74"/>
        <v>0.2610966057441253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-0.27133166121359198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0.23488606217704361</v>
      </c>
      <c r="Q307" s="11">
        <f>2*'OddsRatio_working_3-way'!K307*'OddsRatio_working_3-way'!L307*'OddsRatio_working_3-way'!M307</f>
        <v>7.6138107674892555E-2</v>
      </c>
      <c r="R307" s="11">
        <f t="shared" si="75"/>
        <v>0</v>
      </c>
      <c r="S307" s="11">
        <f t="shared" si="76"/>
        <v>-0.86567878266201148</v>
      </c>
      <c r="T307" s="11">
        <f t="shared" si="77"/>
        <v>-0.28060900572512515</v>
      </c>
      <c r="U307" s="11">
        <f>'OddsRatio_working_3-way'!S307-'OddsRatio_working_3-way'!R307^2/3</f>
        <v>-0.86567878266201148</v>
      </c>
      <c r="V307" s="11">
        <f>'OddsRatio_working_3-way'!S307*'OddsRatio_working_3-way'!R307/3-2*'OddsRatio_working_3-way'!R307^3/27-'OddsRatio_working_3-way'!T307</f>
        <v>0.28060900572512515</v>
      </c>
      <c r="W307" s="11">
        <f>'OddsRatio_working_3-way'!V307^2+4*'OddsRatio_working_3-way'!U307^3/27</f>
        <v>-1.7368136634877157E-2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0.15500770200938443</v>
      </c>
      <c r="Y307" s="11">
        <f>IF('OddsRatio_working_3-way'!W307&gt;=0,IF('OddsRatio_working_3-way'!V307+SQRT('OddsRatio_working_3-way'!W307)&gt;0,0,PI()),ACOS('OddsRatio_working_3-way'!V307/(2*'OddsRatio_working_3-way'!X307)))</f>
        <v>0.43907477905565373</v>
      </c>
      <c r="Z307" s="11">
        <f>'OddsRatio_working_3-way'!X307^(1/3)*COS('OddsRatio_working_3-way'!Y307/3)</f>
        <v>0.53143432639776345</v>
      </c>
      <c r="AA307" s="11">
        <f>'OddsRatio_working_3-way'!X307^(1/3)*COS(('OddsRatio_working_3-way'!Y307+2*PI())/3)</f>
        <v>-0.33356156761162209</v>
      </c>
      <c r="AB307" s="11">
        <f>'OddsRatio_working_3-way'!X307^(1/3)*COS(('OddsRatio_working_3-way'!Y307+4*PI())/3)</f>
        <v>-0.19787275878614127</v>
      </c>
      <c r="AC307" s="11">
        <f>'OddsRatio_working_3-way'!X307^(1/3)*SIN('OddsRatio_working_3-way'!Y307/3)</f>
        <v>7.8339970301411016E-2</v>
      </c>
      <c r="AD307" s="11">
        <f>'OddsRatio_working_3-way'!X307^(1/3)*SIN(('OddsRatio_working_3-way'!Y307+2*PI())/3)</f>
        <v>0.42106564195282881</v>
      </c>
      <c r="AE307" s="11">
        <f>'OddsRatio_working_3-way'!X307^(1/3)*SIN(('OddsRatio_working_3-way'!Y307+4*PI())/3)</f>
        <v>-0.49940561225423979</v>
      </c>
      <c r="AF307" s="11">
        <f>-'OddsRatio_working_3-way'!U307/(3*'OddsRatio_working_3-way'!X307^(1/3))*COS(('OddsRatio_working_3-way'!Y307)/3)</f>
        <v>0.53143432639776345</v>
      </c>
      <c r="AG307" s="11">
        <f>-'OddsRatio_working_3-way'!U307/(3*'OddsRatio_working_3-way'!X307^(1/3))*COS(('OddsRatio_working_3-way'!Y307+2*PI())/3)</f>
        <v>-0.33356156761162209</v>
      </c>
      <c r="AH307" s="11">
        <f>-'OddsRatio_working_3-way'!U307/(3*'OddsRatio_working_3-way'!X307^(1/3))*COS(('OddsRatio_working_3-way'!Y307+4*PI())/3)</f>
        <v>-0.19787275878614127</v>
      </c>
      <c r="AI307" s="11">
        <f>'OddsRatio_working_3-way'!U307/(3*'OddsRatio_working_3-way'!X307^(1/3))*SIN(('OddsRatio_working_3-way'!Y307)/3)</f>
        <v>-7.8339970301411016E-2</v>
      </c>
      <c r="AJ307" s="11">
        <f>'OddsRatio_working_3-way'!U307/(3*'OddsRatio_working_3-way'!X307^(1/3))*SIN(('OddsRatio_working_3-way'!Y307+2*PI())/3)</f>
        <v>-0.42106564195282881</v>
      </c>
      <c r="AK307" s="11">
        <f>'OddsRatio_working_3-way'!U307/(3*'OddsRatio_working_3-way'!X307^(1/3))*SIN(('OddsRatio_working_3-way'!Y307+4*PI())/3)</f>
        <v>0.49940561225423979</v>
      </c>
      <c r="AL307" s="11">
        <f>'OddsRatio_working_3-way'!Z307+'OddsRatio_working_3-way'!AF307</f>
        <v>1.0628686527955269</v>
      </c>
      <c r="AM307" s="11">
        <f>'OddsRatio_working_3-way'!AA307+'OddsRatio_working_3-way'!AG307</f>
        <v>-0.66712313522324418</v>
      </c>
      <c r="AN307" s="11">
        <f>'OddsRatio_working_3-way'!AB307+'OddsRatio_working_3-way'!AH307</f>
        <v>-0.39574551757228255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1.0628686527955269</v>
      </c>
      <c r="AS307" s="11">
        <f>IF(('OddsRatio_working_3-way'!X307=0),IF(Q307&gt;0,-Q307^(1/3),(-Q307)^(1/3)),'OddsRatio_working_3-way'!AM307-'OddsRatio_working_3-way'!R307/3)</f>
        <v>-0.66712313522324418</v>
      </c>
      <c r="AT307" s="11">
        <f>IF(('OddsRatio_working_3-way'!X307=0),IF(Q307&gt;0,-Q307^(1/3),(-Q307)^(1/3)),'OddsRatio_working_3-way'!AN307-'OddsRatio_working_3-way'!R307/3)</f>
        <v>-0.39574551757228255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4.95</v>
      </c>
      <c r="B308" s="4">
        <f>IF('True_Odds_Calculator_3-way'!B309="","",'True_Odds_Calculator_3-way'!B309)</f>
        <v>4.08</v>
      </c>
      <c r="C308" s="4">
        <f>IF('True_Odds_Calculator_3-way'!C309="","",'True_Odds_Calculator_3-way'!C309)</f>
        <v>1.68</v>
      </c>
      <c r="D308" s="9">
        <f t="shared" si="65"/>
        <v>0.19053798313420459</v>
      </c>
      <c r="E308" s="9">
        <f t="shared" si="66"/>
        <v>0.23187887207890107</v>
      </c>
      <c r="F308" s="9">
        <f t="shared" si="67"/>
        <v>0.57758314478689421</v>
      </c>
      <c r="G308" s="9">
        <f t="shared" si="68"/>
        <v>1.0755183271415079</v>
      </c>
      <c r="H308" s="9">
        <f t="shared" si="69"/>
        <v>5.248297392208956</v>
      </c>
      <c r="I308" s="9">
        <f t="shared" si="70"/>
        <v>4.3125964475958449</v>
      </c>
      <c r="J308" s="9">
        <f t="shared" si="71"/>
        <v>1.7313524624562258</v>
      </c>
      <c r="K308" s="11">
        <f t="shared" si="72"/>
        <v>0.20202020202020202</v>
      </c>
      <c r="L308" s="11">
        <f t="shared" si="73"/>
        <v>0.24509803921568626</v>
      </c>
      <c r="M308" s="11">
        <f t="shared" si="74"/>
        <v>0.59523809523809523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-0.24382716049382713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0.22723735959030072</v>
      </c>
      <c r="Q308" s="11">
        <f>2*'OddsRatio_working_3-way'!K308*'OddsRatio_working_3-way'!L308*'OddsRatio_working_3-way'!M308</f>
        <v>5.8946137377509922E-2</v>
      </c>
      <c r="R308" s="11">
        <f t="shared" si="75"/>
        <v>0</v>
      </c>
      <c r="S308" s="11">
        <f t="shared" si="76"/>
        <v>-0.93196081654756258</v>
      </c>
      <c r="T308" s="11">
        <f t="shared" si="77"/>
        <v>-0.24175377861155969</v>
      </c>
      <c r="U308" s="11">
        <f>'OddsRatio_working_3-way'!S308-'OddsRatio_working_3-way'!R308^2/3</f>
        <v>-0.93196081654756258</v>
      </c>
      <c r="V308" s="11">
        <f>'OddsRatio_working_3-way'!S308*'OddsRatio_working_3-way'!R308/3-2*'OddsRatio_working_3-way'!R308^3/27-'OddsRatio_working_3-way'!T308</f>
        <v>0.24175377861155969</v>
      </c>
      <c r="W308" s="11">
        <f>'OddsRatio_working_3-way'!V308^2+4*'OddsRatio_working_3-way'!U308^3/27</f>
        <v>-6.1474438709431305E-2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0.17314685109928965</v>
      </c>
      <c r="Y308" s="11">
        <f>IF('OddsRatio_working_3-way'!W308&gt;=0,IF('OddsRatio_working_3-way'!V308+SQRT('OddsRatio_working_3-way'!W308)&gt;0,0,PI()),ACOS('OddsRatio_working_3-way'!V308/(2*'OddsRatio_working_3-way'!X308)))</f>
        <v>0.79803112104283513</v>
      </c>
      <c r="Z308" s="11">
        <f>'OddsRatio_working_3-way'!X308^(1/3)*COS('OddsRatio_working_3-way'!Y308/3)</f>
        <v>0.53775916357075393</v>
      </c>
      <c r="AA308" s="11">
        <f>'OddsRatio_working_3-way'!X308^(1/3)*COS(('OddsRatio_working_3-way'!Y308+2*PI())/3)</f>
        <v>-0.39577132948258942</v>
      </c>
      <c r="AB308" s="11">
        <f>'OddsRatio_working_3-way'!X308^(1/3)*COS(('OddsRatio_working_3-way'!Y308+4*PI())/3)</f>
        <v>-0.14198783408816465</v>
      </c>
      <c r="AC308" s="11">
        <f>'OddsRatio_working_3-way'!X308^(1/3)*SIN('OddsRatio_working_3-way'!Y308/3)</f>
        <v>0.1465219693818553</v>
      </c>
      <c r="AD308" s="11">
        <f>'OddsRatio_working_3-way'!X308^(1/3)*SIN(('OddsRatio_working_3-way'!Y308+2*PI())/3)</f>
        <v>0.39245211207921649</v>
      </c>
      <c r="AE308" s="11">
        <f>'OddsRatio_working_3-way'!X308^(1/3)*SIN(('OddsRatio_working_3-way'!Y308+4*PI())/3)</f>
        <v>-0.53897408146107173</v>
      </c>
      <c r="AF308" s="11">
        <f>-'OddsRatio_working_3-way'!U308/(3*'OddsRatio_working_3-way'!X308^(1/3))*COS(('OddsRatio_working_3-way'!Y308)/3)</f>
        <v>0.53775916357075393</v>
      </c>
      <c r="AG308" s="11">
        <f>-'OddsRatio_working_3-way'!U308/(3*'OddsRatio_working_3-way'!X308^(1/3))*COS(('OddsRatio_working_3-way'!Y308+2*PI())/3)</f>
        <v>-0.39577132948258942</v>
      </c>
      <c r="AH308" s="11">
        <f>-'OddsRatio_working_3-way'!U308/(3*'OddsRatio_working_3-way'!X308^(1/3))*COS(('OddsRatio_working_3-way'!Y308+4*PI())/3)</f>
        <v>-0.14198783408816465</v>
      </c>
      <c r="AI308" s="11">
        <f>'OddsRatio_working_3-way'!U308/(3*'OddsRatio_working_3-way'!X308^(1/3))*SIN(('OddsRatio_working_3-way'!Y308)/3)</f>
        <v>-0.1465219693818553</v>
      </c>
      <c r="AJ308" s="11">
        <f>'OddsRatio_working_3-way'!U308/(3*'OddsRatio_working_3-way'!X308^(1/3))*SIN(('OddsRatio_working_3-way'!Y308+2*PI())/3)</f>
        <v>-0.39245211207921649</v>
      </c>
      <c r="AK308" s="11">
        <f>'OddsRatio_working_3-way'!U308/(3*'OddsRatio_working_3-way'!X308^(1/3))*SIN(('OddsRatio_working_3-way'!Y308+4*PI())/3)</f>
        <v>0.53897408146107173</v>
      </c>
      <c r="AL308" s="11">
        <f>'OddsRatio_working_3-way'!Z308+'OddsRatio_working_3-way'!AF308</f>
        <v>1.0755183271415079</v>
      </c>
      <c r="AM308" s="11">
        <f>'OddsRatio_working_3-way'!AA308+'OddsRatio_working_3-way'!AG308</f>
        <v>-0.79154265896517884</v>
      </c>
      <c r="AN308" s="11">
        <f>'OddsRatio_working_3-way'!AB308+'OddsRatio_working_3-way'!AH308</f>
        <v>-0.2839756681763293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1.0755183271415079</v>
      </c>
      <c r="AS308" s="11">
        <f>IF(('OddsRatio_working_3-way'!X308=0),IF(Q308&gt;0,-Q308^(1/3),(-Q308)^(1/3)),'OddsRatio_working_3-way'!AM308-'OddsRatio_working_3-way'!R308/3)</f>
        <v>-0.79154265896517884</v>
      </c>
      <c r="AT308" s="11">
        <f>IF(('OddsRatio_working_3-way'!X308=0),IF(Q308&gt;0,-Q308^(1/3),(-Q308)^(1/3)),'OddsRatio_working_3-way'!AN308-'OddsRatio_working_3-way'!R308/3)</f>
        <v>-0.2839756681763293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2.0299999999999998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3.92</v>
      </c>
      <c r="D309" s="9">
        <f t="shared" si="65"/>
        <v>0.47891565962464183</v>
      </c>
      <c r="E309" s="9">
        <f t="shared" si="66"/>
        <v>0.27626051949665914</v>
      </c>
      <c r="F309" s="9">
        <f t="shared" si="67"/>
        <v>0.24482382087869917</v>
      </c>
      <c r="G309" s="9">
        <f t="shared" si="68"/>
        <v>1.056359541415979</v>
      </c>
      <c r="H309" s="9">
        <f t="shared" si="69"/>
        <v>2.0880503276584581</v>
      </c>
      <c r="I309" s="9">
        <f t="shared" si="70"/>
        <v>3.6197716627116279</v>
      </c>
      <c r="J309" s="9">
        <f t="shared" si="71"/>
        <v>4.0845698609346588</v>
      </c>
      <c r="K309" s="11">
        <f t="shared" si="72"/>
        <v>0.49261083743842371</v>
      </c>
      <c r="L309" s="11">
        <f t="shared" si="73"/>
        <v>0.28735632183908044</v>
      </c>
      <c r="M309" s="11">
        <f t="shared" si="74"/>
        <v>0.25510204081632654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-0.26934592420287307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0.23219326799855322</v>
      </c>
      <c r="Q309" s="11">
        <f>2*'OddsRatio_working_3-way'!K309*'OddsRatio_working_3-way'!L309*'OddsRatio_working_3-way'!M309</f>
        <v>7.2221856298150325E-2</v>
      </c>
      <c r="R309" s="11">
        <f t="shared" si="75"/>
        <v>0</v>
      </c>
      <c r="S309" s="11">
        <f t="shared" si="76"/>
        <v>-0.86206341783610496</v>
      </c>
      <c r="T309" s="11">
        <f t="shared" si="77"/>
        <v>-0.26813792156644017</v>
      </c>
      <c r="U309" s="11">
        <f>'OddsRatio_working_3-way'!S309-'OddsRatio_working_3-way'!R309^2/3</f>
        <v>-0.86206341783610496</v>
      </c>
      <c r="V309" s="11">
        <f>'OddsRatio_working_3-way'!S309*'OddsRatio_working_3-way'!R309/3-2*'OddsRatio_working_3-way'!R309^3/27-'OddsRatio_working_3-way'!T309</f>
        <v>0.26813792156644017</v>
      </c>
      <c r="W309" s="11">
        <f>'OddsRatio_working_3-way'!V309^2+4*'OddsRatio_working_3-way'!U309^3/27</f>
        <v>-2.301247059262497E-2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0.15403767037205168</v>
      </c>
      <c r="Y309" s="11">
        <f>IF('OddsRatio_working_3-way'!W309&gt;=0,IF('OddsRatio_working_3-way'!V309+SQRT('OddsRatio_working_3-way'!W309)&gt;0,0,PI()),ACOS('OddsRatio_working_3-way'!V309/(2*'OddsRatio_working_3-way'!X309)))</f>
        <v>0.51485371173010686</v>
      </c>
      <c r="Z309" s="11">
        <f>'OddsRatio_working_3-way'!X309^(1/3)*COS('OddsRatio_working_3-way'!Y309/3)</f>
        <v>0.52817977070798949</v>
      </c>
      <c r="AA309" s="11">
        <f>'OddsRatio_working_3-way'!X309^(1/3)*COS(('OddsRatio_working_3-way'!Y309+2*PI())/3)</f>
        <v>-0.34337072679862124</v>
      </c>
      <c r="AB309" s="11">
        <f>'OddsRatio_working_3-way'!X309^(1/3)*COS(('OddsRatio_working_3-way'!Y309+4*PI())/3)</f>
        <v>-0.18480904390936814</v>
      </c>
      <c r="AC309" s="11">
        <f>'OddsRatio_working_3-way'!X309^(1/3)*SIN('OddsRatio_working_3-way'!Y309/3)</f>
        <v>9.1545630299270431E-2</v>
      </c>
      <c r="AD309" s="11">
        <f>'OddsRatio_working_3-way'!X309^(1/3)*SIN(('OddsRatio_working_3-way'!Y309+2*PI())/3)</f>
        <v>0.41164428404852366</v>
      </c>
      <c r="AE309" s="11">
        <f>'OddsRatio_working_3-way'!X309^(1/3)*SIN(('OddsRatio_working_3-way'!Y309+4*PI())/3)</f>
        <v>-0.50318991434779392</v>
      </c>
      <c r="AF309" s="11">
        <f>-'OddsRatio_working_3-way'!U309/(3*'OddsRatio_working_3-way'!X309^(1/3))*COS(('OddsRatio_working_3-way'!Y309)/3)</f>
        <v>0.52817977070798949</v>
      </c>
      <c r="AG309" s="11">
        <f>-'OddsRatio_working_3-way'!U309/(3*'OddsRatio_working_3-way'!X309^(1/3))*COS(('OddsRatio_working_3-way'!Y309+2*PI())/3)</f>
        <v>-0.34337072679862124</v>
      </c>
      <c r="AH309" s="11">
        <f>-'OddsRatio_working_3-way'!U309/(3*'OddsRatio_working_3-way'!X309^(1/3))*COS(('OddsRatio_working_3-way'!Y309+4*PI())/3)</f>
        <v>-0.18480904390936814</v>
      </c>
      <c r="AI309" s="11">
        <f>'OddsRatio_working_3-way'!U309/(3*'OddsRatio_working_3-way'!X309^(1/3))*SIN(('OddsRatio_working_3-way'!Y309)/3)</f>
        <v>-9.1545630299270431E-2</v>
      </c>
      <c r="AJ309" s="11">
        <f>'OddsRatio_working_3-way'!U309/(3*'OddsRatio_working_3-way'!X309^(1/3))*SIN(('OddsRatio_working_3-way'!Y309+2*PI())/3)</f>
        <v>-0.41164428404852366</v>
      </c>
      <c r="AK309" s="11">
        <f>'OddsRatio_working_3-way'!U309/(3*'OddsRatio_working_3-way'!X309^(1/3))*SIN(('OddsRatio_working_3-way'!Y309+4*PI())/3)</f>
        <v>0.50318991434779392</v>
      </c>
      <c r="AL309" s="11">
        <f>'OddsRatio_working_3-way'!Z309+'OddsRatio_working_3-way'!AF309</f>
        <v>1.056359541415979</v>
      </c>
      <c r="AM309" s="11">
        <f>'OddsRatio_working_3-way'!AA309+'OddsRatio_working_3-way'!AG309</f>
        <v>-0.68674145359724248</v>
      </c>
      <c r="AN309" s="11">
        <f>'OddsRatio_working_3-way'!AB309+'OddsRatio_working_3-way'!AH309</f>
        <v>-0.36961808781873629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1.056359541415979</v>
      </c>
      <c r="AS309" s="11">
        <f>IF(('OddsRatio_working_3-way'!X309=0),IF(Q309&gt;0,-Q309^(1/3),(-Q309)^(1/3)),'OddsRatio_working_3-way'!AM309-'OddsRatio_working_3-way'!R309/3)</f>
        <v>-0.68674145359724248</v>
      </c>
      <c r="AT309" s="11">
        <f>IF(('OddsRatio_working_3-way'!X309=0),IF(Q309&gt;0,-Q309^(1/3),(-Q309)^(1/3)),'OddsRatio_working_3-way'!AN309-'OddsRatio_working_3-way'!R309/3)</f>
        <v>-0.36961808781873629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2.85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2.76</v>
      </c>
      <c r="D310" s="9">
        <f t="shared" si="65"/>
        <v>0.33986512964042143</v>
      </c>
      <c r="E310" s="9">
        <f t="shared" si="66"/>
        <v>0.3089929335158863</v>
      </c>
      <c r="F310" s="9">
        <f t="shared" si="67"/>
        <v>0.35114193684369222</v>
      </c>
      <c r="G310" s="9">
        <f t="shared" si="68"/>
        <v>1.0499154768579919</v>
      </c>
      <c r="H310" s="9">
        <f t="shared" si="69"/>
        <v>2.9423436321872849</v>
      </c>
      <c r="I310" s="9">
        <f t="shared" si="70"/>
        <v>3.2363199657075228</v>
      </c>
      <c r="J310" s="9">
        <f t="shared" si="71"/>
        <v>2.8478512392700654</v>
      </c>
      <c r="K310" s="11">
        <f t="shared" si="72"/>
        <v>0.35087719298245612</v>
      </c>
      <c r="L310" s="11">
        <f t="shared" si="73"/>
        <v>0.31948881789137379</v>
      </c>
      <c r="M310" s="11">
        <f t="shared" si="74"/>
        <v>0.3623188405797102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-0.28168629658602673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0.23313829324898117</v>
      </c>
      <c r="Q310" s="11">
        <f>2*'OddsRatio_working_3-way'!K310*'OddsRatio_working_3-way'!L310*'OddsRatio_working_3-way'!M310</f>
        <v>8.1232854790585757E-2</v>
      </c>
      <c r="R310" s="11">
        <f t="shared" si="75"/>
        <v>0</v>
      </c>
      <c r="S310" s="11">
        <f t="shared" si="76"/>
        <v>-0.8276522361029407</v>
      </c>
      <c r="T310" s="11">
        <f t="shared" si="77"/>
        <v>-0.288380570070711</v>
      </c>
      <c r="U310" s="11">
        <f>'OddsRatio_working_3-way'!S310-'OddsRatio_working_3-way'!R310^2/3</f>
        <v>-0.8276522361029407</v>
      </c>
      <c r="V310" s="11">
        <f>'OddsRatio_working_3-way'!S310*'OddsRatio_working_3-way'!R310/3-2*'OddsRatio_working_3-way'!R310^3/27-'OddsRatio_working_3-way'!T310</f>
        <v>0.288380570070711</v>
      </c>
      <c r="W310" s="11">
        <f>'OddsRatio_working_3-way'!V310^2+4*'OddsRatio_working_3-way'!U310^3/27</f>
        <v>-8.2903025479123815E-4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0.14490719741363736</v>
      </c>
      <c r="Y310" s="11">
        <f>IF('OddsRatio_working_3-way'!W310&gt;=0,IF('OddsRatio_working_3-way'!V310+SQRT('OddsRatio_working_3-way'!W310)&gt;0,0,PI()),ACOS('OddsRatio_working_3-way'!V310/(2*'OddsRatio_working_3-way'!X310)))</f>
        <v>9.9513562401596367E-2</v>
      </c>
      <c r="Z310" s="11">
        <f>'OddsRatio_working_3-way'!X310^(1/3)*COS('OddsRatio_working_3-way'!Y310/3)</f>
        <v>0.52495773842899596</v>
      </c>
      <c r="AA310" s="11">
        <f>'OddsRatio_working_3-way'!X310^(1/3)*COS(('OddsRatio_working_3-way'!Y310+2*PI())/3)</f>
        <v>-0.27756491155072915</v>
      </c>
      <c r="AB310" s="11">
        <f>'OddsRatio_working_3-way'!X310^(1/3)*COS(('OddsRatio_working_3-way'!Y310+4*PI())/3)</f>
        <v>-0.24739282687826672</v>
      </c>
      <c r="AC310" s="11">
        <f>'OddsRatio_working_3-way'!X310^(1/3)*SIN('OddsRatio_working_3-way'!Y310/3)</f>
        <v>1.7419861207658347E-2</v>
      </c>
      <c r="AD310" s="11">
        <f>'OddsRatio_working_3-way'!X310^(1/3)*SIN(('OddsRatio_working_3-way'!Y310+2*PI())/3)</f>
        <v>0.44591680678890783</v>
      </c>
      <c r="AE310" s="11">
        <f>'OddsRatio_working_3-way'!X310^(1/3)*SIN(('OddsRatio_working_3-way'!Y310+4*PI())/3)</f>
        <v>-0.46333666799656614</v>
      </c>
      <c r="AF310" s="11">
        <f>-'OddsRatio_working_3-way'!U310/(3*'OddsRatio_working_3-way'!X310^(1/3))*COS(('OddsRatio_working_3-way'!Y310)/3)</f>
        <v>0.52495773842899596</v>
      </c>
      <c r="AG310" s="11">
        <f>-'OddsRatio_working_3-way'!U310/(3*'OddsRatio_working_3-way'!X310^(1/3))*COS(('OddsRatio_working_3-way'!Y310+2*PI())/3)</f>
        <v>-0.27756491155072915</v>
      </c>
      <c r="AH310" s="11">
        <f>-'OddsRatio_working_3-way'!U310/(3*'OddsRatio_working_3-way'!X310^(1/3))*COS(('OddsRatio_working_3-way'!Y310+4*PI())/3)</f>
        <v>-0.24739282687826672</v>
      </c>
      <c r="AI310" s="11">
        <f>'OddsRatio_working_3-way'!U310/(3*'OddsRatio_working_3-way'!X310^(1/3))*SIN(('OddsRatio_working_3-way'!Y310)/3)</f>
        <v>-1.7419861207658347E-2</v>
      </c>
      <c r="AJ310" s="11">
        <f>'OddsRatio_working_3-way'!U310/(3*'OddsRatio_working_3-way'!X310^(1/3))*SIN(('OddsRatio_working_3-way'!Y310+2*PI())/3)</f>
        <v>-0.44591680678890783</v>
      </c>
      <c r="AK310" s="11">
        <f>'OddsRatio_working_3-way'!U310/(3*'OddsRatio_working_3-way'!X310^(1/3))*SIN(('OddsRatio_working_3-way'!Y310+4*PI())/3)</f>
        <v>0.46333666799656614</v>
      </c>
      <c r="AL310" s="11">
        <f>'OddsRatio_working_3-way'!Z310+'OddsRatio_working_3-way'!AF310</f>
        <v>1.0499154768579919</v>
      </c>
      <c r="AM310" s="11">
        <f>'OddsRatio_working_3-way'!AA310+'OddsRatio_working_3-way'!AG310</f>
        <v>-0.55512982310145831</v>
      </c>
      <c r="AN310" s="11">
        <f>'OddsRatio_working_3-way'!AB310+'OddsRatio_working_3-way'!AH310</f>
        <v>-0.49478565375653344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1.0499154768579919</v>
      </c>
      <c r="AS310" s="11">
        <f>IF(('OddsRatio_working_3-way'!X310=0),IF(Q310&gt;0,-Q310^(1/3),(-Q310)^(1/3)),'OddsRatio_working_3-way'!AM310-'OddsRatio_working_3-way'!R310/3)</f>
        <v>-0.55512982310145831</v>
      </c>
      <c r="AT310" s="11">
        <f>IF(('OddsRatio_working_3-way'!X310=0),IF(Q310&gt;0,-Q310^(1/3),(-Q310)^(1/3)),'OddsRatio_working_3-way'!AN310-'OddsRatio_working_3-way'!R310/3)</f>
        <v>-0.49478565375653344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4.4400000000000004</v>
      </c>
      <c r="B311" s="4">
        <f>IF('True_Odds_Calculator_3-way'!B312="","",'True_Odds_Calculator_3-way'!B312)</f>
        <v>4.07</v>
      </c>
      <c r="C311" s="4">
        <f>IF('True_Odds_Calculator_3-way'!C312="","",'True_Odds_Calculator_3-way'!C312)</f>
        <v>1.79</v>
      </c>
      <c r="D311" s="9">
        <f t="shared" si="65"/>
        <v>0.21677074393616683</v>
      </c>
      <c r="E311" s="9">
        <f t="shared" si="66"/>
        <v>0.23671199736370349</v>
      </c>
      <c r="F311" s="9">
        <f t="shared" si="67"/>
        <v>0.54651725870012968</v>
      </c>
      <c r="G311" s="9">
        <f t="shared" si="68"/>
        <v>1.0503397236179466</v>
      </c>
      <c r="H311" s="9">
        <f t="shared" si="69"/>
        <v>4.6131686492457362</v>
      </c>
      <c r="I311" s="9">
        <f t="shared" si="70"/>
        <v>4.2245429515070967</v>
      </c>
      <c r="J311" s="9">
        <f t="shared" si="71"/>
        <v>1.8297683816581778</v>
      </c>
      <c r="K311" s="11">
        <f t="shared" si="72"/>
        <v>0.2252252252252252</v>
      </c>
      <c r="L311" s="11">
        <f t="shared" si="73"/>
        <v>0.24570024570024568</v>
      </c>
      <c r="M311" s="11">
        <f t="shared" si="74"/>
        <v>0.55865921787709494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-0.25792503551827117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0.22567967607979689</v>
      </c>
      <c r="Q311" s="11">
        <f>2*'OddsRatio_working_3-way'!K311*'OddsRatio_working_3-way'!L311*'OddsRatio_working_3-way'!M311</f>
        <v>6.1830048241040228E-2</v>
      </c>
      <c r="R311" s="11">
        <f t="shared" si="75"/>
        <v>0</v>
      </c>
      <c r="S311" s="11">
        <f t="shared" si="76"/>
        <v>-0.8749816613432625</v>
      </c>
      <c r="T311" s="11">
        <f t="shared" si="77"/>
        <v>-0.23972100310774308</v>
      </c>
      <c r="U311" s="11">
        <f>'OddsRatio_working_3-way'!S311-'OddsRatio_working_3-way'!R311^2/3</f>
        <v>-0.8749816613432625</v>
      </c>
      <c r="V311" s="11">
        <f>'OddsRatio_working_3-way'!S311*'OddsRatio_working_3-way'!R311/3-2*'OddsRatio_working_3-way'!R311^3/27-'OddsRatio_working_3-way'!T311</f>
        <v>0.23972100310774308</v>
      </c>
      <c r="W311" s="11">
        <f>'OddsRatio_working_3-way'!V311^2+4*'OddsRatio_working_3-way'!U311^3/27</f>
        <v>-4.1775285747625422E-2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0.15751305110895414</v>
      </c>
      <c r="Y311" s="11">
        <f>IF('OddsRatio_working_3-way'!W311&gt;=0,IF('OddsRatio_working_3-way'!V311+SQRT('OddsRatio_working_3-way'!W311)&gt;0,0,PI()),ACOS('OddsRatio_working_3-way'!V311/(2*'OddsRatio_working_3-way'!X311)))</f>
        <v>0.70601099839020998</v>
      </c>
      <c r="Z311" s="11">
        <f>'OddsRatio_working_3-way'!X311^(1/3)*COS('OddsRatio_working_3-way'!Y311/3)</f>
        <v>0.5251698618089734</v>
      </c>
      <c r="AA311" s="11">
        <f>'OddsRatio_working_3-way'!X311^(1/3)*COS(('OddsRatio_working_3-way'!Y311+2*PI())/3)</f>
        <v>-0.37163940133772239</v>
      </c>
      <c r="AB311" s="11">
        <f>'OddsRatio_working_3-way'!X311^(1/3)*COS(('OddsRatio_working_3-way'!Y311+4*PI())/3)</f>
        <v>-0.15353046047125091</v>
      </c>
      <c r="AC311" s="11">
        <f>'OddsRatio_working_3-way'!X311^(1/3)*SIN('OddsRatio_working_3-way'!Y311/3)</f>
        <v>0.12592525572192154</v>
      </c>
      <c r="AD311" s="11">
        <f>'OddsRatio_working_3-way'!X311^(1/3)*SIN(('OddsRatio_working_3-way'!Y311+2*PI())/3)</f>
        <v>0.39184781376757338</v>
      </c>
      <c r="AE311" s="11">
        <f>'OddsRatio_working_3-way'!X311^(1/3)*SIN(('OddsRatio_working_3-way'!Y311+4*PI())/3)</f>
        <v>-0.51777306948949475</v>
      </c>
      <c r="AF311" s="11">
        <f>-'OddsRatio_working_3-way'!U311/(3*'OddsRatio_working_3-way'!X311^(1/3))*COS(('OddsRatio_working_3-way'!Y311)/3)</f>
        <v>0.52516986180897329</v>
      </c>
      <c r="AG311" s="11">
        <f>-'OddsRatio_working_3-way'!U311/(3*'OddsRatio_working_3-way'!X311^(1/3))*COS(('OddsRatio_working_3-way'!Y311+2*PI())/3)</f>
        <v>-0.37163940133772233</v>
      </c>
      <c r="AH311" s="11">
        <f>-'OddsRatio_working_3-way'!U311/(3*'OddsRatio_working_3-way'!X311^(1/3))*COS(('OddsRatio_working_3-way'!Y311+4*PI())/3)</f>
        <v>-0.15353046047125088</v>
      </c>
      <c r="AI311" s="11">
        <f>'OddsRatio_working_3-way'!U311/(3*'OddsRatio_working_3-way'!X311^(1/3))*SIN(('OddsRatio_working_3-way'!Y311)/3)</f>
        <v>-0.12592525572192151</v>
      </c>
      <c r="AJ311" s="11">
        <f>'OddsRatio_working_3-way'!U311/(3*'OddsRatio_working_3-way'!X311^(1/3))*SIN(('OddsRatio_working_3-way'!Y311+2*PI())/3)</f>
        <v>-0.39184781376757327</v>
      </c>
      <c r="AK311" s="11">
        <f>'OddsRatio_working_3-way'!U311/(3*'OddsRatio_working_3-way'!X311^(1/3))*SIN(('OddsRatio_working_3-way'!Y311+4*PI())/3)</f>
        <v>0.51777306948949464</v>
      </c>
      <c r="AL311" s="11">
        <f>'OddsRatio_working_3-way'!Z311+'OddsRatio_working_3-way'!AF311</f>
        <v>1.0503397236179466</v>
      </c>
      <c r="AM311" s="11">
        <f>'OddsRatio_working_3-way'!AA311+'OddsRatio_working_3-way'!AG311</f>
        <v>-0.74327880267544466</v>
      </c>
      <c r="AN311" s="11">
        <f>'OddsRatio_working_3-way'!AB311+'OddsRatio_working_3-way'!AH311</f>
        <v>-0.30706092094250181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1.0503397236179466</v>
      </c>
      <c r="AS311" s="11">
        <f>IF(('OddsRatio_working_3-way'!X311=0),IF(Q311&gt;0,-Q311^(1/3),(-Q311)^(1/3)),'OddsRatio_working_3-way'!AM311-'OddsRatio_working_3-way'!R311/3)</f>
        <v>-0.74327880267544466</v>
      </c>
      <c r="AT311" s="11">
        <f>IF(('OddsRatio_working_3-way'!X311=0),IF(Q311&gt;0,-Q311^(1/3),(-Q311)^(1/3)),'OddsRatio_working_3-way'!AN311-'OddsRatio_working_3-way'!R311/3)</f>
        <v>-0.30706092094250181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2.34</v>
      </c>
      <c r="B312" s="4">
        <f>IF('True_Odds_Calculator_3-way'!B313="","",'True_Odds_Calculator_3-way'!B313)</f>
        <v>3.55</v>
      </c>
      <c r="C312" s="4">
        <f>IF('True_Odds_Calculator_3-way'!C313="","",'True_Odds_Calculator_3-way'!C313)</f>
        <v>3.13</v>
      </c>
      <c r="D312" s="9">
        <f t="shared" si="65"/>
        <v>0.41680730943307998</v>
      </c>
      <c r="E312" s="9">
        <f t="shared" si="66"/>
        <v>0.27302725432347169</v>
      </c>
      <c r="F312" s="9">
        <f t="shared" si="67"/>
        <v>0.31016543624344828</v>
      </c>
      <c r="G312" s="9">
        <f t="shared" si="68"/>
        <v>1.0441717694158743</v>
      </c>
      <c r="H312" s="9">
        <f t="shared" si="69"/>
        <v>2.3991901710172718</v>
      </c>
      <c r="I312" s="9">
        <f t="shared" si="70"/>
        <v>3.6626380120104796</v>
      </c>
      <c r="J312" s="9">
        <f t="shared" si="71"/>
        <v>3.2240858688558123</v>
      </c>
      <c r="K312" s="11">
        <f t="shared" si="72"/>
        <v>0.42735042735042739</v>
      </c>
      <c r="L312" s="11">
        <f t="shared" si="73"/>
        <v>0.28169014084507044</v>
      </c>
      <c r="M312" s="11">
        <f t="shared" si="74"/>
        <v>0.31948881789137379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-0.2799213565986729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0.23153035797593238</v>
      </c>
      <c r="Q312" s="11">
        <f>2*'OddsRatio_working_3-way'!K312*'OddsRatio_working_3-way'!L312*'OddsRatio_working_3-way'!M312</f>
        <v>7.69203847096121E-2</v>
      </c>
      <c r="R312" s="11">
        <f t="shared" si="75"/>
        <v>0</v>
      </c>
      <c r="S312" s="11">
        <f t="shared" si="76"/>
        <v>-0.82712645004747043</v>
      </c>
      <c r="T312" s="11">
        <f t="shared" si="77"/>
        <v>-0.27479284054733244</v>
      </c>
      <c r="U312" s="11">
        <f>'OddsRatio_working_3-way'!S312-'OddsRatio_working_3-way'!R312^2/3</f>
        <v>-0.82712645004747043</v>
      </c>
      <c r="V312" s="11">
        <f>'OddsRatio_working_3-way'!S312*'OddsRatio_working_3-way'!R312/3-2*'OddsRatio_working_3-way'!R312^3/27-'OddsRatio_working_3-way'!T312</f>
        <v>0.27479284054733244</v>
      </c>
      <c r="W312" s="11">
        <f>'OddsRatio_working_3-way'!V312^2+4*'OddsRatio_working_3-way'!U312^3/27</f>
        <v>-8.3213053373808743E-3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0.14476913565523258</v>
      </c>
      <c r="Y312" s="11">
        <f>IF('OddsRatio_working_3-way'!W312&gt;=0,IF('OddsRatio_working_3-way'!V312+SQRT('OddsRatio_working_3-way'!W312)&gt;0,0,PI()),ACOS('OddsRatio_working_3-way'!V312/(2*'OddsRatio_working_3-way'!X312)))</f>
        <v>0.32051718492523684</v>
      </c>
      <c r="Z312" s="11">
        <f>'OddsRatio_working_3-way'!X312^(1/3)*COS('OddsRatio_working_3-way'!Y312/3)</f>
        <v>0.52208588470793715</v>
      </c>
      <c r="AA312" s="11">
        <f>'OddsRatio_working_3-way'!X312^(1/3)*COS(('OddsRatio_working_3-way'!Y312+2*PI())/3)</f>
        <v>-0.30953375852997794</v>
      </c>
      <c r="AB312" s="11">
        <f>'OddsRatio_working_3-way'!X312^(1/3)*COS(('OddsRatio_working_3-way'!Y312+4*PI())/3)</f>
        <v>-0.21255212617795932</v>
      </c>
      <c r="AC312" s="11">
        <f>'OddsRatio_working_3-way'!X312^(1/3)*SIN('OddsRatio_working_3-way'!Y312/3)</f>
        <v>5.5992371544887343E-2</v>
      </c>
      <c r="AD312" s="11">
        <f>'OddsRatio_working_3-way'!X312^(1/3)*SIN(('OddsRatio_working_3-way'!Y312+2*PI())/3)</f>
        <v>0.42414345334190351</v>
      </c>
      <c r="AE312" s="11">
        <f>'OddsRatio_working_3-way'!X312^(1/3)*SIN(('OddsRatio_working_3-way'!Y312+4*PI())/3)</f>
        <v>-0.4801358248867908</v>
      </c>
      <c r="AF312" s="11">
        <f>-'OddsRatio_working_3-way'!U312/(3*'OddsRatio_working_3-way'!X312^(1/3))*COS(('OddsRatio_working_3-way'!Y312)/3)</f>
        <v>0.52208588470793715</v>
      </c>
      <c r="AG312" s="11">
        <f>-'OddsRatio_working_3-way'!U312/(3*'OddsRatio_working_3-way'!X312^(1/3))*COS(('OddsRatio_working_3-way'!Y312+2*PI())/3)</f>
        <v>-0.30953375852997794</v>
      </c>
      <c r="AH312" s="11">
        <f>-'OddsRatio_working_3-way'!U312/(3*'OddsRatio_working_3-way'!X312^(1/3))*COS(('OddsRatio_working_3-way'!Y312+4*PI())/3)</f>
        <v>-0.21255212617795932</v>
      </c>
      <c r="AI312" s="11">
        <f>'OddsRatio_working_3-way'!U312/(3*'OddsRatio_working_3-way'!X312^(1/3))*SIN(('OddsRatio_working_3-way'!Y312)/3)</f>
        <v>-5.5992371544887343E-2</v>
      </c>
      <c r="AJ312" s="11">
        <f>'OddsRatio_working_3-way'!U312/(3*'OddsRatio_working_3-way'!X312^(1/3))*SIN(('OddsRatio_working_3-way'!Y312+2*PI())/3)</f>
        <v>-0.42414345334190351</v>
      </c>
      <c r="AK312" s="11">
        <f>'OddsRatio_working_3-way'!U312/(3*'OddsRatio_working_3-way'!X312^(1/3))*SIN(('OddsRatio_working_3-way'!Y312+4*PI())/3)</f>
        <v>0.4801358248867908</v>
      </c>
      <c r="AL312" s="11">
        <f>'OddsRatio_working_3-way'!Z312+'OddsRatio_working_3-way'!AF312</f>
        <v>1.0441717694158743</v>
      </c>
      <c r="AM312" s="11">
        <f>'OddsRatio_working_3-way'!AA312+'OddsRatio_working_3-way'!AG312</f>
        <v>-0.61906751705995589</v>
      </c>
      <c r="AN312" s="11">
        <f>'OddsRatio_working_3-way'!AB312+'OddsRatio_working_3-way'!AH312</f>
        <v>-0.42510425235591864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1.0441717694158743</v>
      </c>
      <c r="AS312" s="11">
        <f>IF(('OddsRatio_working_3-way'!X312=0),IF(Q312&gt;0,-Q312^(1/3),(-Q312)^(1/3)),'OddsRatio_working_3-way'!AM312-'OddsRatio_working_3-way'!R312/3)</f>
        <v>-0.61906751705995589</v>
      </c>
      <c r="AT312" s="11">
        <f>IF(('OddsRatio_working_3-way'!X312=0),IF(Q312&gt;0,-Q312^(1/3),(-Q312)^(1/3)),'OddsRatio_working_3-way'!AN312-'OddsRatio_working_3-way'!R312/3)</f>
        <v>-0.42510425235591864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2.89</v>
      </c>
      <c r="B313" s="4">
        <f>IF('True_Odds_Calculator_3-way'!B314="","",'True_Odds_Calculator_3-way'!B314)</f>
        <v>3.36</v>
      </c>
      <c r="C313" s="4">
        <f>IF('True_Odds_Calculator_3-way'!C314="","",'True_Odds_Calculator_3-way'!C314)</f>
        <v>2.6</v>
      </c>
      <c r="D313" s="9">
        <f t="shared" si="65"/>
        <v>0.33650576155414108</v>
      </c>
      <c r="E313" s="9">
        <f t="shared" si="66"/>
        <v>0.28884715841275893</v>
      </c>
      <c r="F313" s="9">
        <f t="shared" si="67"/>
        <v>0.3746470800331001</v>
      </c>
      <c r="G313" s="9">
        <f t="shared" si="68"/>
        <v>1.0432366774212709</v>
      </c>
      <c r="H313" s="9">
        <f t="shared" si="69"/>
        <v>2.9717173203262019</v>
      </c>
      <c r="I313" s="9">
        <f t="shared" si="70"/>
        <v>3.4620385587141995</v>
      </c>
      <c r="J313" s="9">
        <f t="shared" si="71"/>
        <v>2.6691786838740339</v>
      </c>
      <c r="K313" s="11">
        <f t="shared" si="72"/>
        <v>0.34602076124567471</v>
      </c>
      <c r="L313" s="11">
        <f t="shared" si="73"/>
        <v>0.29761904761904762</v>
      </c>
      <c r="M313" s="11">
        <f t="shared" si="74"/>
        <v>0.38461538461538458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-0.28267234495608207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0.23171033119130002</v>
      </c>
      <c r="Q313" s="11">
        <f>2*'OddsRatio_working_3-way'!K313*'OddsRatio_working_3-way'!L313*'OddsRatio_working_3-way'!M313</f>
        <v>7.9217207244888885E-2</v>
      </c>
      <c r="R313" s="11">
        <f t="shared" si="75"/>
        <v>0</v>
      </c>
      <c r="S313" s="11">
        <f t="shared" si="76"/>
        <v>-0.81971347861178334</v>
      </c>
      <c r="T313" s="11">
        <f t="shared" si="77"/>
        <v>-0.28024392431172074</v>
      </c>
      <c r="U313" s="11">
        <f>'OddsRatio_working_3-way'!S313-'OddsRatio_working_3-way'!R313^2/3</f>
        <v>-0.81971347861178334</v>
      </c>
      <c r="V313" s="11">
        <f>'OddsRatio_working_3-way'!S313*'OddsRatio_working_3-way'!R313/3-2*'OddsRatio_working_3-way'!R313^3/27-'OddsRatio_working_3-way'!T313</f>
        <v>0.28024392431172074</v>
      </c>
      <c r="W313" s="11">
        <f>'OddsRatio_working_3-way'!V313^2+4*'OddsRatio_working_3-way'!U313^3/27</f>
        <v>-3.0618956248335133E-3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0.14282730195805263</v>
      </c>
      <c r="Y313" s="11">
        <f>IF('OddsRatio_working_3-way'!W313&gt;=0,IF('OddsRatio_working_3-way'!V313+SQRT('OddsRatio_working_3-way'!W313)&gt;0,0,PI()),ACOS('OddsRatio_working_3-way'!V313/(2*'OddsRatio_working_3-way'!X313)))</f>
        <v>0.19494324701266152</v>
      </c>
      <c r="Z313" s="11">
        <f>'OddsRatio_working_3-way'!X313^(1/3)*COS('OddsRatio_working_3-way'!Y313/3)</f>
        <v>0.52161833871063557</v>
      </c>
      <c r="AA313" s="11">
        <f>'OddsRatio_working_3-way'!X313^(1/3)*COS(('OddsRatio_working_3-way'!Y313+2*PI())/3)</f>
        <v>-0.29020476755493596</v>
      </c>
      <c r="AB313" s="11">
        <f>'OddsRatio_working_3-way'!X313^(1/3)*COS(('OddsRatio_working_3-way'!Y313+4*PI())/3)</f>
        <v>-0.23141357115569969</v>
      </c>
      <c r="AC313" s="11">
        <f>'OddsRatio_working_3-way'!X313^(1/3)*SIN('OddsRatio_working_3-way'!Y313/3)</f>
        <v>3.3943113067079297E-2</v>
      </c>
      <c r="AD313" s="11">
        <f>'OddsRatio_working_3-way'!X313^(1/3)*SIN(('OddsRatio_working_3-way'!Y313+2*PI())/3)</f>
        <v>0.43476317586970659</v>
      </c>
      <c r="AE313" s="11">
        <f>'OddsRatio_working_3-way'!X313^(1/3)*SIN(('OddsRatio_working_3-way'!Y313+4*PI())/3)</f>
        <v>-0.46870628893678584</v>
      </c>
      <c r="AF313" s="11">
        <f>-'OddsRatio_working_3-way'!U313/(3*'OddsRatio_working_3-way'!X313^(1/3))*COS(('OddsRatio_working_3-way'!Y313)/3)</f>
        <v>0.52161833871063545</v>
      </c>
      <c r="AG313" s="11">
        <f>-'OddsRatio_working_3-way'!U313/(3*'OddsRatio_working_3-way'!X313^(1/3))*COS(('OddsRatio_working_3-way'!Y313+2*PI())/3)</f>
        <v>-0.29020476755493591</v>
      </c>
      <c r="AH313" s="11">
        <f>-'OddsRatio_working_3-way'!U313/(3*'OddsRatio_working_3-way'!X313^(1/3))*COS(('OddsRatio_working_3-way'!Y313+4*PI())/3)</f>
        <v>-0.23141357115569963</v>
      </c>
      <c r="AI313" s="11">
        <f>'OddsRatio_working_3-way'!U313/(3*'OddsRatio_working_3-way'!X313^(1/3))*SIN(('OddsRatio_working_3-way'!Y313)/3)</f>
        <v>-3.394311306707929E-2</v>
      </c>
      <c r="AJ313" s="11">
        <f>'OddsRatio_working_3-way'!U313/(3*'OddsRatio_working_3-way'!X313^(1/3))*SIN(('OddsRatio_working_3-way'!Y313+2*PI())/3)</f>
        <v>-0.43476317586970648</v>
      </c>
      <c r="AK313" s="11">
        <f>'OddsRatio_working_3-way'!U313/(3*'OddsRatio_working_3-way'!X313^(1/3))*SIN(('OddsRatio_working_3-way'!Y313+4*PI())/3)</f>
        <v>0.46870628893678573</v>
      </c>
      <c r="AL313" s="11">
        <f>'OddsRatio_working_3-way'!Z313+'OddsRatio_working_3-way'!AF313</f>
        <v>1.0432366774212709</v>
      </c>
      <c r="AM313" s="11">
        <f>'OddsRatio_working_3-way'!AA313+'OddsRatio_working_3-way'!AG313</f>
        <v>-0.58040953510987192</v>
      </c>
      <c r="AN313" s="11">
        <f>'OddsRatio_working_3-way'!AB313+'OddsRatio_working_3-way'!AH313</f>
        <v>-0.46282714231139932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1.0432366774212709</v>
      </c>
      <c r="AS313" s="11">
        <f>IF(('OddsRatio_working_3-way'!X313=0),IF(Q313&gt;0,-Q313^(1/3),(-Q313)^(1/3)),'OddsRatio_working_3-way'!AM313-'OddsRatio_working_3-way'!R313/3)</f>
        <v>-0.58040953510987192</v>
      </c>
      <c r="AT313" s="11">
        <f>IF(('OddsRatio_working_3-way'!X313=0),IF(Q313&gt;0,-Q313^(1/3),(-Q313)^(1/3)),'OddsRatio_working_3-way'!AN313-'OddsRatio_working_3-way'!R313/3)</f>
        <v>-0.46282714231139932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1.55</v>
      </c>
      <c r="B314" s="4">
        <f>IF('True_Odds_Calculator_3-way'!B315="","",'True_Odds_Calculator_3-way'!B315)</f>
        <v>4.25</v>
      </c>
      <c r="C314" s="4">
        <f>IF('True_Odds_Calculator_3-way'!C315="","",'True_Odds_Calculator_3-way'!C315)</f>
        <v>6.59</v>
      </c>
      <c r="D314" s="9">
        <f t="shared" si="65"/>
        <v>0.63123819944032911</v>
      </c>
      <c r="E314" s="9">
        <f t="shared" si="66"/>
        <v>0.22461713096706307</v>
      </c>
      <c r="F314" s="9">
        <f t="shared" si="67"/>
        <v>0.14414466959260788</v>
      </c>
      <c r="G314" s="9">
        <f t="shared" si="68"/>
        <v>1.062160055605069</v>
      </c>
      <c r="H314" s="9">
        <f t="shared" si="69"/>
        <v>1.5841880305827878</v>
      </c>
      <c r="I314" s="9">
        <f t="shared" si="70"/>
        <v>4.4520201807164739</v>
      </c>
      <c r="J314" s="9">
        <f t="shared" si="71"/>
        <v>6.937474710832336</v>
      </c>
      <c r="K314" s="11">
        <f t="shared" si="72"/>
        <v>0.64516129032258063</v>
      </c>
      <c r="L314" s="11">
        <f t="shared" si="73"/>
        <v>0.23529411764705882</v>
      </c>
      <c r="M314" s="11">
        <f t="shared" si="74"/>
        <v>0.15174506828528073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-0.23017164181253302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0.21630150910038498</v>
      </c>
      <c r="Q314" s="11">
        <f>2*'OddsRatio_working_3-way'!K314*'OddsRatio_working_3-way'!L314*'OddsRatio_working_3-way'!M314</f>
        <v>4.6070608967068147E-2</v>
      </c>
      <c r="R314" s="11">
        <f t="shared" si="75"/>
        <v>0</v>
      </c>
      <c r="S314" s="11">
        <f t="shared" si="76"/>
        <v>-0.93974004528566213</v>
      </c>
      <c r="T314" s="11">
        <f t="shared" si="77"/>
        <v>-0.20015762412900148</v>
      </c>
      <c r="U314" s="11">
        <f>'OddsRatio_working_3-way'!S314-'OddsRatio_working_3-way'!R314^2/3</f>
        <v>-0.93974004528566213</v>
      </c>
      <c r="V314" s="11">
        <f>'OddsRatio_working_3-way'!S314*'OddsRatio_working_3-way'!R314/3-2*'OddsRatio_working_3-way'!R314^3/27-'OddsRatio_working_3-way'!T314</f>
        <v>0.20015762412900148</v>
      </c>
      <c r="W314" s="11">
        <f>'OddsRatio_working_3-way'!V314^2+4*'OddsRatio_working_3-way'!U314^3/27</f>
        <v>-8.288434810914673E-2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0.1753192962897363</v>
      </c>
      <c r="Y314" s="11">
        <f>IF('OddsRatio_working_3-way'!W314&gt;=0,IF('OddsRatio_working_3-way'!V314+SQRT('OddsRatio_working_3-way'!W314)&gt;0,0,PI()),ACOS('OddsRatio_working_3-way'!V314/(2*'OddsRatio_working_3-way'!X314)))</f>
        <v>0.96327092996304231</v>
      </c>
      <c r="Z314" s="11">
        <f>'OddsRatio_working_3-way'!X314^(1/3)*COS('OddsRatio_working_3-way'!Y314/3)</f>
        <v>0.53108002780253449</v>
      </c>
      <c r="AA314" s="11">
        <f>'OddsRatio_working_3-way'!X314^(1/3)*COS(('OddsRatio_working_3-way'!Y314+2*PI())/3)</f>
        <v>-0.4185122805817344</v>
      </c>
      <c r="AB314" s="11">
        <f>'OddsRatio_working_3-way'!X314^(1/3)*COS(('OddsRatio_working_3-way'!Y314+4*PI())/3)</f>
        <v>-0.11256774722079972</v>
      </c>
      <c r="AC314" s="11">
        <f>'OddsRatio_working_3-way'!X314^(1/3)*SIN('OddsRatio_working_3-way'!Y314/3)</f>
        <v>0.17663715869303001</v>
      </c>
      <c r="AD314" s="11">
        <f>'OddsRatio_working_3-way'!X314^(1/3)*SIN(('OddsRatio_working_3-way'!Y314+2*PI())/3)</f>
        <v>0.37161021617302592</v>
      </c>
      <c r="AE314" s="11">
        <f>'OddsRatio_working_3-way'!X314^(1/3)*SIN(('OddsRatio_working_3-way'!Y314+4*PI())/3)</f>
        <v>-0.54824737486605579</v>
      </c>
      <c r="AF314" s="11">
        <f>-'OddsRatio_working_3-way'!U314/(3*'OddsRatio_working_3-way'!X314^(1/3))*COS(('OddsRatio_working_3-way'!Y314)/3)</f>
        <v>0.53108002780253438</v>
      </c>
      <c r="AG314" s="11">
        <f>-'OddsRatio_working_3-way'!U314/(3*'OddsRatio_working_3-way'!X314^(1/3))*COS(('OddsRatio_working_3-way'!Y314+2*PI())/3)</f>
        <v>-0.41851228058173429</v>
      </c>
      <c r="AH314" s="11">
        <f>-'OddsRatio_working_3-way'!U314/(3*'OddsRatio_working_3-way'!X314^(1/3))*COS(('OddsRatio_working_3-way'!Y314+4*PI())/3)</f>
        <v>-0.11256774722079971</v>
      </c>
      <c r="AI314" s="11">
        <f>'OddsRatio_working_3-way'!U314/(3*'OddsRatio_working_3-way'!X314^(1/3))*SIN(('OddsRatio_working_3-way'!Y314)/3)</f>
        <v>-0.17663715869302996</v>
      </c>
      <c r="AJ314" s="11">
        <f>'OddsRatio_working_3-way'!U314/(3*'OddsRatio_working_3-way'!X314^(1/3))*SIN(('OddsRatio_working_3-way'!Y314+2*PI())/3)</f>
        <v>-0.37161021617302581</v>
      </c>
      <c r="AK314" s="11">
        <f>'OddsRatio_working_3-way'!U314/(3*'OddsRatio_working_3-way'!X314^(1/3))*SIN(('OddsRatio_working_3-way'!Y314+4*PI())/3)</f>
        <v>0.54824737486605568</v>
      </c>
      <c r="AL314" s="11">
        <f>'OddsRatio_working_3-way'!Z314+'OddsRatio_working_3-way'!AF314</f>
        <v>1.062160055605069</v>
      </c>
      <c r="AM314" s="11">
        <f>'OddsRatio_working_3-way'!AA314+'OddsRatio_working_3-way'!AG314</f>
        <v>-0.83702456116346868</v>
      </c>
      <c r="AN314" s="11">
        <f>'OddsRatio_working_3-way'!AB314+'OddsRatio_working_3-way'!AH314</f>
        <v>-0.22513549444159942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1.062160055605069</v>
      </c>
      <c r="AS314" s="11">
        <f>IF(('OddsRatio_working_3-way'!X314=0),IF(Q314&gt;0,-Q314^(1/3),(-Q314)^(1/3)),'OddsRatio_working_3-way'!AM314-'OddsRatio_working_3-way'!R314/3)</f>
        <v>-0.83702456116346868</v>
      </c>
      <c r="AT314" s="11">
        <f>IF(('OddsRatio_working_3-way'!X314=0),IF(Q314&gt;0,-Q314^(1/3),(-Q314)^(1/3)),'OddsRatio_working_3-way'!AN314-'OddsRatio_working_3-way'!R314/3)</f>
        <v>-0.22513549444159942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</v>
      </c>
      <c r="B315" s="4">
        <f>IF('True_Odds_Calculator_3-way'!B316="","",'True_Odds_Calculator_3-way'!B316)</f>
        <v>4.16</v>
      </c>
      <c r="C315" s="4">
        <f>IF('True_Odds_Calculator_3-way'!C316="","",'True_Odds_Calculator_3-way'!C316)</f>
        <v>3.81</v>
      </c>
      <c r="D315" s="9">
        <f t="shared" si="65"/>
        <v>0.51460035106052604</v>
      </c>
      <c r="E315" s="9">
        <f t="shared" si="66"/>
        <v>0.23191766263723163</v>
      </c>
      <c r="F315" s="9">
        <f t="shared" si="67"/>
        <v>0.2534819863022425</v>
      </c>
      <c r="G315" s="9">
        <f t="shared" si="68"/>
        <v>1.0480617476350056</v>
      </c>
      <c r="H315" s="9">
        <f t="shared" si="69"/>
        <v>1.9432555728715049</v>
      </c>
      <c r="I315" s="9">
        <f t="shared" si="70"/>
        <v>4.3118751225266179</v>
      </c>
      <c r="J315" s="9">
        <f t="shared" si="71"/>
        <v>3.9450535108543656</v>
      </c>
      <c r="K315" s="11">
        <f t="shared" si="72"/>
        <v>0.52631578947368418</v>
      </c>
      <c r="L315" s="11">
        <f t="shared" si="73"/>
        <v>0.24038461538461536</v>
      </c>
      <c r="M315" s="11">
        <f t="shared" si="74"/>
        <v>0.26246719160104987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-0.2653774426982054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0.22813127610060885</v>
      </c>
      <c r="Q315" s="11">
        <f>2*'OddsRatio_working_3-way'!K315*'OddsRatio_working_3-way'!L315*'OddsRatio_working_3-way'!M315</f>
        <v>6.6413763056945796E-2</v>
      </c>
      <c r="R315" s="11">
        <f t="shared" si="75"/>
        <v>0</v>
      </c>
      <c r="S315" s="11">
        <f t="shared" si="76"/>
        <v>-0.85964833250746964</v>
      </c>
      <c r="T315" s="11">
        <f t="shared" si="77"/>
        <v>-0.25026152329183976</v>
      </c>
      <c r="U315" s="11">
        <f>'OddsRatio_working_3-way'!S315-'OddsRatio_working_3-way'!R315^2/3</f>
        <v>-0.85964833250746964</v>
      </c>
      <c r="V315" s="11">
        <f>'OddsRatio_working_3-way'!S315*'OddsRatio_working_3-way'!R315/3-2*'OddsRatio_working_3-way'!R315^3/27-'OddsRatio_working_3-way'!T315</f>
        <v>0.25026152329183976</v>
      </c>
      <c r="W315" s="11">
        <f>'OddsRatio_working_3-way'!V315^2+4*'OddsRatio_working_3-way'!U315^3/27</f>
        <v>-3.1484138728943969E-2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0.15339081521500564</v>
      </c>
      <c r="Y315" s="11">
        <f>IF('OddsRatio_working_3-way'!W315&gt;=0,IF('OddsRatio_working_3-way'!V315+SQRT('OddsRatio_working_3-way'!W315)&gt;0,0,PI()),ACOS('OddsRatio_working_3-way'!V315/(2*'OddsRatio_working_3-way'!X315)))</f>
        <v>0.61674680129741755</v>
      </c>
      <c r="Z315" s="11">
        <f>'OddsRatio_working_3-way'!X315^(1/3)*COS('OddsRatio_working_3-way'!Y315/3)</f>
        <v>0.5240308738175028</v>
      </c>
      <c r="AA315" s="11">
        <f>'OddsRatio_working_3-way'!X315^(1/3)*COS(('OddsRatio_working_3-way'!Y315+2*PI())/3)</f>
        <v>-0.35665060791517911</v>
      </c>
      <c r="AB315" s="11">
        <f>'OddsRatio_working_3-way'!X315^(1/3)*COS(('OddsRatio_working_3-way'!Y315+4*PI())/3)</f>
        <v>-0.16738026590232397</v>
      </c>
      <c r="AC315" s="11">
        <f>'OddsRatio_working_3-way'!X315^(1/3)*SIN('OddsRatio_working_3-way'!Y315/3)</f>
        <v>0.10927528291073464</v>
      </c>
      <c r="AD315" s="11">
        <f>'OddsRatio_working_3-way'!X315^(1/3)*SIN(('OddsRatio_working_3-way'!Y315+2*PI())/3)</f>
        <v>0.39918640763794772</v>
      </c>
      <c r="AE315" s="11">
        <f>'OddsRatio_working_3-way'!X315^(1/3)*SIN(('OddsRatio_working_3-way'!Y315+4*PI())/3)</f>
        <v>-0.50846169054868218</v>
      </c>
      <c r="AF315" s="11">
        <f>-'OddsRatio_working_3-way'!U315/(3*'OddsRatio_working_3-way'!X315^(1/3))*COS(('OddsRatio_working_3-way'!Y315)/3)</f>
        <v>0.5240308738175028</v>
      </c>
      <c r="AG315" s="11">
        <f>-'OddsRatio_working_3-way'!U315/(3*'OddsRatio_working_3-way'!X315^(1/3))*COS(('OddsRatio_working_3-way'!Y315+2*PI())/3)</f>
        <v>-0.35665060791517911</v>
      </c>
      <c r="AH315" s="11">
        <f>-'OddsRatio_working_3-way'!U315/(3*'OddsRatio_working_3-way'!X315^(1/3))*COS(('OddsRatio_working_3-way'!Y315+4*PI())/3)</f>
        <v>-0.16738026590232397</v>
      </c>
      <c r="AI315" s="11">
        <f>'OddsRatio_working_3-way'!U315/(3*'OddsRatio_working_3-way'!X315^(1/3))*SIN(('OddsRatio_working_3-way'!Y315)/3)</f>
        <v>-0.10927528291073464</v>
      </c>
      <c r="AJ315" s="11">
        <f>'OddsRatio_working_3-way'!U315/(3*'OddsRatio_working_3-way'!X315^(1/3))*SIN(('OddsRatio_working_3-way'!Y315+2*PI())/3)</f>
        <v>-0.39918640763794772</v>
      </c>
      <c r="AK315" s="11">
        <f>'OddsRatio_working_3-way'!U315/(3*'OddsRatio_working_3-way'!X315^(1/3))*SIN(('OddsRatio_working_3-way'!Y315+4*PI())/3)</f>
        <v>0.50846169054868218</v>
      </c>
      <c r="AL315" s="11">
        <f>'OddsRatio_working_3-way'!Z315+'OddsRatio_working_3-way'!AF315</f>
        <v>1.0480617476350056</v>
      </c>
      <c r="AM315" s="11">
        <f>'OddsRatio_working_3-way'!AA315+'OddsRatio_working_3-way'!AG315</f>
        <v>-0.71330121583035822</v>
      </c>
      <c r="AN315" s="11">
        <f>'OddsRatio_working_3-way'!AB315+'OddsRatio_working_3-way'!AH315</f>
        <v>-0.33476053180464793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1.0480617476350056</v>
      </c>
      <c r="AS315" s="11">
        <f>IF(('OddsRatio_working_3-way'!X315=0),IF(Q315&gt;0,-Q315^(1/3),(-Q315)^(1/3)),'OddsRatio_working_3-way'!AM315-'OddsRatio_working_3-way'!R315/3)</f>
        <v>-0.71330121583035822</v>
      </c>
      <c r="AT315" s="11">
        <f>IF(('OddsRatio_working_3-way'!X315=0),IF(Q315&gt;0,-Q315^(1/3),(-Q315)^(1/3)),'OddsRatio_working_3-way'!AN315-'OddsRatio_working_3-way'!R315/3)</f>
        <v>-0.33476053180464793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2.34</v>
      </c>
      <c r="B316" s="4">
        <f>IF('True_Odds_Calculator_3-way'!B317="","",'True_Odds_Calculator_3-way'!B317)</f>
        <v>3.6</v>
      </c>
      <c r="C316" s="4">
        <f>IF('True_Odds_Calculator_3-way'!C317="","",'True_Odds_Calculator_3-way'!C317)</f>
        <v>3.09</v>
      </c>
      <c r="D316" s="9">
        <f t="shared" si="65"/>
        <v>0.41672062379152247</v>
      </c>
      <c r="E316" s="9">
        <f t="shared" si="66"/>
        <v>0.26911996735645144</v>
      </c>
      <c r="F316" s="9">
        <f t="shared" si="67"/>
        <v>0.31415940885202592</v>
      </c>
      <c r="G316" s="9">
        <f t="shared" si="68"/>
        <v>1.0445442143301618</v>
      </c>
      <c r="H316" s="9">
        <f t="shared" si="69"/>
        <v>2.3996892472024167</v>
      </c>
      <c r="I316" s="9">
        <f t="shared" si="70"/>
        <v>3.71581495725842</v>
      </c>
      <c r="J316" s="9">
        <f t="shared" si="71"/>
        <v>3.1830974079500383</v>
      </c>
      <c r="K316" s="11">
        <f t="shared" si="72"/>
        <v>0.42735042735042739</v>
      </c>
      <c r="L316" s="11">
        <f t="shared" si="73"/>
        <v>0.27777777777777779</v>
      </c>
      <c r="M316" s="11">
        <f t="shared" si="74"/>
        <v>0.3236245954692557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-0.27973550681209791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0.23165435786795013</v>
      </c>
      <c r="Q316" s="11">
        <f>2*'OddsRatio_working_3-way'!K316*'OddsRatio_working_3-way'!L316*'OddsRatio_working_3-way'!M316</f>
        <v>7.6833949541608673E-2</v>
      </c>
      <c r="R316" s="11">
        <f t="shared" si="75"/>
        <v>0</v>
      </c>
      <c r="S316" s="11">
        <f t="shared" si="76"/>
        <v>-0.82811924917188107</v>
      </c>
      <c r="T316" s="11">
        <f t="shared" si="77"/>
        <v>-0.27466641763578148</v>
      </c>
      <c r="U316" s="11">
        <f>'OddsRatio_working_3-way'!S316-'OddsRatio_working_3-way'!R316^2/3</f>
        <v>-0.82811924917188107</v>
      </c>
      <c r="V316" s="11">
        <f>'OddsRatio_working_3-way'!S316*'OddsRatio_working_3-way'!R316/3-2*'OddsRatio_working_3-way'!R316^3/27-'OddsRatio_working_3-way'!T316</f>
        <v>0.27466641763578148</v>
      </c>
      <c r="W316" s="11">
        <f>'OddsRatio_working_3-way'!V316^2+4*'OddsRatio_working_3-way'!U316^3/27</f>
        <v>-8.6930039561408518E-3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0.14502986324634523</v>
      </c>
      <c r="Y316" s="11">
        <f>IF('OddsRatio_working_3-way'!W316&gt;=0,IF('OddsRatio_working_3-way'!V316+SQRT('OddsRatio_working_3-way'!W316)&gt;0,0,PI()),ACOS('OddsRatio_working_3-way'!V316/(2*'OddsRatio_working_3-way'!X316)))</f>
        <v>0.32724791266162478</v>
      </c>
      <c r="Z316" s="11">
        <f>'OddsRatio_working_3-way'!X316^(1/3)*COS('OddsRatio_working_3-way'!Y316/3)</f>
        <v>0.52227210716508077</v>
      </c>
      <c r="AA316" s="11">
        <f>'OddsRatio_working_3-way'!X316^(1/3)*COS(('OddsRatio_working_3-way'!Y316+2*PI())/3)</f>
        <v>-0.31067085802325684</v>
      </c>
      <c r="AB316" s="11">
        <f>'OddsRatio_working_3-way'!X316^(1/3)*COS(('OddsRatio_working_3-way'!Y316+4*PI())/3)</f>
        <v>-0.21160124914182379</v>
      </c>
      <c r="AC316" s="11">
        <f>'OddsRatio_working_3-way'!X316^(1/3)*SIN('OddsRatio_working_3-way'!Y316/3)</f>
        <v>5.7197865356206391E-2</v>
      </c>
      <c r="AD316" s="11">
        <f>'OddsRatio_working_3-way'!X316^(1/3)*SIN(('OddsRatio_working_3-way'!Y316+2*PI())/3)</f>
        <v>0.42370197981488555</v>
      </c>
      <c r="AE316" s="11">
        <f>'OddsRatio_working_3-way'!X316^(1/3)*SIN(('OddsRatio_working_3-way'!Y316+4*PI())/3)</f>
        <v>-0.48089984517109186</v>
      </c>
      <c r="AF316" s="11">
        <f>-'OddsRatio_working_3-way'!U316/(3*'OddsRatio_working_3-way'!X316^(1/3))*COS(('OddsRatio_working_3-way'!Y316)/3)</f>
        <v>0.52227210716508088</v>
      </c>
      <c r="AG316" s="11">
        <f>-'OddsRatio_working_3-way'!U316/(3*'OddsRatio_working_3-way'!X316^(1/3))*COS(('OddsRatio_working_3-way'!Y316+2*PI())/3)</f>
        <v>-0.31067085802325695</v>
      </c>
      <c r="AH316" s="11">
        <f>-'OddsRatio_working_3-way'!U316/(3*'OddsRatio_working_3-way'!X316^(1/3))*COS(('OddsRatio_working_3-way'!Y316+4*PI())/3)</f>
        <v>-0.21160124914182382</v>
      </c>
      <c r="AI316" s="11">
        <f>'OddsRatio_working_3-way'!U316/(3*'OddsRatio_working_3-way'!X316^(1/3))*SIN(('OddsRatio_working_3-way'!Y316)/3)</f>
        <v>-5.7197865356206405E-2</v>
      </c>
      <c r="AJ316" s="11">
        <f>'OddsRatio_working_3-way'!U316/(3*'OddsRatio_working_3-way'!X316^(1/3))*SIN(('OddsRatio_working_3-way'!Y316+2*PI())/3)</f>
        <v>-0.42370197981488567</v>
      </c>
      <c r="AK316" s="11">
        <f>'OddsRatio_working_3-way'!U316/(3*'OddsRatio_working_3-way'!X316^(1/3))*SIN(('OddsRatio_working_3-way'!Y316+4*PI())/3)</f>
        <v>0.48089984517109197</v>
      </c>
      <c r="AL316" s="11">
        <f>'OddsRatio_working_3-way'!Z316+'OddsRatio_working_3-way'!AF316</f>
        <v>1.0445442143301618</v>
      </c>
      <c r="AM316" s="11">
        <f>'OddsRatio_working_3-way'!AA316+'OddsRatio_working_3-way'!AG316</f>
        <v>-0.62134171604651378</v>
      </c>
      <c r="AN316" s="11">
        <f>'OddsRatio_working_3-way'!AB316+'OddsRatio_working_3-way'!AH316</f>
        <v>-0.42320249828364764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1.0445442143301618</v>
      </c>
      <c r="AS316" s="11">
        <f>IF(('OddsRatio_working_3-way'!X316=0),IF(Q316&gt;0,-Q316^(1/3),(-Q316)^(1/3)),'OddsRatio_working_3-way'!AM316-'OddsRatio_working_3-way'!R316/3)</f>
        <v>-0.62134171604651378</v>
      </c>
      <c r="AT316" s="11">
        <f>IF(('OddsRatio_working_3-way'!X316=0),IF(Q316&gt;0,-Q316^(1/3),(-Q316)^(1/3)),'OddsRatio_working_3-way'!AN316-'OddsRatio_working_3-way'!R316/3)</f>
        <v>-0.42320249828364764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2.14</v>
      </c>
      <c r="B317" s="4">
        <f>IF('True_Odds_Calculator_3-way'!B318="","",'True_Odds_Calculator_3-way'!B318)</f>
        <v>3.2</v>
      </c>
      <c r="C317" s="4">
        <f>IF('True_Odds_Calculator_3-way'!C318="","",'True_Odds_Calculator_3-way'!C318)</f>
        <v>4.0199999999999996</v>
      </c>
      <c r="D317" s="9">
        <f t="shared" si="65"/>
        <v>0.45631377485667174</v>
      </c>
      <c r="E317" s="9">
        <f t="shared" si="66"/>
        <v>0.30309121999077476</v>
      </c>
      <c r="F317" s="9">
        <f t="shared" si="67"/>
        <v>0.24059500515255347</v>
      </c>
      <c r="G317" s="9">
        <f t="shared" si="68"/>
        <v>1.0451530671051878</v>
      </c>
      <c r="H317" s="9">
        <f t="shared" si="69"/>
        <v>2.1914744964999144</v>
      </c>
      <c r="I317" s="9">
        <f t="shared" si="70"/>
        <v>3.2993367476314135</v>
      </c>
      <c r="J317" s="9">
        <f t="shared" si="71"/>
        <v>4.156362262657666</v>
      </c>
      <c r="K317" s="11">
        <f t="shared" si="72"/>
        <v>0.46728971962616822</v>
      </c>
      <c r="L317" s="11">
        <f t="shared" si="73"/>
        <v>0.3125</v>
      </c>
      <c r="M317" s="11">
        <f t="shared" si="74"/>
        <v>0.24875621890547267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-0.27513425861347474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0.23102943227786304</v>
      </c>
      <c r="Q317" s="11">
        <f>2*'OddsRatio_working_3-way'!K317*'OddsRatio_working_3-way'!L317*'OddsRatio_working_3-way'!M317</f>
        <v>7.265076486725254E-2</v>
      </c>
      <c r="R317" s="11">
        <f t="shared" si="75"/>
        <v>0</v>
      </c>
      <c r="S317" s="11">
        <f t="shared" si="76"/>
        <v>-0.8396970753192432</v>
      </c>
      <c r="T317" s="11">
        <f t="shared" si="77"/>
        <v>-0.26405568406265517</v>
      </c>
      <c r="U317" s="11">
        <f>'OddsRatio_working_3-way'!S317-'OddsRatio_working_3-way'!R317^2/3</f>
        <v>-0.8396970753192432</v>
      </c>
      <c r="V317" s="11">
        <f>'OddsRatio_working_3-way'!S317*'OddsRatio_working_3-way'!R317/3-2*'OddsRatio_working_3-way'!R317^3/27-'OddsRatio_working_3-way'!T317</f>
        <v>0.26405568406265517</v>
      </c>
      <c r="W317" s="11">
        <f>'OddsRatio_working_3-way'!V317^2+4*'OddsRatio_working_3-way'!U317^3/27</f>
        <v>-1.7987632788521654E-2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0.14808193430861039</v>
      </c>
      <c r="Y317" s="11">
        <f>IF('OddsRatio_working_3-way'!W317&gt;=0,IF('OddsRatio_working_3-way'!V317+SQRT('OddsRatio_working_3-way'!W317)&gt;0,0,PI()),ACOS('OddsRatio_working_3-way'!V317/(2*'OddsRatio_working_3-way'!X317)))</f>
        <v>0.46995995702767157</v>
      </c>
      <c r="Z317" s="11">
        <f>'OddsRatio_working_3-way'!X317^(1/3)*COS('OddsRatio_working_3-way'!Y317/3)</f>
        <v>0.52257653355259392</v>
      </c>
      <c r="AA317" s="11">
        <f>'OddsRatio_working_3-way'!X317^(1/3)*COS(('OddsRatio_working_3-way'!Y317+2*PI())/3)</f>
        <v>-0.33276968929240824</v>
      </c>
      <c r="AB317" s="11">
        <f>'OddsRatio_working_3-way'!X317^(1/3)*COS(('OddsRatio_working_3-way'!Y317+4*PI())/3)</f>
        <v>-0.18980684426018532</v>
      </c>
      <c r="AC317" s="11">
        <f>'OddsRatio_working_3-way'!X317^(1/3)*SIN('OddsRatio_working_3-way'!Y317/3)</f>
        <v>8.2539637063468604E-2</v>
      </c>
      <c r="AD317" s="11">
        <f>'OddsRatio_working_3-way'!X317^(1/3)*SIN(('OddsRatio_working_3-way'!Y317+2*PI())/3)</f>
        <v>0.41129473494642316</v>
      </c>
      <c r="AE317" s="11">
        <f>'OddsRatio_working_3-way'!X317^(1/3)*SIN(('OddsRatio_working_3-way'!Y317+4*PI())/3)</f>
        <v>-0.49383437200989172</v>
      </c>
      <c r="AF317" s="11">
        <f>-'OddsRatio_working_3-way'!U317/(3*'OddsRatio_working_3-way'!X317^(1/3))*COS(('OddsRatio_working_3-way'!Y317)/3)</f>
        <v>0.52257653355259392</v>
      </c>
      <c r="AG317" s="11">
        <f>-'OddsRatio_working_3-way'!U317/(3*'OddsRatio_working_3-way'!X317^(1/3))*COS(('OddsRatio_working_3-way'!Y317+2*PI())/3)</f>
        <v>-0.33276968929240824</v>
      </c>
      <c r="AH317" s="11">
        <f>-'OddsRatio_working_3-way'!U317/(3*'OddsRatio_working_3-way'!X317^(1/3))*COS(('OddsRatio_working_3-way'!Y317+4*PI())/3)</f>
        <v>-0.18980684426018532</v>
      </c>
      <c r="AI317" s="11">
        <f>'OddsRatio_working_3-way'!U317/(3*'OddsRatio_working_3-way'!X317^(1/3))*SIN(('OddsRatio_working_3-way'!Y317)/3)</f>
        <v>-8.2539637063468604E-2</v>
      </c>
      <c r="AJ317" s="11">
        <f>'OddsRatio_working_3-way'!U317/(3*'OddsRatio_working_3-way'!X317^(1/3))*SIN(('OddsRatio_working_3-way'!Y317+2*PI())/3)</f>
        <v>-0.41129473494642316</v>
      </c>
      <c r="AK317" s="11">
        <f>'OddsRatio_working_3-way'!U317/(3*'OddsRatio_working_3-way'!X317^(1/3))*SIN(('OddsRatio_working_3-way'!Y317+4*PI())/3)</f>
        <v>0.49383437200989172</v>
      </c>
      <c r="AL317" s="11">
        <f>'OddsRatio_working_3-way'!Z317+'OddsRatio_working_3-way'!AF317</f>
        <v>1.0451530671051878</v>
      </c>
      <c r="AM317" s="11">
        <f>'OddsRatio_working_3-way'!AA317+'OddsRatio_working_3-way'!AG317</f>
        <v>-0.66553937858481649</v>
      </c>
      <c r="AN317" s="11">
        <f>'OddsRatio_working_3-way'!AB317+'OddsRatio_working_3-way'!AH317</f>
        <v>-0.37961368852037064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1.0451530671051878</v>
      </c>
      <c r="AS317" s="11">
        <f>IF(('OddsRatio_working_3-way'!X317=0),IF(Q317&gt;0,-Q317^(1/3),(-Q317)^(1/3)),'OddsRatio_working_3-way'!AM317-'OddsRatio_working_3-way'!R317/3)</f>
        <v>-0.66553937858481649</v>
      </c>
      <c r="AT317" s="11">
        <f>IF(('OddsRatio_working_3-way'!X317=0),IF(Q317&gt;0,-Q317^(1/3),(-Q317)^(1/3)),'OddsRatio_working_3-way'!AN317-'OddsRatio_working_3-way'!R317/3)</f>
        <v>-0.37961368852037064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3.12</v>
      </c>
      <c r="B318" s="4">
        <f>IF('True_Odds_Calculator_3-way'!B319="","",'True_Odds_Calculator_3-way'!B319)</f>
        <v>3.58</v>
      </c>
      <c r="C318" s="4">
        <f>IF('True_Odds_Calculator_3-way'!C319="","",'True_Odds_Calculator_3-way'!C319)</f>
        <v>2.33</v>
      </c>
      <c r="D318" s="9">
        <f t="shared" si="65"/>
        <v>0.31100491588133222</v>
      </c>
      <c r="E318" s="9">
        <f t="shared" si="66"/>
        <v>0.27055694168929112</v>
      </c>
      <c r="F318" s="9">
        <f t="shared" si="67"/>
        <v>0.41843814242937666</v>
      </c>
      <c r="G318" s="9">
        <f t="shared" si="68"/>
        <v>1.0449921033147196</v>
      </c>
      <c r="H318" s="9">
        <f t="shared" si="69"/>
        <v>3.215383259027206</v>
      </c>
      <c r="I318" s="9">
        <f t="shared" si="70"/>
        <v>3.6960796265519766</v>
      </c>
      <c r="J318" s="9">
        <f t="shared" si="71"/>
        <v>2.3898394974085768</v>
      </c>
      <c r="K318" s="11">
        <f t="shared" si="72"/>
        <v>0.32051282051282048</v>
      </c>
      <c r="L318" s="11">
        <f t="shared" si="73"/>
        <v>0.27932960893854747</v>
      </c>
      <c r="M318" s="11">
        <f t="shared" si="74"/>
        <v>0.42918454935622319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-0.27952050107803339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0.23169879249194475</v>
      </c>
      <c r="Q318" s="11">
        <f>2*'OddsRatio_working_3-way'!K318*'OddsRatio_working_3-way'!L318*'OddsRatio_working_3-way'!M318</f>
        <v>7.6848687393679824E-2</v>
      </c>
      <c r="R318" s="11">
        <f t="shared" si="75"/>
        <v>0</v>
      </c>
      <c r="S318" s="11">
        <f t="shared" si="76"/>
        <v>-0.82891520156248466</v>
      </c>
      <c r="T318" s="11">
        <f t="shared" si="77"/>
        <v>-0.27493041511193511</v>
      </c>
      <c r="U318" s="11">
        <f>'OddsRatio_working_3-way'!S318-'OddsRatio_working_3-way'!R318^2/3</f>
        <v>-0.82891520156248466</v>
      </c>
      <c r="V318" s="11">
        <f>'OddsRatio_working_3-way'!S318*'OddsRatio_working_3-way'!R318/3-2*'OddsRatio_working_3-way'!R318^3/27-'OddsRatio_working_3-way'!T318</f>
        <v>0.27493041511193511</v>
      </c>
      <c r="W318" s="11">
        <f>'OddsRatio_working_3-way'!V318^2+4*'OddsRatio_working_3-way'!U318^3/27</f>
        <v>-8.7907447713950759E-3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0.14523900812541377</v>
      </c>
      <c r="Y318" s="11">
        <f>IF('OddsRatio_working_3-way'!W318&gt;=0,IF('OddsRatio_working_3-way'!V318+SQRT('OddsRatio_working_3-way'!W318)&gt;0,0,PI()),ACOS('OddsRatio_working_3-way'!V318/(2*'OddsRatio_working_3-way'!X318)))</f>
        <v>0.32865970191892835</v>
      </c>
      <c r="Z318" s="11">
        <f>'OddsRatio_working_3-way'!X318^(1/3)*COS('OddsRatio_working_3-way'!Y318/3)</f>
        <v>0.52249605165735979</v>
      </c>
      <c r="AA318" s="11">
        <f>'OddsRatio_working_3-way'!X318^(1/3)*COS(('OddsRatio_working_3-way'!Y318+2*PI())/3)</f>
        <v>-0.31101957786870932</v>
      </c>
      <c r="AB318" s="11">
        <f>'OddsRatio_working_3-way'!X318^(1/3)*COS(('OddsRatio_working_3-way'!Y318+4*PI())/3)</f>
        <v>-0.21147647378865064</v>
      </c>
      <c r="AC318" s="11">
        <f>'OddsRatio_working_3-way'!X318^(1/3)*SIN('OddsRatio_working_3-way'!Y318/3)</f>
        <v>5.7471237936592978E-2</v>
      </c>
      <c r="AD318" s="11">
        <f>'OddsRatio_working_3-way'!X318^(1/3)*SIN(('OddsRatio_working_3-way'!Y318+2*PI())/3)</f>
        <v>0.42375923514404357</v>
      </c>
      <c r="AE318" s="11">
        <f>'OddsRatio_working_3-way'!X318^(1/3)*SIN(('OddsRatio_working_3-way'!Y318+4*PI())/3)</f>
        <v>-0.48123047308063632</v>
      </c>
      <c r="AF318" s="11">
        <f>-'OddsRatio_working_3-way'!U318/(3*'OddsRatio_working_3-way'!X318^(1/3))*COS(('OddsRatio_working_3-way'!Y318)/3)</f>
        <v>0.52249605165735979</v>
      </c>
      <c r="AG318" s="11">
        <f>-'OddsRatio_working_3-way'!U318/(3*'OddsRatio_working_3-way'!X318^(1/3))*COS(('OddsRatio_working_3-way'!Y318+2*PI())/3)</f>
        <v>-0.31101957786870932</v>
      </c>
      <c r="AH318" s="11">
        <f>-'OddsRatio_working_3-way'!U318/(3*'OddsRatio_working_3-way'!X318^(1/3))*COS(('OddsRatio_working_3-way'!Y318+4*PI())/3)</f>
        <v>-0.21147647378865064</v>
      </c>
      <c r="AI318" s="11">
        <f>'OddsRatio_working_3-way'!U318/(3*'OddsRatio_working_3-way'!X318^(1/3))*SIN(('OddsRatio_working_3-way'!Y318)/3)</f>
        <v>-5.7471237936592978E-2</v>
      </c>
      <c r="AJ318" s="11">
        <f>'OddsRatio_working_3-way'!U318/(3*'OddsRatio_working_3-way'!X318^(1/3))*SIN(('OddsRatio_working_3-way'!Y318+2*PI())/3)</f>
        <v>-0.42375923514404357</v>
      </c>
      <c r="AK318" s="11">
        <f>'OddsRatio_working_3-way'!U318/(3*'OddsRatio_working_3-way'!X318^(1/3))*SIN(('OddsRatio_working_3-way'!Y318+4*PI())/3)</f>
        <v>0.48123047308063632</v>
      </c>
      <c r="AL318" s="11">
        <f>'OddsRatio_working_3-way'!Z318+'OddsRatio_working_3-way'!AF318</f>
        <v>1.0449921033147196</v>
      </c>
      <c r="AM318" s="11">
        <f>'OddsRatio_working_3-way'!AA318+'OddsRatio_working_3-way'!AG318</f>
        <v>-0.62203915573741864</v>
      </c>
      <c r="AN318" s="11">
        <f>'OddsRatio_working_3-way'!AB318+'OddsRatio_working_3-way'!AH318</f>
        <v>-0.42295294757730129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1.0449921033147196</v>
      </c>
      <c r="AS318" s="11">
        <f>IF(('OddsRatio_working_3-way'!X318=0),IF(Q318&gt;0,-Q318^(1/3),(-Q318)^(1/3)),'OddsRatio_working_3-way'!AM318-'OddsRatio_working_3-way'!R318/3)</f>
        <v>-0.62203915573741864</v>
      </c>
      <c r="AT318" s="11">
        <f>IF(('OddsRatio_working_3-way'!X318=0),IF(Q318&gt;0,-Q318^(1/3),(-Q318)^(1/3)),'OddsRatio_working_3-way'!AN318-'OddsRatio_working_3-way'!R318/3)</f>
        <v>-0.42295294757730129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2.0099999999999998</v>
      </c>
      <c r="B319" s="4">
        <f>IF('True_Odds_Calculator_3-way'!B320="","",'True_Odds_Calculator_3-way'!B320)</f>
        <v>3.42</v>
      </c>
      <c r="C319" s="4">
        <f>IF('True_Odds_Calculator_3-way'!C320="","",'True_Odds_Calculator_3-way'!C320)</f>
        <v>4.09</v>
      </c>
      <c r="D319" s="9">
        <f t="shared" si="65"/>
        <v>0.48400543590146017</v>
      </c>
      <c r="E319" s="9">
        <f t="shared" si="66"/>
        <v>0.28134144814340967</v>
      </c>
      <c r="F319" s="9">
        <f t="shared" si="67"/>
        <v>0.23465311595513008</v>
      </c>
      <c r="G319" s="9">
        <f t="shared" si="68"/>
        <v>1.0555371265133264</v>
      </c>
      <c r="H319" s="9">
        <f t="shared" si="69"/>
        <v>2.0660924977784596</v>
      </c>
      <c r="I319" s="9">
        <f t="shared" si="70"/>
        <v>3.5543998461622501</v>
      </c>
      <c r="J319" s="9">
        <f t="shared" si="71"/>
        <v>4.2616097209261783</v>
      </c>
      <c r="K319" s="11">
        <f t="shared" si="72"/>
        <v>0.49751243781094534</v>
      </c>
      <c r="L319" s="11">
        <f t="shared" si="73"/>
        <v>0.29239766081871343</v>
      </c>
      <c r="M319" s="11">
        <f t="shared" si="74"/>
        <v>0.24449877750611249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-0.26862705304174439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0.23190073453490637</v>
      </c>
      <c r="Q319" s="11">
        <f>2*'OddsRatio_working_3-way'!K319*'OddsRatio_working_3-way'!L319*'OddsRatio_working_3-way'!M319</f>
        <v>7.1135194642609312E-2</v>
      </c>
      <c r="R319" s="11">
        <f t="shared" si="75"/>
        <v>0</v>
      </c>
      <c r="S319" s="11">
        <f t="shared" si="76"/>
        <v>-0.86328138550836575</v>
      </c>
      <c r="T319" s="11">
        <f t="shared" si="77"/>
        <v>-0.26481024095348643</v>
      </c>
      <c r="U319" s="11">
        <f>'OddsRatio_working_3-way'!S319-'OddsRatio_working_3-way'!R319^2/3</f>
        <v>-0.86328138550836575</v>
      </c>
      <c r="V319" s="11">
        <f>'OddsRatio_working_3-way'!S319*'OddsRatio_working_3-way'!R319/3-2*'OddsRatio_working_3-way'!R319^3/27-'OddsRatio_working_3-way'!T319</f>
        <v>0.26481024095348643</v>
      </c>
      <c r="W319" s="11">
        <f>'OddsRatio_working_3-way'!V319^2+4*'OddsRatio_working_3-way'!U319^3/27</f>
        <v>-2.5188803489809064E-2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0.15436423420246398</v>
      </c>
      <c r="Y319" s="11">
        <f>IF('OddsRatio_working_3-way'!W319&gt;=0,IF('OddsRatio_working_3-way'!V319+SQRT('OddsRatio_working_3-way'!W319)&gt;0,0,PI()),ACOS('OddsRatio_working_3-way'!V319/(2*'OddsRatio_working_3-way'!X319)))</f>
        <v>0.53992972857397947</v>
      </c>
      <c r="Z319" s="11">
        <f>'OddsRatio_working_3-way'!X319^(1/3)*COS('OddsRatio_working_3-way'!Y319/3)</f>
        <v>0.52776856325666321</v>
      </c>
      <c r="AA319" s="11">
        <f>'OddsRatio_working_3-way'!X319^(1/3)*COS(('OddsRatio_working_3-way'!Y319+2*PI())/3)</f>
        <v>-0.34704439289322558</v>
      </c>
      <c r="AB319" s="11">
        <f>'OddsRatio_working_3-way'!X319^(1/3)*COS(('OddsRatio_working_3-way'!Y319+4*PI())/3)</f>
        <v>-0.18072417036343774</v>
      </c>
      <c r="AC319" s="11">
        <f>'OddsRatio_working_3-way'!X319^(1/3)*SIN('OddsRatio_working_3-way'!Y319/3)</f>
        <v>9.6025025249251619E-2</v>
      </c>
      <c r="AD319" s="11">
        <f>'OddsRatio_working_3-way'!X319^(1/3)*SIN(('OddsRatio_working_3-way'!Y319+2*PI())/3)</f>
        <v>0.40904847047445908</v>
      </c>
      <c r="AE319" s="11">
        <f>'OddsRatio_working_3-way'!X319^(1/3)*SIN(('OddsRatio_working_3-way'!Y319+4*PI())/3)</f>
        <v>-0.50507349572371052</v>
      </c>
      <c r="AF319" s="11">
        <f>-'OddsRatio_working_3-way'!U319/(3*'OddsRatio_working_3-way'!X319^(1/3))*COS(('OddsRatio_working_3-way'!Y319)/3)</f>
        <v>0.52776856325666321</v>
      </c>
      <c r="AG319" s="11">
        <f>-'OddsRatio_working_3-way'!U319/(3*'OddsRatio_working_3-way'!X319^(1/3))*COS(('OddsRatio_working_3-way'!Y319+2*PI())/3)</f>
        <v>-0.34704439289322558</v>
      </c>
      <c r="AH319" s="11">
        <f>-'OddsRatio_working_3-way'!U319/(3*'OddsRatio_working_3-way'!X319^(1/3))*COS(('OddsRatio_working_3-way'!Y319+4*PI())/3)</f>
        <v>-0.18072417036343774</v>
      </c>
      <c r="AI319" s="11">
        <f>'OddsRatio_working_3-way'!U319/(3*'OddsRatio_working_3-way'!X319^(1/3))*SIN(('OddsRatio_working_3-way'!Y319)/3)</f>
        <v>-9.6025025249251619E-2</v>
      </c>
      <c r="AJ319" s="11">
        <f>'OddsRatio_working_3-way'!U319/(3*'OddsRatio_working_3-way'!X319^(1/3))*SIN(('OddsRatio_working_3-way'!Y319+2*PI())/3)</f>
        <v>-0.40904847047445908</v>
      </c>
      <c r="AK319" s="11">
        <f>'OddsRatio_working_3-way'!U319/(3*'OddsRatio_working_3-way'!X319^(1/3))*SIN(('OddsRatio_working_3-way'!Y319+4*PI())/3)</f>
        <v>0.50507349572371052</v>
      </c>
      <c r="AL319" s="11">
        <f>'OddsRatio_working_3-way'!Z319+'OddsRatio_working_3-way'!AF319</f>
        <v>1.0555371265133264</v>
      </c>
      <c r="AM319" s="11">
        <f>'OddsRatio_working_3-way'!AA319+'OddsRatio_working_3-way'!AG319</f>
        <v>-0.69408878578645117</v>
      </c>
      <c r="AN319" s="11">
        <f>'OddsRatio_working_3-way'!AB319+'OddsRatio_working_3-way'!AH319</f>
        <v>-0.36144834072687548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1.0555371265133264</v>
      </c>
      <c r="AS319" s="11">
        <f>IF(('OddsRatio_working_3-way'!X319=0),IF(Q319&gt;0,-Q319^(1/3),(-Q319)^(1/3)),'OddsRatio_working_3-way'!AM319-'OddsRatio_working_3-way'!R319/3)</f>
        <v>-0.69408878578645117</v>
      </c>
      <c r="AT319" s="11">
        <f>IF(('OddsRatio_working_3-way'!X319=0),IF(Q319&gt;0,-Q319^(1/3),(-Q319)^(1/3)),'OddsRatio_working_3-way'!AN319-'OddsRatio_working_3-way'!R319/3)</f>
        <v>-0.36144834072687548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3.13</v>
      </c>
      <c r="B320" s="4">
        <f>IF('True_Odds_Calculator_3-way'!B321="","",'True_Odds_Calculator_3-way'!B321)</f>
        <v>3.48</v>
      </c>
      <c r="C320" s="4">
        <f>IF('True_Odds_Calculator_3-way'!C321="","",'True_Odds_Calculator_3-way'!C321)</f>
        <v>2.34</v>
      </c>
      <c r="D320" s="9">
        <f t="shared" si="65"/>
        <v>0.30835814647796261</v>
      </c>
      <c r="E320" s="9">
        <f t="shared" si="66"/>
        <v>0.27688962164363534</v>
      </c>
      <c r="F320" s="9">
        <f t="shared" si="67"/>
        <v>0.41475223187840204</v>
      </c>
      <c r="G320" s="9">
        <f t="shared" si="68"/>
        <v>1.0530433164502764</v>
      </c>
      <c r="H320" s="9">
        <f t="shared" si="69"/>
        <v>3.2429822640390884</v>
      </c>
      <c r="I320" s="9">
        <f t="shared" si="70"/>
        <v>3.6115474247966861</v>
      </c>
      <c r="J320" s="9">
        <f t="shared" si="71"/>
        <v>2.4110780440433706</v>
      </c>
      <c r="K320" s="11">
        <f t="shared" si="72"/>
        <v>0.31948881789137379</v>
      </c>
      <c r="L320" s="11">
        <f t="shared" si="73"/>
        <v>0.28735632183908044</v>
      </c>
      <c r="M320" s="11">
        <f t="shared" si="74"/>
        <v>0.42735042735042739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-0.27771327738277174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0.23344121063631917</v>
      </c>
      <c r="Q320" s="11">
        <f>2*'OddsRatio_working_3-way'!K320*'OddsRatio_working_3-way'!L320*'OddsRatio_working_3-way'!M320</f>
        <v>7.8467633827334168E-2</v>
      </c>
      <c r="R320" s="11">
        <f t="shared" si="75"/>
        <v>0</v>
      </c>
      <c r="S320" s="11">
        <f t="shared" si="76"/>
        <v>-0.84058354298475813</v>
      </c>
      <c r="T320" s="11">
        <f t="shared" si="77"/>
        <v>-0.28254909007891027</v>
      </c>
      <c r="U320" s="11">
        <f>'OddsRatio_working_3-way'!S320-'OddsRatio_working_3-way'!R320^2/3</f>
        <v>-0.84058354298475813</v>
      </c>
      <c r="V320" s="11">
        <f>'OddsRatio_working_3-way'!S320*'OddsRatio_working_3-way'!R320/3-2*'OddsRatio_working_3-way'!R320^3/27-'OddsRatio_working_3-way'!T320</f>
        <v>0.28254909007891027</v>
      </c>
      <c r="W320" s="11">
        <f>'OddsRatio_working_3-way'!V320^2+4*'OddsRatio_working_3-way'!U320^3/27</f>
        <v>-8.1571379334067357E-3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0.1483164911918318</v>
      </c>
      <c r="Y320" s="11">
        <f>IF('OddsRatio_working_3-way'!W320&gt;=0,IF('OddsRatio_working_3-way'!V320+SQRT('OddsRatio_working_3-way'!W320)&gt;0,0,PI()),ACOS('OddsRatio_working_3-way'!V320/(2*'OddsRatio_working_3-way'!X320)))</f>
        <v>0.30938561098803841</v>
      </c>
      <c r="Z320" s="11">
        <f>'OddsRatio_working_3-way'!X320^(1/3)*COS('OddsRatio_working_3-way'!Y320/3)</f>
        <v>0.52652165822513819</v>
      </c>
      <c r="AA320" s="11">
        <f>'OddsRatio_working_3-way'!X320^(1/3)*COS(('OddsRatio_working_3-way'!Y320+2*PI())/3)</f>
        <v>-0.31045291860940744</v>
      </c>
      <c r="AB320" s="11">
        <f>'OddsRatio_working_3-way'!X320^(1/3)*COS(('OddsRatio_working_3-way'!Y320+4*PI())/3)</f>
        <v>-0.21606873961573086</v>
      </c>
      <c r="AC320" s="11">
        <f>'OddsRatio_working_3-way'!X320^(1/3)*SIN('OddsRatio_working_3-way'!Y320/3)</f>
        <v>5.449273114924115E-2</v>
      </c>
      <c r="AD320" s="11">
        <f>'OddsRatio_working_3-way'!X320^(1/3)*SIN(('OddsRatio_working_3-way'!Y320+2*PI())/3)</f>
        <v>0.42873476609105698</v>
      </c>
      <c r="AE320" s="11">
        <f>'OddsRatio_working_3-way'!X320^(1/3)*SIN(('OddsRatio_working_3-way'!Y320+4*PI())/3)</f>
        <v>-0.48322749724029795</v>
      </c>
      <c r="AF320" s="11">
        <f>-'OddsRatio_working_3-way'!U320/(3*'OddsRatio_working_3-way'!X320^(1/3))*COS(('OddsRatio_working_3-way'!Y320)/3)</f>
        <v>0.52652165822513819</v>
      </c>
      <c r="AG320" s="11">
        <f>-'OddsRatio_working_3-way'!U320/(3*'OddsRatio_working_3-way'!X320^(1/3))*COS(('OddsRatio_working_3-way'!Y320+2*PI())/3)</f>
        <v>-0.31045291860940744</v>
      </c>
      <c r="AH320" s="11">
        <f>-'OddsRatio_working_3-way'!U320/(3*'OddsRatio_working_3-way'!X320^(1/3))*COS(('OddsRatio_working_3-way'!Y320+4*PI())/3)</f>
        <v>-0.21606873961573086</v>
      </c>
      <c r="AI320" s="11">
        <f>'OddsRatio_working_3-way'!U320/(3*'OddsRatio_working_3-way'!X320^(1/3))*SIN(('OddsRatio_working_3-way'!Y320)/3)</f>
        <v>-5.449273114924115E-2</v>
      </c>
      <c r="AJ320" s="11">
        <f>'OddsRatio_working_3-way'!U320/(3*'OddsRatio_working_3-way'!X320^(1/3))*SIN(('OddsRatio_working_3-way'!Y320+2*PI())/3)</f>
        <v>-0.42873476609105698</v>
      </c>
      <c r="AK320" s="11">
        <f>'OddsRatio_working_3-way'!U320/(3*'OddsRatio_working_3-way'!X320^(1/3))*SIN(('OddsRatio_working_3-way'!Y320+4*PI())/3)</f>
        <v>0.48322749724029795</v>
      </c>
      <c r="AL320" s="11">
        <f>'OddsRatio_working_3-way'!Z320+'OddsRatio_working_3-way'!AF320</f>
        <v>1.0530433164502764</v>
      </c>
      <c r="AM320" s="11">
        <f>'OddsRatio_working_3-way'!AA320+'OddsRatio_working_3-way'!AG320</f>
        <v>-0.62090583721881487</v>
      </c>
      <c r="AN320" s="11">
        <f>'OddsRatio_working_3-way'!AB320+'OddsRatio_working_3-way'!AH320</f>
        <v>-0.43213747923146173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1.0530433164502764</v>
      </c>
      <c r="AS320" s="11">
        <f>IF(('OddsRatio_working_3-way'!X320=0),IF(Q320&gt;0,-Q320^(1/3),(-Q320)^(1/3)),'OddsRatio_working_3-way'!AM320-'OddsRatio_working_3-way'!R320/3)</f>
        <v>-0.62090583721881487</v>
      </c>
      <c r="AT320" s="11">
        <f>IF(('OddsRatio_working_3-way'!X320=0),IF(Q320&gt;0,-Q320^(1/3),(-Q320)^(1/3)),'OddsRatio_working_3-way'!AN320-'OddsRatio_working_3-way'!R320/3)</f>
        <v>-0.43213747923146173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2.56</v>
      </c>
      <c r="B321" s="4">
        <f>IF('True_Odds_Calculator_3-way'!B322="","",'True_Odds_Calculator_3-way'!B322)</f>
        <v>3.6</v>
      </c>
      <c r="C321" s="4">
        <f>IF('True_Odds_Calculator_3-way'!C322="","",'True_Odds_Calculator_3-way'!C322)</f>
        <v>2.74</v>
      </c>
      <c r="D321" s="9">
        <f t="shared" si="65"/>
        <v>0.37875294111878782</v>
      </c>
      <c r="E321" s="9">
        <f t="shared" si="66"/>
        <v>0.2678280256415887</v>
      </c>
      <c r="F321" s="9">
        <f t="shared" si="67"/>
        <v>0.35341903323962354</v>
      </c>
      <c r="G321" s="9">
        <f t="shared" si="68"/>
        <v>1.0514381564359261</v>
      </c>
      <c r="H321" s="9">
        <f t="shared" si="69"/>
        <v>2.640243524040045</v>
      </c>
      <c r="I321" s="9">
        <f t="shared" si="70"/>
        <v>3.7337392067334072</v>
      </c>
      <c r="J321" s="9">
        <f t="shared" si="71"/>
        <v>2.8295023921985112</v>
      </c>
      <c r="K321" s="11">
        <f t="shared" si="72"/>
        <v>0.390625</v>
      </c>
      <c r="L321" s="11">
        <f t="shared" si="73"/>
        <v>0.27777777777777779</v>
      </c>
      <c r="M321" s="11">
        <f t="shared" si="74"/>
        <v>0.36496350364963503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-0.2794822080291971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0.23364634022708841</v>
      </c>
      <c r="Q321" s="11">
        <f>2*'OddsRatio_working_3-way'!K321*'OddsRatio_working_3-way'!L321*'OddsRatio_working_3-way'!M321</f>
        <v>7.9202149229521498E-2</v>
      </c>
      <c r="R321" s="11">
        <f t="shared" si="75"/>
        <v>0</v>
      </c>
      <c r="S321" s="11">
        <f t="shared" si="76"/>
        <v>-0.83599718878233464</v>
      </c>
      <c r="T321" s="11">
        <f t="shared" si="77"/>
        <v>-0.28338887755333381</v>
      </c>
      <c r="U321" s="11">
        <f>'OddsRatio_working_3-way'!S321-'OddsRatio_working_3-way'!R321^2/3</f>
        <v>-0.83599718878233464</v>
      </c>
      <c r="V321" s="11">
        <f>'OddsRatio_working_3-way'!S321*'OddsRatio_working_3-way'!R321/3-2*'OddsRatio_working_3-way'!R321^3/27-'OddsRatio_working_3-way'!T321</f>
        <v>0.28338887755333381</v>
      </c>
      <c r="W321" s="11">
        <f>'OddsRatio_working_3-way'!V321^2+4*'OddsRatio_working_3-way'!U321^3/27</f>
        <v>-6.2494347121691829E-3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0.14710429177381909</v>
      </c>
      <c r="Y321" s="11">
        <f>IF('OddsRatio_working_3-way'!W321&gt;=0,IF('OddsRatio_working_3-way'!V321+SQRT('OddsRatio_working_3-way'!W321)&gt;0,0,PI()),ACOS('OddsRatio_working_3-way'!V321/(2*'OddsRatio_working_3-way'!X321)))</f>
        <v>0.2720414482472322</v>
      </c>
      <c r="Z321" s="11">
        <f>'OddsRatio_working_3-way'!X321^(1/3)*COS('OddsRatio_working_3-way'!Y321/3)</f>
        <v>0.52571907821796315</v>
      </c>
      <c r="AA321" s="11">
        <f>'OddsRatio_working_3-way'!X321^(1/3)*COS(('OddsRatio_working_3-way'!Y321+2*PI())/3)</f>
        <v>-0.3042586368506604</v>
      </c>
      <c r="AB321" s="11">
        <f>'OddsRatio_working_3-way'!X321^(1/3)*COS(('OddsRatio_working_3-way'!Y321+4*PI())/3)</f>
        <v>-0.22146044136730261</v>
      </c>
      <c r="AC321" s="11">
        <f>'OddsRatio_working_3-way'!X321^(1/3)*SIN('OddsRatio_working_3-way'!Y321/3)</f>
        <v>4.7803560450731898E-2</v>
      </c>
      <c r="AD321" s="11">
        <f>'OddsRatio_working_3-way'!X321^(1/3)*SIN(('OddsRatio_working_3-way'!Y321+2*PI())/3)</f>
        <v>0.43138429676552847</v>
      </c>
      <c r="AE321" s="11">
        <f>'OddsRatio_working_3-way'!X321^(1/3)*SIN(('OddsRatio_working_3-way'!Y321+4*PI())/3)</f>
        <v>-0.47918785721626034</v>
      </c>
      <c r="AF321" s="11">
        <f>-'OddsRatio_working_3-way'!U321/(3*'OddsRatio_working_3-way'!X321^(1/3))*COS(('OddsRatio_working_3-way'!Y321)/3)</f>
        <v>0.52571907821796304</v>
      </c>
      <c r="AG321" s="11">
        <f>-'OddsRatio_working_3-way'!U321/(3*'OddsRatio_working_3-way'!X321^(1/3))*COS(('OddsRatio_working_3-way'!Y321+2*PI())/3)</f>
        <v>-0.30425863685066035</v>
      </c>
      <c r="AH321" s="11">
        <f>-'OddsRatio_working_3-way'!U321/(3*'OddsRatio_working_3-way'!X321^(1/3))*COS(('OddsRatio_working_3-way'!Y321+4*PI())/3)</f>
        <v>-0.22146044136730256</v>
      </c>
      <c r="AI321" s="11">
        <f>'OddsRatio_working_3-way'!U321/(3*'OddsRatio_working_3-way'!X321^(1/3))*SIN(('OddsRatio_working_3-way'!Y321)/3)</f>
        <v>-4.7803560450731891E-2</v>
      </c>
      <c r="AJ321" s="11">
        <f>'OddsRatio_working_3-way'!U321/(3*'OddsRatio_working_3-way'!X321^(1/3))*SIN(('OddsRatio_working_3-way'!Y321+2*PI())/3)</f>
        <v>-0.43138429676552842</v>
      </c>
      <c r="AK321" s="11">
        <f>'OddsRatio_working_3-way'!U321/(3*'OddsRatio_working_3-way'!X321^(1/3))*SIN(('OddsRatio_working_3-way'!Y321+4*PI())/3)</f>
        <v>0.47918785721626023</v>
      </c>
      <c r="AL321" s="11">
        <f>'OddsRatio_working_3-way'!Z321+'OddsRatio_working_3-way'!AF321</f>
        <v>1.0514381564359261</v>
      </c>
      <c r="AM321" s="11">
        <f>'OddsRatio_working_3-way'!AA321+'OddsRatio_working_3-way'!AG321</f>
        <v>-0.60851727370132069</v>
      </c>
      <c r="AN321" s="11">
        <f>'OddsRatio_working_3-way'!AB321+'OddsRatio_working_3-way'!AH321</f>
        <v>-0.44292088273460517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1.0514381564359261</v>
      </c>
      <c r="AS321" s="11">
        <f>IF(('OddsRatio_working_3-way'!X321=0),IF(Q321&gt;0,-Q321^(1/3),(-Q321)^(1/3)),'OddsRatio_working_3-way'!AM321-'OddsRatio_working_3-way'!R321/3)</f>
        <v>-0.60851727370132069</v>
      </c>
      <c r="AT321" s="11">
        <f>IF(('OddsRatio_working_3-way'!X321=0),IF(Q321&gt;0,-Q321^(1/3),(-Q321)^(1/3)),'OddsRatio_working_3-way'!AN321-'OddsRatio_working_3-way'!R321/3)</f>
        <v>-0.44292088273460517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2.82</v>
      </c>
      <c r="B322" s="4">
        <f>IF('True_Odds_Calculator_3-way'!B323="","",'True_Odds_Calculator_3-way'!B323)</f>
        <v>3.06</v>
      </c>
      <c r="C322" s="4">
        <f>IF('True_Odds_Calculator_3-way'!C323="","",'True_Odds_Calculator_3-way'!C323)</f>
        <v>2.84</v>
      </c>
      <c r="D322" s="9">
        <f t="shared" si="65"/>
        <v>0.34327272648169799</v>
      </c>
      <c r="E322" s="9">
        <f t="shared" si="66"/>
        <v>0.31591412167385619</v>
      </c>
      <c r="F322" s="9">
        <f t="shared" si="67"/>
        <v>0.34081315184444561</v>
      </c>
      <c r="G322" s="9">
        <f t="shared" si="68"/>
        <v>1.0511734065567566</v>
      </c>
      <c r="H322" s="9">
        <f t="shared" si="69"/>
        <v>2.9131355999332973</v>
      </c>
      <c r="I322" s="9">
        <f t="shared" si="70"/>
        <v>3.1654172175069188</v>
      </c>
      <c r="J322" s="9">
        <f t="shared" si="71"/>
        <v>2.9341590680644312</v>
      </c>
      <c r="K322" s="11">
        <f t="shared" si="72"/>
        <v>0.3546099290780142</v>
      </c>
      <c r="L322" s="11">
        <f t="shared" si="73"/>
        <v>0.32679738562091504</v>
      </c>
      <c r="M322" s="11">
        <f t="shared" si="74"/>
        <v>0.35211267605633806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-0.28149297210976421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0.23340338699326171</v>
      </c>
      <c r="Q322" s="11">
        <f>2*'OddsRatio_working_3-way'!K322*'OddsRatio_working_3-way'!L322*'OddsRatio_working_3-way'!M322</f>
        <v>8.1609575871769827E-2</v>
      </c>
      <c r="R322" s="11">
        <f t="shared" si="75"/>
        <v>0</v>
      </c>
      <c r="S322" s="11">
        <f t="shared" si="76"/>
        <v>-0.82916239522402491</v>
      </c>
      <c r="T322" s="11">
        <f t="shared" si="77"/>
        <v>-0.2899169214070017</v>
      </c>
      <c r="U322" s="11">
        <f>'OddsRatio_working_3-way'!S322-'OddsRatio_working_3-way'!R322^2/3</f>
        <v>-0.82916239522402491</v>
      </c>
      <c r="V322" s="11">
        <f>'OddsRatio_working_3-way'!S322*'OddsRatio_working_3-way'!R322/3-2*'OddsRatio_working_3-way'!R322^3/27-'OddsRatio_working_3-way'!T322</f>
        <v>0.2899169214070017</v>
      </c>
      <c r="W322" s="11">
        <f>'OddsRatio_working_3-way'!V322^2+4*'OddsRatio_working_3-way'!U322^3/27</f>
        <v>-4.0116661676466159E-4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0.14530398130718775</v>
      </c>
      <c r="Y322" s="11">
        <f>IF('OddsRatio_working_3-way'!W322&gt;=0,IF('OddsRatio_working_3-way'!V322+SQRT('OddsRatio_working_3-way'!W322)&gt;0,0,PI()),ACOS('OddsRatio_working_3-way'!V322/(2*'OddsRatio_working_3-way'!X322)))</f>
        <v>6.8976207642966747E-2</v>
      </c>
      <c r="Z322" s="11">
        <f>'OddsRatio_working_3-way'!X322^(1/3)*COS('OddsRatio_working_3-way'!Y322/3)</f>
        <v>0.5255867032783782</v>
      </c>
      <c r="AA322" s="11">
        <f>'OddsRatio_working_3-way'!X322^(1/3)*COS(('OddsRatio_working_3-way'!Y322+2*PI())/3)</f>
        <v>-0.27326052932616729</v>
      </c>
      <c r="AB322" s="11">
        <f>'OddsRatio_working_3-way'!X322^(1/3)*COS(('OddsRatio_working_3-way'!Y322+4*PI())/3)</f>
        <v>-0.25232617395221096</v>
      </c>
      <c r="AC322" s="11">
        <f>'OddsRatio_working_3-way'!X322^(1/3)*SIN('OddsRatio_working_3-way'!Y322/3)</f>
        <v>1.2086455710464962E-2</v>
      </c>
      <c r="AD322" s="11">
        <f>'OddsRatio_working_3-way'!X322^(1/3)*SIN(('OddsRatio_working_3-way'!Y322+2*PI())/3)</f>
        <v>0.44912820907515688</v>
      </c>
      <c r="AE322" s="11">
        <f>'OddsRatio_working_3-way'!X322^(1/3)*SIN(('OddsRatio_working_3-way'!Y322+4*PI())/3)</f>
        <v>-0.46121466478562184</v>
      </c>
      <c r="AF322" s="11">
        <f>-'OddsRatio_working_3-way'!U322/(3*'OddsRatio_working_3-way'!X322^(1/3))*COS(('OddsRatio_working_3-way'!Y322)/3)</f>
        <v>0.52558670327837831</v>
      </c>
      <c r="AG322" s="11">
        <f>-'OddsRatio_working_3-way'!U322/(3*'OddsRatio_working_3-way'!X322^(1/3))*COS(('OddsRatio_working_3-way'!Y322+2*PI())/3)</f>
        <v>-0.27326052932616735</v>
      </c>
      <c r="AH322" s="11">
        <f>-'OddsRatio_working_3-way'!U322/(3*'OddsRatio_working_3-way'!X322^(1/3))*COS(('OddsRatio_working_3-way'!Y322+4*PI())/3)</f>
        <v>-0.25232617395221102</v>
      </c>
      <c r="AI322" s="11">
        <f>'OddsRatio_working_3-way'!U322/(3*'OddsRatio_working_3-way'!X322^(1/3))*SIN(('OddsRatio_working_3-way'!Y322)/3)</f>
        <v>-1.2086455710464964E-2</v>
      </c>
      <c r="AJ322" s="11">
        <f>'OddsRatio_working_3-way'!U322/(3*'OddsRatio_working_3-way'!X322^(1/3))*SIN(('OddsRatio_working_3-way'!Y322+2*PI())/3)</f>
        <v>-0.44912820907515699</v>
      </c>
      <c r="AK322" s="11">
        <f>'OddsRatio_working_3-way'!U322/(3*'OddsRatio_working_3-way'!X322^(1/3))*SIN(('OddsRatio_working_3-way'!Y322+4*PI())/3)</f>
        <v>0.46121466478562195</v>
      </c>
      <c r="AL322" s="11">
        <f>'OddsRatio_working_3-way'!Z322+'OddsRatio_working_3-way'!AF322</f>
        <v>1.0511734065567566</v>
      </c>
      <c r="AM322" s="11">
        <f>'OddsRatio_working_3-way'!AA322+'OddsRatio_working_3-way'!AG322</f>
        <v>-0.54652105865233458</v>
      </c>
      <c r="AN322" s="11">
        <f>'OddsRatio_working_3-way'!AB322+'OddsRatio_working_3-way'!AH322</f>
        <v>-0.50465234790442204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1.0511734065567566</v>
      </c>
      <c r="AS322" s="11">
        <f>IF(('OddsRatio_working_3-way'!X322=0),IF(Q322&gt;0,-Q322^(1/3),(-Q322)^(1/3)),'OddsRatio_working_3-way'!AM322-'OddsRatio_working_3-way'!R322/3)</f>
        <v>-0.54652105865233458</v>
      </c>
      <c r="AT322" s="11">
        <f>IF(('OddsRatio_working_3-way'!X322=0),IF(Q322&gt;0,-Q322^(1/3),(-Q322)^(1/3)),'OddsRatio_working_3-way'!AN322-'OddsRatio_working_3-way'!R322/3)</f>
        <v>-0.50465234790442204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2.33</v>
      </c>
      <c r="B323" s="4">
        <f>IF('True_Odds_Calculator_3-way'!B324="","",'True_Odds_Calculator_3-way'!B324)</f>
        <v>3.17</v>
      </c>
      <c r="C323" s="4">
        <f>IF('True_Odds_Calculator_3-way'!C324="","",'True_Odds_Calculator_3-way'!C324)</f>
        <v>3.45</v>
      </c>
      <c r="D323" s="9">
        <f t="shared" si="65"/>
        <v>0.41645714183649851</v>
      </c>
      <c r="E323" s="9">
        <f t="shared" si="66"/>
        <v>0.30430463778318689</v>
      </c>
      <c r="F323" s="9">
        <f t="shared" si="67"/>
        <v>0.27923822038031459</v>
      </c>
      <c r="G323" s="9">
        <f t="shared" si="68"/>
        <v>1.0535394512855234</v>
      </c>
      <c r="H323" s="9">
        <f t="shared" si="69"/>
        <v>2.4012074702097461</v>
      </c>
      <c r="I323" s="9">
        <f t="shared" si="70"/>
        <v>3.2861806092895862</v>
      </c>
      <c r="J323" s="9">
        <f t="shared" si="71"/>
        <v>3.5811716556495314</v>
      </c>
      <c r="K323" s="11">
        <f t="shared" si="72"/>
        <v>0.42918454935622319</v>
      </c>
      <c r="L323" s="11">
        <f t="shared" si="73"/>
        <v>0.31545741324921134</v>
      </c>
      <c r="M323" s="11">
        <f t="shared" si="74"/>
        <v>0.28985507246376813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-0.277487344520426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0.23349774321487932</v>
      </c>
      <c r="Q323" s="11">
        <f>2*'OddsRatio_working_3-way'!K323*'OddsRatio_working_3-way'!L323*'OddsRatio_working_3-way'!M323</f>
        <v>7.8486636374749355E-2</v>
      </c>
      <c r="R323" s="11">
        <f t="shared" si="75"/>
        <v>0</v>
      </c>
      <c r="S323" s="11">
        <f t="shared" si="76"/>
        <v>-0.84147168447781739</v>
      </c>
      <c r="T323" s="11">
        <f t="shared" si="77"/>
        <v>-0.28284762503456046</v>
      </c>
      <c r="U323" s="11">
        <f>'OddsRatio_working_3-way'!S323-'OddsRatio_working_3-way'!R323^2/3</f>
        <v>-0.84147168447781739</v>
      </c>
      <c r="V323" s="11">
        <f>'OddsRatio_working_3-way'!S323*'OddsRatio_working_3-way'!R323/3-2*'OddsRatio_working_3-way'!R323^3/27-'OddsRatio_working_3-way'!T323</f>
        <v>0.28284762503456046</v>
      </c>
      <c r="W323" s="11">
        <f>'OddsRatio_working_3-way'!V323^2+4*'OddsRatio_working_3-way'!U323^3/27</f>
        <v>-8.2675503227100239E-3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0.14855161502858302</v>
      </c>
      <c r="Y323" s="11">
        <f>IF('OddsRatio_working_3-way'!W323&gt;=0,IF('OddsRatio_working_3-way'!V323+SQRT('OddsRatio_working_3-way'!W323)&gt;0,0,PI()),ACOS('OddsRatio_working_3-way'!V323/(2*'OddsRatio_working_3-way'!X323)))</f>
        <v>0.31103276794402146</v>
      </c>
      <c r="Z323" s="11">
        <f>'OddsRatio_working_3-way'!X323^(1/3)*COS('OddsRatio_working_3-way'!Y323/3)</f>
        <v>0.5267697256427617</v>
      </c>
      <c r="AA323" s="11">
        <f>'OddsRatio_working_3-way'!X323^(1/3)*COS(('OddsRatio_working_3-way'!Y323+2*PI())/3)</f>
        <v>-0.31085235937577582</v>
      </c>
      <c r="AB323" s="11">
        <f>'OddsRatio_working_3-way'!X323^(1/3)*COS(('OddsRatio_working_3-way'!Y323+4*PI())/3)</f>
        <v>-0.21591736626698557</v>
      </c>
      <c r="AC323" s="11">
        <f>'OddsRatio_working_3-way'!X323^(1/3)*SIN('OddsRatio_working_3-way'!Y323/3)</f>
        <v>5.4810743826875286E-2</v>
      </c>
      <c r="AD323" s="11">
        <f>'OddsRatio_working_3-way'!X323^(1/3)*SIN(('OddsRatio_working_3-way'!Y323+2*PI())/3)</f>
        <v>0.42879059243775314</v>
      </c>
      <c r="AE323" s="11">
        <f>'OddsRatio_working_3-way'!X323^(1/3)*SIN(('OddsRatio_working_3-way'!Y323+4*PI())/3)</f>
        <v>-0.48360133626462837</v>
      </c>
      <c r="AF323" s="11">
        <f>-'OddsRatio_working_3-way'!U323/(3*'OddsRatio_working_3-way'!X323^(1/3))*COS(('OddsRatio_working_3-way'!Y323)/3)</f>
        <v>0.5267697256427617</v>
      </c>
      <c r="AG323" s="11">
        <f>-'OddsRatio_working_3-way'!U323/(3*'OddsRatio_working_3-way'!X323^(1/3))*COS(('OddsRatio_working_3-way'!Y323+2*PI())/3)</f>
        <v>-0.31085235937577582</v>
      </c>
      <c r="AH323" s="11">
        <f>-'OddsRatio_working_3-way'!U323/(3*'OddsRatio_working_3-way'!X323^(1/3))*COS(('OddsRatio_working_3-way'!Y323+4*PI())/3)</f>
        <v>-0.21591736626698557</v>
      </c>
      <c r="AI323" s="11">
        <f>'OddsRatio_working_3-way'!U323/(3*'OddsRatio_working_3-way'!X323^(1/3))*SIN(('OddsRatio_working_3-way'!Y323)/3)</f>
        <v>-5.4810743826875286E-2</v>
      </c>
      <c r="AJ323" s="11">
        <f>'OddsRatio_working_3-way'!U323/(3*'OddsRatio_working_3-way'!X323^(1/3))*SIN(('OddsRatio_working_3-way'!Y323+2*PI())/3)</f>
        <v>-0.42879059243775314</v>
      </c>
      <c r="AK323" s="11">
        <f>'OddsRatio_working_3-way'!U323/(3*'OddsRatio_working_3-way'!X323^(1/3))*SIN(('OddsRatio_working_3-way'!Y323+4*PI())/3)</f>
        <v>0.48360133626462837</v>
      </c>
      <c r="AL323" s="11">
        <f>'OddsRatio_working_3-way'!Z323+'OddsRatio_working_3-way'!AF323</f>
        <v>1.0535394512855234</v>
      </c>
      <c r="AM323" s="11">
        <f>'OddsRatio_working_3-way'!AA323+'OddsRatio_working_3-way'!AG323</f>
        <v>-0.62170471875155164</v>
      </c>
      <c r="AN323" s="11">
        <f>'OddsRatio_working_3-way'!AB323+'OddsRatio_working_3-way'!AH323</f>
        <v>-0.43183473253397114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1.0535394512855234</v>
      </c>
      <c r="AS323" s="11">
        <f>IF(('OddsRatio_working_3-way'!X323=0),IF(Q323&gt;0,-Q323^(1/3),(-Q323)^(1/3)),'OddsRatio_working_3-way'!AM323-'OddsRatio_working_3-way'!R323/3)</f>
        <v>-0.62170471875155164</v>
      </c>
      <c r="AT323" s="11">
        <f>IF(('OddsRatio_working_3-way'!X323=0),IF(Q323&gt;0,-Q323^(1/3),(-Q323)^(1/3)),'OddsRatio_working_3-way'!AN323-'OddsRatio_working_3-way'!R323/3)</f>
        <v>-0.43183473253397114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1.91</v>
      </c>
      <c r="B324" s="4">
        <f>IF('True_Odds_Calculator_3-way'!B325="","",'True_Odds_Calculator_3-way'!B325)</f>
        <v>3.72</v>
      </c>
      <c r="C324" s="4">
        <f>IF('True_Odds_Calculator_3-way'!C325="","",'True_Odds_Calculator_3-way'!C325)</f>
        <v>4.12</v>
      </c>
      <c r="D324" s="9">
        <f t="shared" ref="D324:D387" si="78">(K324/(AR324+K324-(AR324*K324)))</f>
        <v>0.50953446794757751</v>
      </c>
      <c r="E324" s="9">
        <f t="shared" ref="E324:E387" si="79">(L324/(AR324+L324-(AR324*L324)))</f>
        <v>0.25792144129836925</v>
      </c>
      <c r="F324" s="9">
        <f t="shared" ref="F324:F387" si="80">(M324/(AR324+M324-(AR324*M324)))</f>
        <v>0.23254409075405325</v>
      </c>
      <c r="G324" s="9">
        <f t="shared" ref="G324:G387" si="81">AR324</f>
        <v>1.057775569759827</v>
      </c>
      <c r="H324" s="9">
        <f t="shared" ref="H324:H387" si="82">IF(A324="","",1/D324)</f>
        <v>1.9625757684814429</v>
      </c>
      <c r="I324" s="9">
        <f t="shared" ref="I324:I387" si="83">IF(B324="","",1/E324)</f>
        <v>3.8771495497467301</v>
      </c>
      <c r="J324" s="9">
        <f t="shared" ref="J324:J387" si="84">IF(C324="","",1/F324)</f>
        <v>4.3002597776506608</v>
      </c>
      <c r="K324" s="11">
        <f t="shared" ref="K324:K387" si="85">1/A324</f>
        <v>0.52356020942408377</v>
      </c>
      <c r="L324" s="11">
        <f t="shared" ref="L324:L387" si="86">1/B324</f>
        <v>0.26881720430107525</v>
      </c>
      <c r="M324" s="11">
        <f t="shared" ref="M324:M387" si="87">1/C324</f>
        <v>0.24271844660194175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-0.26381006881873481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0.2305845739125017</v>
      </c>
      <c r="Q324" s="11">
        <f>2*'OddsRatio_working_3-way'!K324*'OddsRatio_working_3-way'!L324*'OddsRatio_working_3-way'!M324</f>
        <v>6.8321355233333825E-2</v>
      </c>
      <c r="R324" s="11">
        <f t="shared" ref="R324:R387" si="88">O324/N324</f>
        <v>0</v>
      </c>
      <c r="S324" s="11">
        <f t="shared" ref="S324:S387" si="89">P324/N324</f>
        <v>-0.87405524339913454</v>
      </c>
      <c r="T324" s="11">
        <f t="shared" ref="T324:T387" si="90">Q324/N324</f>
        <v>-0.25897933137752133</v>
      </c>
      <c r="U324" s="11">
        <f>'OddsRatio_working_3-way'!S324-'OddsRatio_working_3-way'!R324^2/3</f>
        <v>-0.87405524339913454</v>
      </c>
      <c r="V324" s="11">
        <f>'OddsRatio_working_3-way'!S324*'OddsRatio_working_3-way'!R324/3-2*'OddsRatio_working_3-way'!R324^3/27-'OddsRatio_working_3-way'!T324</f>
        <v>0.25897933137752133</v>
      </c>
      <c r="W324" s="11">
        <f>'OddsRatio_working_3-way'!V324^2+4*'OddsRatio_working_3-way'!U324^3/27</f>
        <v>-3.1856258411451552E-2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0.1572629585218652</v>
      </c>
      <c r="Y324" s="11">
        <f>IF('OddsRatio_working_3-way'!W324&gt;=0,IF('OddsRatio_working_3-way'!V324+SQRT('OddsRatio_working_3-way'!W324)&gt;0,0,PI()),ACOS('OddsRatio_working_3-way'!V324/(2*'OddsRatio_working_3-way'!X324)))</f>
        <v>0.60342682969309092</v>
      </c>
      <c r="Z324" s="11">
        <f>'OddsRatio_working_3-way'!X324^(1/3)*COS('OddsRatio_working_3-way'!Y324/3)</f>
        <v>0.5288877848799135</v>
      </c>
      <c r="AA324" s="11">
        <f>'OddsRatio_working_3-way'!X324^(1/3)*COS(('OddsRatio_working_3-way'!Y324+2*PI())/3)</f>
        <v>-0.35783604469804198</v>
      </c>
      <c r="AB324" s="11">
        <f>'OddsRatio_working_3-way'!X324^(1/3)*COS(('OddsRatio_working_3-way'!Y324+4*PI())/3)</f>
        <v>-0.17105174018187144</v>
      </c>
      <c r="AC324" s="11">
        <f>'OddsRatio_working_3-way'!X324^(1/3)*SIN('OddsRatio_working_3-way'!Y324/3)</f>
        <v>0.10783996849280808</v>
      </c>
      <c r="AD324" s="11">
        <f>'OddsRatio_working_3-way'!X324^(1/3)*SIN(('OddsRatio_working_3-way'!Y324+2*PI())/3)</f>
        <v>0.40411027321088044</v>
      </c>
      <c r="AE324" s="11">
        <f>'OddsRatio_working_3-way'!X324^(1/3)*SIN(('OddsRatio_working_3-way'!Y324+4*PI())/3)</f>
        <v>-0.51195024170368852</v>
      </c>
      <c r="AF324" s="11">
        <f>-'OddsRatio_working_3-way'!U324/(3*'OddsRatio_working_3-way'!X324^(1/3))*COS(('OddsRatio_working_3-way'!Y324)/3)</f>
        <v>0.5288877848799135</v>
      </c>
      <c r="AG324" s="11">
        <f>-'OddsRatio_working_3-way'!U324/(3*'OddsRatio_working_3-way'!X324^(1/3))*COS(('OddsRatio_working_3-way'!Y324+2*PI())/3)</f>
        <v>-0.35783604469804198</v>
      </c>
      <c r="AH324" s="11">
        <f>-'OddsRatio_working_3-way'!U324/(3*'OddsRatio_working_3-way'!X324^(1/3))*COS(('OddsRatio_working_3-way'!Y324+4*PI())/3)</f>
        <v>-0.17105174018187144</v>
      </c>
      <c r="AI324" s="11">
        <f>'OddsRatio_working_3-way'!U324/(3*'OddsRatio_working_3-way'!X324^(1/3))*SIN(('OddsRatio_working_3-way'!Y324)/3)</f>
        <v>-0.10783996849280808</v>
      </c>
      <c r="AJ324" s="11">
        <f>'OddsRatio_working_3-way'!U324/(3*'OddsRatio_working_3-way'!X324^(1/3))*SIN(('OddsRatio_working_3-way'!Y324+2*PI())/3)</f>
        <v>-0.40411027321088044</v>
      </c>
      <c r="AK324" s="11">
        <f>'OddsRatio_working_3-way'!U324/(3*'OddsRatio_working_3-way'!X324^(1/3))*SIN(('OddsRatio_working_3-way'!Y324+4*PI())/3)</f>
        <v>0.51195024170368852</v>
      </c>
      <c r="AL324" s="11">
        <f>'OddsRatio_working_3-way'!Z324+'OddsRatio_working_3-way'!AF324</f>
        <v>1.057775569759827</v>
      </c>
      <c r="AM324" s="11">
        <f>'OddsRatio_working_3-way'!AA324+'OddsRatio_working_3-way'!AG324</f>
        <v>-0.71567208939608395</v>
      </c>
      <c r="AN324" s="11">
        <f>'OddsRatio_working_3-way'!AB324+'OddsRatio_working_3-way'!AH324</f>
        <v>-0.34210348036374288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1.057775569759827</v>
      </c>
      <c r="AS324" s="11">
        <f>IF(('OddsRatio_working_3-way'!X324=0),IF(Q324&gt;0,-Q324^(1/3),(-Q324)^(1/3)),'OddsRatio_working_3-way'!AM324-'OddsRatio_working_3-way'!R324/3)</f>
        <v>-0.71567208939608395</v>
      </c>
      <c r="AT324" s="11">
        <f>IF(('OddsRatio_working_3-way'!X324=0),IF(Q324&gt;0,-Q324^(1/3),(-Q324)^(1/3)),'OddsRatio_working_3-way'!AN324-'OddsRatio_working_3-way'!R324/3)</f>
        <v>-0.34210348036374288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2.68</v>
      </c>
      <c r="B325" s="4">
        <f>IF('True_Odds_Calculator_3-way'!B326="","",'True_Odds_Calculator_3-way'!B326)</f>
        <v>3.15</v>
      </c>
      <c r="C325" s="4">
        <f>IF('True_Odds_Calculator_3-way'!C326="","",'True_Odds_Calculator_3-way'!C326)</f>
        <v>2.93</v>
      </c>
      <c r="D325" s="9">
        <f t="shared" si="78"/>
        <v>0.36207472486207254</v>
      </c>
      <c r="E325" s="9">
        <f t="shared" si="79"/>
        <v>0.3072420920272485</v>
      </c>
      <c r="F325" s="9">
        <f t="shared" si="80"/>
        <v>0.33068318311067885</v>
      </c>
      <c r="G325" s="9">
        <f t="shared" si="81"/>
        <v>1.0487266843107756</v>
      </c>
      <c r="H325" s="9">
        <f t="shared" si="82"/>
        <v>2.7618608296421034</v>
      </c>
      <c r="I325" s="9">
        <f t="shared" si="83"/>
        <v>3.2547623712681677</v>
      </c>
      <c r="J325" s="9">
        <f t="shared" si="84"/>
        <v>3.0240425007197977</v>
      </c>
      <c r="K325" s="11">
        <f t="shared" si="85"/>
        <v>0.37313432835820892</v>
      </c>
      <c r="L325" s="11">
        <f t="shared" si="86"/>
        <v>0.31746031746031744</v>
      </c>
      <c r="M325" s="11">
        <f t="shared" si="87"/>
        <v>0.34129692832764502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-0.28183315504389317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0.23286784022355311</v>
      </c>
      <c r="Q325" s="11">
        <f>2*'OddsRatio_working_3-way'!K325*'OddsRatio_working_3-way'!L325*'OddsRatio_working_3-way'!M325</f>
        <v>8.0856888966511484E-2</v>
      </c>
      <c r="R325" s="11">
        <f t="shared" si="88"/>
        <v>0</v>
      </c>
      <c r="S325" s="11">
        <f t="shared" si="89"/>
        <v>-0.82626133957619674</v>
      </c>
      <c r="T325" s="11">
        <f t="shared" si="90"/>
        <v>-0.28689629846395714</v>
      </c>
      <c r="U325" s="11">
        <f>'OddsRatio_working_3-way'!S325-'OddsRatio_working_3-way'!R325^2/3</f>
        <v>-0.82626133957619674</v>
      </c>
      <c r="V325" s="11">
        <f>'OddsRatio_working_3-way'!S325*'OddsRatio_working_3-way'!R325/3-2*'OddsRatio_working_3-way'!R325^3/27-'OddsRatio_working_3-way'!T325</f>
        <v>0.28689629846395714</v>
      </c>
      <c r="W325" s="11">
        <f>'OddsRatio_working_3-way'!V325^2+4*'OddsRatio_working_3-way'!U325^3/27</f>
        <v>-1.2601528052041122E-3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0.14454206902968086</v>
      </c>
      <c r="Y325" s="11">
        <f>IF('OddsRatio_working_3-way'!W325&gt;=0,IF('OddsRatio_working_3-way'!V325+SQRT('OddsRatio_working_3-way'!W325)&gt;0,0,PI()),ACOS('OddsRatio_working_3-way'!V325/(2*'OddsRatio_working_3-way'!X325)))</f>
        <v>0.12310760649201757</v>
      </c>
      <c r="Z325" s="11">
        <f>'OddsRatio_working_3-way'!X325^(1/3)*COS('OddsRatio_working_3-way'!Y325/3)</f>
        <v>0.52436334215538782</v>
      </c>
      <c r="AA325" s="11">
        <f>'OddsRatio_working_3-way'!X325^(1/3)*COS(('OddsRatio_working_3-way'!Y325+2*PI())/3)</f>
        <v>-0.28082701759560424</v>
      </c>
      <c r="AB325" s="11">
        <f>'OddsRatio_working_3-way'!X325^(1/3)*COS(('OddsRatio_working_3-way'!Y325+4*PI())/3)</f>
        <v>-0.24353632455978394</v>
      </c>
      <c r="AC325" s="11">
        <f>'OddsRatio_working_3-way'!X325^(1/3)*SIN('OddsRatio_working_3-way'!Y325/3)</f>
        <v>2.1529791662498767E-2</v>
      </c>
      <c r="AD325" s="11">
        <f>'OddsRatio_working_3-way'!X325^(1/3)*SIN(('OddsRatio_working_3-way'!Y325+2*PI())/3)</f>
        <v>0.44334707928862821</v>
      </c>
      <c r="AE325" s="11">
        <f>'OddsRatio_working_3-way'!X325^(1/3)*SIN(('OddsRatio_working_3-way'!Y325+4*PI())/3)</f>
        <v>-0.46487687095112673</v>
      </c>
      <c r="AF325" s="11">
        <f>-'OddsRatio_working_3-way'!U325/(3*'OddsRatio_working_3-way'!X325^(1/3))*COS(('OddsRatio_working_3-way'!Y325)/3)</f>
        <v>0.52436334215538782</v>
      </c>
      <c r="AG325" s="11">
        <f>-'OddsRatio_working_3-way'!U325/(3*'OddsRatio_working_3-way'!X325^(1/3))*COS(('OddsRatio_working_3-way'!Y325+2*PI())/3)</f>
        <v>-0.28082701759560424</v>
      </c>
      <c r="AH325" s="11">
        <f>-'OddsRatio_working_3-way'!U325/(3*'OddsRatio_working_3-way'!X325^(1/3))*COS(('OddsRatio_working_3-way'!Y325+4*PI())/3)</f>
        <v>-0.24353632455978394</v>
      </c>
      <c r="AI325" s="11">
        <f>'OddsRatio_working_3-way'!U325/(3*'OddsRatio_working_3-way'!X325^(1/3))*SIN(('OddsRatio_working_3-way'!Y325)/3)</f>
        <v>-2.1529791662498767E-2</v>
      </c>
      <c r="AJ325" s="11">
        <f>'OddsRatio_working_3-way'!U325/(3*'OddsRatio_working_3-way'!X325^(1/3))*SIN(('OddsRatio_working_3-way'!Y325+2*PI())/3)</f>
        <v>-0.44334707928862821</v>
      </c>
      <c r="AK325" s="11">
        <f>'OddsRatio_working_3-way'!U325/(3*'OddsRatio_working_3-way'!X325^(1/3))*SIN(('OddsRatio_working_3-way'!Y325+4*PI())/3)</f>
        <v>0.46487687095112673</v>
      </c>
      <c r="AL325" s="11">
        <f>'OddsRatio_working_3-way'!Z325+'OddsRatio_working_3-way'!AF325</f>
        <v>1.0487266843107756</v>
      </c>
      <c r="AM325" s="11">
        <f>'OddsRatio_working_3-way'!AA325+'OddsRatio_working_3-way'!AG325</f>
        <v>-0.56165403519120849</v>
      </c>
      <c r="AN325" s="11">
        <f>'OddsRatio_working_3-way'!AB325+'OddsRatio_working_3-way'!AH325</f>
        <v>-0.48707264911956788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1.0487266843107756</v>
      </c>
      <c r="AS325" s="11">
        <f>IF(('OddsRatio_working_3-way'!X325=0),IF(Q325&gt;0,-Q325^(1/3),(-Q325)^(1/3)),'OddsRatio_working_3-way'!AM325-'OddsRatio_working_3-way'!R325/3)</f>
        <v>-0.56165403519120849</v>
      </c>
      <c r="AT325" s="11">
        <f>IF(('OddsRatio_working_3-way'!X325=0),IF(Q325&gt;0,-Q325^(1/3),(-Q325)^(1/3)),'OddsRatio_working_3-way'!AN325-'OddsRatio_working_3-way'!R325/3)</f>
        <v>-0.48707264911956788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4.1500000000000004</v>
      </c>
      <c r="B326" s="4">
        <f>IF('True_Odds_Calculator_3-way'!B327="","",'True_Odds_Calculator_3-way'!B327)</f>
        <v>3.16</v>
      </c>
      <c r="C326" s="4">
        <f>IF('True_Odds_Calculator_3-way'!C327="","",'True_Odds_Calculator_3-way'!C327)</f>
        <v>2.0699999999999998</v>
      </c>
      <c r="D326" s="9">
        <f t="shared" si="78"/>
        <v>0.22962989582421486</v>
      </c>
      <c r="E326" s="9">
        <f t="shared" si="79"/>
        <v>0.30298830996885001</v>
      </c>
      <c r="F326" s="9">
        <f t="shared" si="80"/>
        <v>0.46738179420693526</v>
      </c>
      <c r="G326" s="9">
        <f t="shared" si="81"/>
        <v>1.0650265591758941</v>
      </c>
      <c r="H326" s="9">
        <f t="shared" si="82"/>
        <v>4.3548336614040668</v>
      </c>
      <c r="I326" s="9">
        <f t="shared" si="83"/>
        <v>3.3004573678199307</v>
      </c>
      <c r="J326" s="9">
        <f t="shared" si="84"/>
        <v>2.1395784183182065</v>
      </c>
      <c r="K326" s="11">
        <f t="shared" si="85"/>
        <v>0.24096385542168672</v>
      </c>
      <c r="L326" s="11">
        <f t="shared" si="86"/>
        <v>0.31645569620253161</v>
      </c>
      <c r="M326" s="11">
        <f t="shared" si="87"/>
        <v>0.48309178743961356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-0.26818998614159451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0.23502559126618378</v>
      </c>
      <c r="Q326" s="11">
        <f>2*'OddsRatio_working_3-way'!K326*'OddsRatio_working_3-way'!L326*'OddsRatio_working_3-way'!M326</f>
        <v>7.3675733939242566E-2</v>
      </c>
      <c r="R326" s="11">
        <f t="shared" si="88"/>
        <v>0</v>
      </c>
      <c r="S326" s="11">
        <f t="shared" si="89"/>
        <v>-0.87633992099204949</v>
      </c>
      <c r="T326" s="11">
        <f t="shared" si="90"/>
        <v>-0.27471470877493714</v>
      </c>
      <c r="U326" s="11">
        <f>'OddsRatio_working_3-way'!S326-'OddsRatio_working_3-way'!R326^2/3</f>
        <v>-0.87633992099204949</v>
      </c>
      <c r="V326" s="11">
        <f>'OddsRatio_working_3-way'!S326*'OddsRatio_working_3-way'!R326/3-2*'OddsRatio_working_3-way'!R326^3/27-'OddsRatio_working_3-way'!T326</f>
        <v>0.27471470877493714</v>
      </c>
      <c r="W326" s="11">
        <f>'OddsRatio_working_3-way'!V326^2+4*'OddsRatio_working_3-way'!U326^3/27</f>
        <v>-2.4236157868403344E-2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0.15787996158925763</v>
      </c>
      <c r="Y326" s="11">
        <f>IF('OddsRatio_working_3-way'!W326&gt;=0,IF('OddsRatio_working_3-way'!V326+SQRT('OddsRatio_working_3-way'!W326)&gt;0,0,PI()),ACOS('OddsRatio_working_3-way'!V326/(2*'OddsRatio_working_3-way'!X326)))</f>
        <v>0.51557103897422185</v>
      </c>
      <c r="Z326" s="11">
        <f>'OddsRatio_working_3-way'!X326^(1/3)*COS('OddsRatio_working_3-way'!Y326/3)</f>
        <v>0.53251327958794703</v>
      </c>
      <c r="AA326" s="11">
        <f>'OddsRatio_working_3-way'!X326^(1/3)*COS(('OddsRatio_working_3-way'!Y326+2*PI())/3)</f>
        <v>-0.34630153685105697</v>
      </c>
      <c r="AB326" s="11">
        <f>'OddsRatio_working_3-way'!X326^(1/3)*COS(('OddsRatio_working_3-way'!Y326+4*PI())/3)</f>
        <v>-0.18621174273688978</v>
      </c>
      <c r="AC326" s="11">
        <f>'OddsRatio_working_3-way'!X326^(1/3)*SIN('OddsRatio_working_3-way'!Y326/3)</f>
        <v>9.2427885726326139E-2</v>
      </c>
      <c r="AD326" s="11">
        <f>'OddsRatio_working_3-way'!X326^(1/3)*SIN(('OddsRatio_working_3-way'!Y326+2*PI())/3)</f>
        <v>0.41495608511256454</v>
      </c>
      <c r="AE326" s="11">
        <f>'OddsRatio_working_3-way'!X326^(1/3)*SIN(('OddsRatio_working_3-way'!Y326+4*PI())/3)</f>
        <v>-0.50738397083889064</v>
      </c>
      <c r="AF326" s="11">
        <f>-'OddsRatio_working_3-way'!U326/(3*'OddsRatio_working_3-way'!X326^(1/3))*COS(('OddsRatio_working_3-way'!Y326)/3)</f>
        <v>0.53251327958794703</v>
      </c>
      <c r="AG326" s="11">
        <f>-'OddsRatio_working_3-way'!U326/(3*'OddsRatio_working_3-way'!X326^(1/3))*COS(('OddsRatio_working_3-way'!Y326+2*PI())/3)</f>
        <v>-0.34630153685105697</v>
      </c>
      <c r="AH326" s="11">
        <f>-'OddsRatio_working_3-way'!U326/(3*'OddsRatio_working_3-way'!X326^(1/3))*COS(('OddsRatio_working_3-way'!Y326+4*PI())/3)</f>
        <v>-0.18621174273688978</v>
      </c>
      <c r="AI326" s="11">
        <f>'OddsRatio_working_3-way'!U326/(3*'OddsRatio_working_3-way'!X326^(1/3))*SIN(('OddsRatio_working_3-way'!Y326)/3)</f>
        <v>-9.2427885726326139E-2</v>
      </c>
      <c r="AJ326" s="11">
        <f>'OddsRatio_working_3-way'!U326/(3*'OddsRatio_working_3-way'!X326^(1/3))*SIN(('OddsRatio_working_3-way'!Y326+2*PI())/3)</f>
        <v>-0.41495608511256454</v>
      </c>
      <c r="AK326" s="11">
        <f>'OddsRatio_working_3-way'!U326/(3*'OddsRatio_working_3-way'!X326^(1/3))*SIN(('OddsRatio_working_3-way'!Y326+4*PI())/3)</f>
        <v>0.50738397083889064</v>
      </c>
      <c r="AL326" s="11">
        <f>'OddsRatio_working_3-way'!Z326+'OddsRatio_working_3-way'!AF326</f>
        <v>1.0650265591758941</v>
      </c>
      <c r="AM326" s="11">
        <f>'OddsRatio_working_3-way'!AA326+'OddsRatio_working_3-way'!AG326</f>
        <v>-0.69260307370211394</v>
      </c>
      <c r="AN326" s="11">
        <f>'OddsRatio_working_3-way'!AB326+'OddsRatio_working_3-way'!AH326</f>
        <v>-0.37242348547377957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1.0650265591758941</v>
      </c>
      <c r="AS326" s="11">
        <f>IF(('OddsRatio_working_3-way'!X326=0),IF(Q326&gt;0,-Q326^(1/3),(-Q326)^(1/3)),'OddsRatio_working_3-way'!AM326-'OddsRatio_working_3-way'!R326/3)</f>
        <v>-0.69260307370211394</v>
      </c>
      <c r="AT326" s="11">
        <f>IF(('OddsRatio_working_3-way'!X326=0),IF(Q326&gt;0,-Q326^(1/3),(-Q326)^(1/3)),'OddsRatio_working_3-way'!AN326-'OddsRatio_working_3-way'!R326/3)</f>
        <v>-0.37242348547377957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3.34</v>
      </c>
      <c r="B327" s="4">
        <f>IF('True_Odds_Calculator_3-way'!B328="","",'True_Odds_Calculator_3-way'!B328)</f>
        <v>3.12</v>
      </c>
      <c r="C327" s="4">
        <f>IF('True_Odds_Calculator_3-way'!C328="","",'True_Odds_Calculator_3-way'!C328)</f>
        <v>2.39</v>
      </c>
      <c r="D327" s="9">
        <f t="shared" si="78"/>
        <v>0.28745302189537986</v>
      </c>
      <c r="E327" s="9">
        <f t="shared" si="79"/>
        <v>0.30809263961021643</v>
      </c>
      <c r="F327" s="9">
        <f t="shared" si="80"/>
        <v>0.40445433849440376</v>
      </c>
      <c r="G327" s="9">
        <f t="shared" si="81"/>
        <v>1.0593287682016168</v>
      </c>
      <c r="H327" s="9">
        <f t="shared" si="82"/>
        <v>3.4788293175917824</v>
      </c>
      <c r="I327" s="9">
        <f t="shared" si="83"/>
        <v>3.2457769885874277</v>
      </c>
      <c r="J327" s="9">
        <f t="shared" si="84"/>
        <v>2.4724669878002472</v>
      </c>
      <c r="K327" s="11">
        <f t="shared" si="85"/>
        <v>0.29940119760479045</v>
      </c>
      <c r="L327" s="11">
        <f t="shared" si="86"/>
        <v>0.32051282051282048</v>
      </c>
      <c r="M327" s="11">
        <f t="shared" si="87"/>
        <v>0.41841004184100417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-0.27686468068047998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0.23488587678200082</v>
      </c>
      <c r="Q327" s="11">
        <f>2*'OddsRatio_working_3-way'!K327*'OddsRatio_working_3-way'!L327*'OddsRatio_working_3-way'!M327</f>
        <v>8.0302863857094314E-2</v>
      </c>
      <c r="R327" s="11">
        <f t="shared" si="88"/>
        <v>0</v>
      </c>
      <c r="S327" s="11">
        <f t="shared" si="89"/>
        <v>-0.84837790145242309</v>
      </c>
      <c r="T327" s="11">
        <f t="shared" si="90"/>
        <v>-0.29004372699228143</v>
      </c>
      <c r="U327" s="11">
        <f>'OddsRatio_working_3-way'!S327-'OddsRatio_working_3-way'!R327^2/3</f>
        <v>-0.84837790145242309</v>
      </c>
      <c r="V327" s="11">
        <f>'OddsRatio_working_3-way'!S327*'OddsRatio_working_3-way'!R327/3-2*'OddsRatio_working_3-way'!R327^3/27-'OddsRatio_working_3-way'!T327</f>
        <v>0.29004372699228143</v>
      </c>
      <c r="W327" s="11">
        <f>'OddsRatio_working_3-way'!V327^2+4*'OddsRatio_working_3-way'!U327^3/27</f>
        <v>-6.3362374249432696E-3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0.15038417552431868</v>
      </c>
      <c r="Y327" s="11">
        <f>IF('OddsRatio_working_3-way'!W327&gt;=0,IF('OddsRatio_working_3-way'!V327+SQRT('OddsRatio_working_3-way'!W327)&gt;0,0,PI()),ACOS('OddsRatio_working_3-way'!V327/(2*'OddsRatio_working_3-way'!X327)))</f>
        <v>0.26784834929268331</v>
      </c>
      <c r="Z327" s="11">
        <f>'OddsRatio_working_3-way'!X327^(1/3)*COS('OddsRatio_working_3-way'!Y327/3)</f>
        <v>0.52966438410080841</v>
      </c>
      <c r="AA327" s="11">
        <f>'OddsRatio_working_3-way'!X327^(1/3)*COS(('OddsRatio_working_3-way'!Y327+2*PI())/3)</f>
        <v>-0.30589562498579387</v>
      </c>
      <c r="AB327" s="11">
        <f>'OddsRatio_working_3-way'!X327^(1/3)*COS(('OddsRatio_working_3-way'!Y327+4*PI())/3)</f>
        <v>-0.22376875911501487</v>
      </c>
      <c r="AC327" s="11">
        <f>'OddsRatio_working_3-way'!X327^(1/3)*SIN('OddsRatio_working_3-way'!Y327/3)</f>
        <v>4.7415968118194755E-2</v>
      </c>
      <c r="AD327" s="11">
        <f>'OddsRatio_working_3-way'!X327^(1/3)*SIN(('OddsRatio_working_3-way'!Y327+2*PI())/3)</f>
        <v>0.43499482805204126</v>
      </c>
      <c r="AE327" s="11">
        <f>'OddsRatio_working_3-way'!X327^(1/3)*SIN(('OddsRatio_working_3-way'!Y327+4*PI())/3)</f>
        <v>-0.4824107961702358</v>
      </c>
      <c r="AF327" s="11">
        <f>-'OddsRatio_working_3-way'!U327/(3*'OddsRatio_working_3-way'!X327^(1/3))*COS(('OddsRatio_working_3-way'!Y327)/3)</f>
        <v>0.52966438410080841</v>
      </c>
      <c r="AG327" s="11">
        <f>-'OddsRatio_working_3-way'!U327/(3*'OddsRatio_working_3-way'!X327^(1/3))*COS(('OddsRatio_working_3-way'!Y327+2*PI())/3)</f>
        <v>-0.30589562498579387</v>
      </c>
      <c r="AH327" s="11">
        <f>-'OddsRatio_working_3-way'!U327/(3*'OddsRatio_working_3-way'!X327^(1/3))*COS(('OddsRatio_working_3-way'!Y327+4*PI())/3)</f>
        <v>-0.22376875911501487</v>
      </c>
      <c r="AI327" s="11">
        <f>'OddsRatio_working_3-way'!U327/(3*'OddsRatio_working_3-way'!X327^(1/3))*SIN(('OddsRatio_working_3-way'!Y327)/3)</f>
        <v>-4.7415968118194755E-2</v>
      </c>
      <c r="AJ327" s="11">
        <f>'OddsRatio_working_3-way'!U327/(3*'OddsRatio_working_3-way'!X327^(1/3))*SIN(('OddsRatio_working_3-way'!Y327+2*PI())/3)</f>
        <v>-0.43499482805204126</v>
      </c>
      <c r="AK327" s="11">
        <f>'OddsRatio_working_3-way'!U327/(3*'OddsRatio_working_3-way'!X327^(1/3))*SIN(('OddsRatio_working_3-way'!Y327+4*PI())/3)</f>
        <v>0.4824107961702358</v>
      </c>
      <c r="AL327" s="11">
        <f>'OddsRatio_working_3-way'!Z327+'OddsRatio_working_3-way'!AF327</f>
        <v>1.0593287682016168</v>
      </c>
      <c r="AM327" s="11">
        <f>'OddsRatio_working_3-way'!AA327+'OddsRatio_working_3-way'!AG327</f>
        <v>-0.61179124997158774</v>
      </c>
      <c r="AN327" s="11">
        <f>'OddsRatio_working_3-way'!AB327+'OddsRatio_working_3-way'!AH327</f>
        <v>-0.44753751823002974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1.0593287682016168</v>
      </c>
      <c r="AS327" s="11">
        <f>IF(('OddsRatio_working_3-way'!X327=0),IF(Q327&gt;0,-Q327^(1/3),(-Q327)^(1/3)),'OddsRatio_working_3-way'!AM327-'OddsRatio_working_3-way'!R327/3)</f>
        <v>-0.61179124997158774</v>
      </c>
      <c r="AT327" s="11">
        <f>IF(('OddsRatio_working_3-way'!X327=0),IF(Q327&gt;0,-Q327^(1/3),(-Q327)^(1/3)),'OddsRatio_working_3-way'!AN327-'OddsRatio_working_3-way'!R327/3)</f>
        <v>-0.44753751823002974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1.36</v>
      </c>
      <c r="B328" s="4">
        <f>IF('True_Odds_Calculator_3-way'!B329="","",'True_Odds_Calculator_3-way'!B329)</f>
        <v>5.0599999999999996</v>
      </c>
      <c r="C328" s="4">
        <f>IF('True_Odds_Calculator_3-way'!C329="","",'True_Odds_Calculator_3-way'!C329)</f>
        <v>9.5500000000000007</v>
      </c>
      <c r="D328" s="9">
        <f t="shared" si="78"/>
        <v>0.71845713777040776</v>
      </c>
      <c r="E328" s="9">
        <f t="shared" si="79"/>
        <v>0.18452092781375509</v>
      </c>
      <c r="F328" s="9">
        <f t="shared" si="80"/>
        <v>9.7021934415837272E-2</v>
      </c>
      <c r="G328" s="9">
        <f t="shared" si="81"/>
        <v>1.0885318901838656</v>
      </c>
      <c r="H328" s="9">
        <f t="shared" si="82"/>
        <v>1.3918714804661916</v>
      </c>
      <c r="I328" s="9">
        <f t="shared" si="83"/>
        <v>5.4194394741464933</v>
      </c>
      <c r="J328" s="9">
        <f t="shared" si="84"/>
        <v>10.306947661072051</v>
      </c>
      <c r="K328" s="11">
        <f t="shared" si="85"/>
        <v>0.73529411764705876</v>
      </c>
      <c r="L328" s="11">
        <f t="shared" si="86"/>
        <v>0.19762845849802374</v>
      </c>
      <c r="M328" s="11">
        <f t="shared" si="87"/>
        <v>0.10471204188481674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-0.19015241798145088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0.19735456627035475</v>
      </c>
      <c r="Q328" s="11">
        <f>2*'OddsRatio_working_3-way'!K328*'OddsRatio_working_3-way'!L328*'OddsRatio_working_3-way'!M328</f>
        <v>3.0432469740995335E-2</v>
      </c>
      <c r="R328" s="11">
        <f t="shared" si="88"/>
        <v>0</v>
      </c>
      <c r="S328" s="11">
        <f t="shared" si="89"/>
        <v>-1.0378756597752359</v>
      </c>
      <c r="T328" s="11">
        <f t="shared" si="90"/>
        <v>-0.16004250728993613</v>
      </c>
      <c r="U328" s="11">
        <f>'OddsRatio_working_3-way'!S328-'OddsRatio_working_3-way'!R328^2/3</f>
        <v>-1.0378756597752359</v>
      </c>
      <c r="V328" s="11">
        <f>'OddsRatio_working_3-way'!S328*'OddsRatio_working_3-way'!R328/3-2*'OddsRatio_working_3-way'!R328^3/27-'OddsRatio_working_3-way'!T328</f>
        <v>0.16004250728993613</v>
      </c>
      <c r="W328" s="11">
        <f>'OddsRatio_working_3-way'!V328^2+4*'OddsRatio_working_3-way'!U328^3/27</f>
        <v>-0.14001380493511459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0.20348673732872852</v>
      </c>
      <c r="Y328" s="11">
        <f>IF('OddsRatio_working_3-way'!W328&gt;=0,IF('OddsRatio_working_3-way'!V328+SQRT('OddsRatio_working_3-way'!W328)&gt;0,0,PI()),ACOS('OddsRatio_working_3-way'!V328/(2*'OddsRatio_working_3-way'!X328)))</f>
        <v>1.1666320987025331</v>
      </c>
      <c r="Z328" s="11">
        <f>'OddsRatio_working_3-way'!X328^(1/3)*COS('OddsRatio_working_3-way'!Y328/3)</f>
        <v>0.54426594509193282</v>
      </c>
      <c r="AA328" s="11">
        <f>'OddsRatio_working_3-way'!X328^(1/3)*COS(('OddsRatio_working_3-way'!Y328+2*PI())/3)</f>
        <v>-0.46526466519038423</v>
      </c>
      <c r="AB328" s="11">
        <f>'OddsRatio_working_3-way'!X328^(1/3)*COS(('OddsRatio_working_3-way'!Y328+4*PI())/3)</f>
        <v>-7.9001279901548718E-2</v>
      </c>
      <c r="AC328" s="11">
        <f>'OddsRatio_working_3-way'!X328^(1/3)*SIN('OddsRatio_working_3-way'!Y328/3)</f>
        <v>0.22300926947460536</v>
      </c>
      <c r="AD328" s="11">
        <f>'OddsRatio_working_3-way'!X328^(1/3)*SIN(('OddsRatio_working_3-way'!Y328+2*PI())/3)</f>
        <v>0.35984350012705751</v>
      </c>
      <c r="AE328" s="11">
        <f>'OddsRatio_working_3-way'!X328^(1/3)*SIN(('OddsRatio_working_3-way'!Y328+4*PI())/3)</f>
        <v>-0.58285276960166288</v>
      </c>
      <c r="AF328" s="11">
        <f>-'OddsRatio_working_3-way'!U328/(3*'OddsRatio_working_3-way'!X328^(1/3))*COS(('OddsRatio_working_3-way'!Y328)/3)</f>
        <v>0.54426594509193282</v>
      </c>
      <c r="AG328" s="11">
        <f>-'OddsRatio_working_3-way'!U328/(3*'OddsRatio_working_3-way'!X328^(1/3))*COS(('OddsRatio_working_3-way'!Y328+2*PI())/3)</f>
        <v>-0.46526466519038423</v>
      </c>
      <c r="AH328" s="11">
        <f>-'OddsRatio_working_3-way'!U328/(3*'OddsRatio_working_3-way'!X328^(1/3))*COS(('OddsRatio_working_3-way'!Y328+4*PI())/3)</f>
        <v>-7.9001279901548718E-2</v>
      </c>
      <c r="AI328" s="11">
        <f>'OddsRatio_working_3-way'!U328/(3*'OddsRatio_working_3-way'!X328^(1/3))*SIN(('OddsRatio_working_3-way'!Y328)/3)</f>
        <v>-0.22300926947460536</v>
      </c>
      <c r="AJ328" s="11">
        <f>'OddsRatio_working_3-way'!U328/(3*'OddsRatio_working_3-way'!X328^(1/3))*SIN(('OddsRatio_working_3-way'!Y328+2*PI())/3)</f>
        <v>-0.35984350012705751</v>
      </c>
      <c r="AK328" s="11">
        <f>'OddsRatio_working_3-way'!U328/(3*'OddsRatio_working_3-way'!X328^(1/3))*SIN(('OddsRatio_working_3-way'!Y328+4*PI())/3)</f>
        <v>0.58285276960166288</v>
      </c>
      <c r="AL328" s="11">
        <f>'OddsRatio_working_3-way'!Z328+'OddsRatio_working_3-way'!AF328</f>
        <v>1.0885318901838656</v>
      </c>
      <c r="AM328" s="11">
        <f>'OddsRatio_working_3-way'!AA328+'OddsRatio_working_3-way'!AG328</f>
        <v>-0.93052933038076846</v>
      </c>
      <c r="AN328" s="11">
        <f>'OddsRatio_working_3-way'!AB328+'OddsRatio_working_3-way'!AH328</f>
        <v>-0.15800255980309744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1.0885318901838656</v>
      </c>
      <c r="AS328" s="11">
        <f>IF(('OddsRatio_working_3-way'!X328=0),IF(Q328&gt;0,-Q328^(1/3),(-Q328)^(1/3)),'OddsRatio_working_3-way'!AM328-'OddsRatio_working_3-way'!R328/3)</f>
        <v>-0.93052933038076846</v>
      </c>
      <c r="AT328" s="11">
        <f>IF(('OddsRatio_working_3-way'!X328=0),IF(Q328&gt;0,-Q328^(1/3),(-Q328)^(1/3)),'OddsRatio_working_3-way'!AN328-'OddsRatio_working_3-way'!R328/3)</f>
        <v>-0.15800255980309744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2.5499999999999998</v>
      </c>
      <c r="B329" s="4">
        <f>IF('True_Odds_Calculator_3-way'!B330="","",'True_Odds_Calculator_3-way'!B330)</f>
        <v>3.49</v>
      </c>
      <c r="C329" s="4">
        <f>IF('True_Odds_Calculator_3-way'!C330="","",'True_Odds_Calculator_3-way'!C330)</f>
        <v>2.82</v>
      </c>
      <c r="D329" s="9">
        <f t="shared" si="78"/>
        <v>0.38031262003235211</v>
      </c>
      <c r="E329" s="9">
        <f t="shared" si="79"/>
        <v>0.27642807248027462</v>
      </c>
      <c r="F329" s="9">
        <f t="shared" si="80"/>
        <v>0.34325930748737327</v>
      </c>
      <c r="G329" s="9">
        <f t="shared" si="81"/>
        <v>1.0512359795542348</v>
      </c>
      <c r="H329" s="9">
        <f t="shared" si="82"/>
        <v>2.6294157683090633</v>
      </c>
      <c r="I329" s="9">
        <f t="shared" si="83"/>
        <v>3.6175775890900446</v>
      </c>
      <c r="J329" s="9">
        <f t="shared" si="84"/>
        <v>2.9132494827887072</v>
      </c>
      <c r="K329" s="11">
        <f t="shared" si="85"/>
        <v>0.39215686274509809</v>
      </c>
      <c r="L329" s="11">
        <f t="shared" si="86"/>
        <v>0.28653295128939826</v>
      </c>
      <c r="M329" s="11">
        <f t="shared" si="87"/>
        <v>0.3546099290780142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-0.27989021616084098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0.23349785767707881</v>
      </c>
      <c r="Q329" s="11">
        <f>2*'OddsRatio_working_3-way'!K329*'OddsRatio_working_3-way'!L329*'OddsRatio_working_3-way'!M329</f>
        <v>7.9692101596272658E-2</v>
      </c>
      <c r="R329" s="11">
        <f t="shared" si="88"/>
        <v>0</v>
      </c>
      <c r="S329" s="11">
        <f t="shared" si="89"/>
        <v>-0.8342480165255135</v>
      </c>
      <c r="T329" s="11">
        <f t="shared" si="90"/>
        <v>-0.28472628550358831</v>
      </c>
      <c r="U329" s="11">
        <f>'OddsRatio_working_3-way'!S329-'OddsRatio_working_3-way'!R329^2/3</f>
        <v>-0.8342480165255135</v>
      </c>
      <c r="V329" s="11">
        <f>'OddsRatio_working_3-way'!S329*'OddsRatio_working_3-way'!R329/3-2*'OddsRatio_working_3-way'!R329^3/27-'OddsRatio_working_3-way'!T329</f>
        <v>0.28472628550358831</v>
      </c>
      <c r="W329" s="11">
        <f>'OddsRatio_working_3-way'!V329^2+4*'OddsRatio_working_3-way'!U329^3/27</f>
        <v>-4.9474439827414118E-3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0.14664284984223772</v>
      </c>
      <c r="Y329" s="11">
        <f>IF('OddsRatio_working_3-way'!W329&gt;=0,IF('OddsRatio_working_3-way'!V329+SQRT('OddsRatio_working_3-way'!W329)&gt;0,0,PI()),ACOS('OddsRatio_working_3-way'!V329/(2*'OddsRatio_working_3-way'!X329)))</f>
        <v>0.24218848840927842</v>
      </c>
      <c r="Z329" s="11">
        <f>'OddsRatio_working_3-way'!X329^(1/3)*COS('OddsRatio_working_3-way'!Y329/3)</f>
        <v>0.52561798977711738</v>
      </c>
      <c r="AA329" s="11">
        <f>'OddsRatio_working_3-way'!X329^(1/3)*COS(('OddsRatio_working_3-way'!Y329+2*PI())/3)</f>
        <v>-0.2996369835435887</v>
      </c>
      <c r="AB329" s="11">
        <f>'OddsRatio_working_3-way'!X329^(1/3)*COS(('OddsRatio_working_3-way'!Y329+4*PI())/3)</f>
        <v>-0.22598100623352879</v>
      </c>
      <c r="AC329" s="11">
        <f>'OddsRatio_working_3-way'!X329^(1/3)*SIN('OddsRatio_working_3-way'!Y329/3)</f>
        <v>4.2525298327388293E-2</v>
      </c>
      <c r="AD329" s="11">
        <f>'OddsRatio_working_3-way'!X329^(1/3)*SIN(('OddsRatio_working_3-way'!Y329+2*PI())/3)</f>
        <v>0.43393588266939892</v>
      </c>
      <c r="AE329" s="11">
        <f>'OddsRatio_working_3-way'!X329^(1/3)*SIN(('OddsRatio_working_3-way'!Y329+4*PI())/3)</f>
        <v>-0.47646118099678703</v>
      </c>
      <c r="AF329" s="11">
        <f>-'OddsRatio_working_3-way'!U329/(3*'OddsRatio_working_3-way'!X329^(1/3))*COS(('OddsRatio_working_3-way'!Y329)/3)</f>
        <v>0.52561798977711727</v>
      </c>
      <c r="AG329" s="11">
        <f>-'OddsRatio_working_3-way'!U329/(3*'OddsRatio_working_3-way'!X329^(1/3))*COS(('OddsRatio_working_3-way'!Y329+2*PI())/3)</f>
        <v>-0.29963698354358859</v>
      </c>
      <c r="AH329" s="11">
        <f>-'OddsRatio_working_3-way'!U329/(3*'OddsRatio_working_3-way'!X329^(1/3))*COS(('OddsRatio_working_3-way'!Y329+4*PI())/3)</f>
        <v>-0.22598100623352876</v>
      </c>
      <c r="AI329" s="11">
        <f>'OddsRatio_working_3-way'!U329/(3*'OddsRatio_working_3-way'!X329^(1/3))*SIN(('OddsRatio_working_3-way'!Y329)/3)</f>
        <v>-4.2525298327388279E-2</v>
      </c>
      <c r="AJ329" s="11">
        <f>'OddsRatio_working_3-way'!U329/(3*'OddsRatio_working_3-way'!X329^(1/3))*SIN(('OddsRatio_working_3-way'!Y329+2*PI())/3)</f>
        <v>-0.43393588266939886</v>
      </c>
      <c r="AK329" s="11">
        <f>'OddsRatio_working_3-way'!U329/(3*'OddsRatio_working_3-way'!X329^(1/3))*SIN(('OddsRatio_working_3-way'!Y329+4*PI())/3)</f>
        <v>0.47646118099678691</v>
      </c>
      <c r="AL329" s="11">
        <f>'OddsRatio_working_3-way'!Z329+'OddsRatio_working_3-way'!AF329</f>
        <v>1.0512359795542348</v>
      </c>
      <c r="AM329" s="11">
        <f>'OddsRatio_working_3-way'!AA329+'OddsRatio_working_3-way'!AG329</f>
        <v>-0.59927396708717728</v>
      </c>
      <c r="AN329" s="11">
        <f>'OddsRatio_working_3-way'!AB329+'OddsRatio_working_3-way'!AH329</f>
        <v>-0.45196201246705758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1.0512359795542348</v>
      </c>
      <c r="AS329" s="11">
        <f>IF(('OddsRatio_working_3-way'!X329=0),IF(Q329&gt;0,-Q329^(1/3),(-Q329)^(1/3)),'OddsRatio_working_3-way'!AM329-'OddsRatio_working_3-way'!R329/3)</f>
        <v>-0.59927396708717728</v>
      </c>
      <c r="AT329" s="11">
        <f>IF(('OddsRatio_working_3-way'!X329=0),IF(Q329&gt;0,-Q329^(1/3),(-Q329)^(1/3)),'OddsRatio_working_3-way'!AN329-'OddsRatio_working_3-way'!R329/3)</f>
        <v>-0.45196201246705758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2.77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2.89</v>
      </c>
      <c r="D330" s="9">
        <f t="shared" si="78"/>
        <v>0.34983115530879028</v>
      </c>
      <c r="E330" s="9">
        <f t="shared" si="79"/>
        <v>0.31510696369219537</v>
      </c>
      <c r="F330" s="9">
        <f t="shared" si="80"/>
        <v>0.33506188099901446</v>
      </c>
      <c r="G330" s="9">
        <f t="shared" si="81"/>
        <v>1.0500123425964021</v>
      </c>
      <c r="H330" s="9">
        <f t="shared" si="82"/>
        <v>2.858521846395631</v>
      </c>
      <c r="I330" s="9">
        <f t="shared" si="83"/>
        <v>3.1735255491745522</v>
      </c>
      <c r="J330" s="9">
        <f t="shared" si="84"/>
        <v>2.9845233275071998</v>
      </c>
      <c r="K330" s="11">
        <f t="shared" si="85"/>
        <v>0.36101083032490977</v>
      </c>
      <c r="L330" s="11">
        <f t="shared" si="86"/>
        <v>0.32573289902280134</v>
      </c>
      <c r="M330" s="11">
        <f t="shared" si="87"/>
        <v>0.34602076124567471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-0.28176654627547049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0.2331517259066683</v>
      </c>
      <c r="Q330" s="11">
        <f>2*'OddsRatio_working_3-way'!K330*'OddsRatio_working_3-way'!L330*'OddsRatio_working_3-way'!M330</f>
        <v>8.1379310962187881E-2</v>
      </c>
      <c r="R330" s="11">
        <f t="shared" si="88"/>
        <v>0</v>
      </c>
      <c r="S330" s="11">
        <f t="shared" si="89"/>
        <v>-0.82746418618030804</v>
      </c>
      <c r="T330" s="11">
        <f t="shared" si="90"/>
        <v>-0.28881821507166072</v>
      </c>
      <c r="U330" s="11">
        <f>'OddsRatio_working_3-way'!S330-'OddsRatio_working_3-way'!R330^2/3</f>
        <v>-0.82746418618030804</v>
      </c>
      <c r="V330" s="11">
        <f>'OddsRatio_working_3-way'!S330*'OddsRatio_working_3-way'!R330/3-2*'OddsRatio_working_3-way'!R330^3/27-'OddsRatio_working_3-way'!T330</f>
        <v>0.28881821507166072</v>
      </c>
      <c r="W330" s="11">
        <f>'OddsRatio_working_3-way'!V330^2+4*'OddsRatio_working_3-way'!U330^3/27</f>
        <v>-5.1918365740820371E-4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0.1448578139198817</v>
      </c>
      <c r="Y330" s="11">
        <f>IF('OddsRatio_working_3-way'!W330&gt;=0,IF('OddsRatio_working_3-way'!V330+SQRT('OddsRatio_working_3-way'!W330)&gt;0,0,PI()),ACOS('OddsRatio_working_3-way'!V330/(2*'OddsRatio_working_3-way'!X330)))</f>
        <v>7.8729469848925815E-2</v>
      </c>
      <c r="Z330" s="11">
        <f>'OddsRatio_working_3-way'!X330^(1/3)*COS('OddsRatio_working_3-way'!Y330/3)</f>
        <v>0.52500617129820093</v>
      </c>
      <c r="AA330" s="11">
        <f>'OddsRatio_working_3-way'!X330^(1/3)*COS(('OddsRatio_working_3-way'!Y330+2*PI())/3)</f>
        <v>-0.27443776700974282</v>
      </c>
      <c r="AB330" s="11">
        <f>'OddsRatio_working_3-way'!X330^(1/3)*COS(('OddsRatio_working_3-way'!Y330+4*PI())/3)</f>
        <v>-0.25056840428845839</v>
      </c>
      <c r="AC330" s="11">
        <f>'OddsRatio_working_3-way'!X330^(1/3)*SIN('OddsRatio_working_3-way'!Y330/3)</f>
        <v>1.3780982992518578E-2</v>
      </c>
      <c r="AD330" s="11">
        <f>'OddsRatio_working_3-way'!X330^(1/3)*SIN(('OddsRatio_working_3-way'!Y330+2*PI())/3)</f>
        <v>0.44777818999158736</v>
      </c>
      <c r="AE330" s="11">
        <f>'OddsRatio_working_3-way'!X330^(1/3)*SIN(('OddsRatio_working_3-way'!Y330+4*PI())/3)</f>
        <v>-0.46155917298410576</v>
      </c>
      <c r="AF330" s="11">
        <f>-'OddsRatio_working_3-way'!U330/(3*'OddsRatio_working_3-way'!X330^(1/3))*COS(('OddsRatio_working_3-way'!Y330)/3)</f>
        <v>0.52500617129820104</v>
      </c>
      <c r="AG330" s="11">
        <f>-'OddsRatio_working_3-way'!U330/(3*'OddsRatio_working_3-way'!X330^(1/3))*COS(('OddsRatio_working_3-way'!Y330+2*PI())/3)</f>
        <v>-0.27443776700974287</v>
      </c>
      <c r="AH330" s="11">
        <f>-'OddsRatio_working_3-way'!U330/(3*'OddsRatio_working_3-way'!X330^(1/3))*COS(('OddsRatio_working_3-way'!Y330+4*PI())/3)</f>
        <v>-0.25056840428845845</v>
      </c>
      <c r="AI330" s="11">
        <f>'OddsRatio_working_3-way'!U330/(3*'OddsRatio_working_3-way'!X330^(1/3))*SIN(('OddsRatio_working_3-way'!Y330)/3)</f>
        <v>-1.378098299251858E-2</v>
      </c>
      <c r="AJ330" s="11">
        <f>'OddsRatio_working_3-way'!U330/(3*'OddsRatio_working_3-way'!X330^(1/3))*SIN(('OddsRatio_working_3-way'!Y330+2*PI())/3)</f>
        <v>-0.44777818999158747</v>
      </c>
      <c r="AK330" s="11">
        <f>'OddsRatio_working_3-way'!U330/(3*'OddsRatio_working_3-way'!X330^(1/3))*SIN(('OddsRatio_working_3-way'!Y330+4*PI())/3)</f>
        <v>0.46155917298410587</v>
      </c>
      <c r="AL330" s="11">
        <f>'OddsRatio_working_3-way'!Z330+'OddsRatio_working_3-way'!AF330</f>
        <v>1.0500123425964021</v>
      </c>
      <c r="AM330" s="11">
        <f>'OddsRatio_working_3-way'!AA330+'OddsRatio_working_3-way'!AG330</f>
        <v>-0.54887553401948574</v>
      </c>
      <c r="AN330" s="11">
        <f>'OddsRatio_working_3-way'!AB330+'OddsRatio_working_3-way'!AH330</f>
        <v>-0.50113680857691678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1.0500123425964021</v>
      </c>
      <c r="AS330" s="11">
        <f>IF(('OddsRatio_working_3-way'!X330=0),IF(Q330&gt;0,-Q330^(1/3),(-Q330)^(1/3)),'OddsRatio_working_3-way'!AM330-'OddsRatio_working_3-way'!R330/3)</f>
        <v>-0.54887553401948574</v>
      </c>
      <c r="AT330" s="11">
        <f>IF(('OddsRatio_working_3-way'!X330=0),IF(Q330&gt;0,-Q330^(1/3),(-Q330)^(1/3)),'OddsRatio_working_3-way'!AN330-'OddsRatio_working_3-way'!R330/3)</f>
        <v>-0.50113680857691678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2.0499999999999998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3.37</v>
      </c>
      <c r="D331" s="9">
        <f t="shared" si="78"/>
        <v>0.4724114986823118</v>
      </c>
      <c r="E331" s="9">
        <f t="shared" si="79"/>
        <v>0.24356004520009147</v>
      </c>
      <c r="F331" s="9">
        <f t="shared" si="80"/>
        <v>0.28402845611759675</v>
      </c>
      <c r="G331" s="9">
        <f t="shared" si="81"/>
        <v>1.0636177162319203</v>
      </c>
      <c r="H331" s="9">
        <f t="shared" si="82"/>
        <v>2.1167986020435161</v>
      </c>
      <c r="I331" s="9">
        <f t="shared" si="83"/>
        <v>4.1057637313972073</v>
      </c>
      <c r="J331" s="9">
        <f t="shared" si="84"/>
        <v>3.5207739874696515</v>
      </c>
      <c r="K331" s="11">
        <f t="shared" si="85"/>
        <v>0.48780487804878053</v>
      </c>
      <c r="L331" s="11">
        <f t="shared" si="86"/>
        <v>0.25510204081632654</v>
      </c>
      <c r="M331" s="11">
        <f t="shared" si="87"/>
        <v>0.29673590504451036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-0.26831853100218162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0.23410971104805822</v>
      </c>
      <c r="Q331" s="11">
        <f>2*'OddsRatio_working_3-way'!K331*'OddsRatio_working_3-way'!L331*'OddsRatio_working_3-way'!M331</f>
        <v>7.3851643863740768E-2</v>
      </c>
      <c r="R331" s="11">
        <f t="shared" si="88"/>
        <v>0</v>
      </c>
      <c r="S331" s="11">
        <f t="shared" si="89"/>
        <v>-0.87250668141946097</v>
      </c>
      <c r="T331" s="11">
        <f t="shared" si="90"/>
        <v>-0.27523870076323692</v>
      </c>
      <c r="U331" s="11">
        <f>'OddsRatio_working_3-way'!S331-'OddsRatio_working_3-way'!R331^2/3</f>
        <v>-0.87250668141946097</v>
      </c>
      <c r="V331" s="11">
        <f>'OddsRatio_working_3-way'!S331*'OddsRatio_working_3-way'!R331/3-2*'OddsRatio_working_3-way'!R331^3/27-'OddsRatio_working_3-way'!T331</f>
        <v>0.27523870076323692</v>
      </c>
      <c r="W331" s="11">
        <f>'OddsRatio_working_3-way'!V331^2+4*'OddsRatio_working_3-way'!U331^3/27</f>
        <v>-2.2645337166434923E-2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0.15684520997170234</v>
      </c>
      <c r="Y331" s="11">
        <f>IF('OddsRatio_working_3-way'!W331&gt;=0,IF('OddsRatio_working_3-way'!V331+SQRT('OddsRatio_working_3-way'!W331)&gt;0,0,PI()),ACOS('OddsRatio_working_3-way'!V331/(2*'OddsRatio_working_3-way'!X331)))</f>
        <v>0.50033596431426108</v>
      </c>
      <c r="Z331" s="11">
        <f>'OddsRatio_working_3-way'!X331^(1/3)*COS('OddsRatio_working_3-way'!Y331/3)</f>
        <v>0.53180885811596013</v>
      </c>
      <c r="AA331" s="11">
        <f>'OddsRatio_working_3-way'!X331^(1/3)*COS(('OddsRatio_working_3-way'!Y331+2*PI())/3)</f>
        <v>-0.34343619143259763</v>
      </c>
      <c r="AB331" s="11">
        <f>'OddsRatio_working_3-way'!X331^(1/3)*COS(('OddsRatio_working_3-way'!Y331+4*PI())/3)</f>
        <v>-0.1883726666833628</v>
      </c>
      <c r="AC331" s="11">
        <f>'OddsRatio_working_3-way'!X331^(1/3)*SIN('OddsRatio_working_3-way'!Y331/3)</f>
        <v>8.9525967755463176E-2</v>
      </c>
      <c r="AD331" s="11">
        <f>'OddsRatio_working_3-way'!X331^(1/3)*SIN(('OddsRatio_working_3-way'!Y331+2*PI())/3)</f>
        <v>0.41579699720828406</v>
      </c>
      <c r="AE331" s="11">
        <f>'OddsRatio_working_3-way'!X331^(1/3)*SIN(('OddsRatio_working_3-way'!Y331+4*PI())/3)</f>
        <v>-0.50532296496374696</v>
      </c>
      <c r="AF331" s="11">
        <f>-'OddsRatio_working_3-way'!U331/(3*'OddsRatio_working_3-way'!X331^(1/3))*COS(('OddsRatio_working_3-way'!Y331)/3)</f>
        <v>0.53180885811596013</v>
      </c>
      <c r="AG331" s="11">
        <f>-'OddsRatio_working_3-way'!U331/(3*'OddsRatio_working_3-way'!X331^(1/3))*COS(('OddsRatio_working_3-way'!Y331+2*PI())/3)</f>
        <v>-0.34343619143259763</v>
      </c>
      <c r="AH331" s="11">
        <f>-'OddsRatio_working_3-way'!U331/(3*'OddsRatio_working_3-way'!X331^(1/3))*COS(('OddsRatio_working_3-way'!Y331+4*PI())/3)</f>
        <v>-0.1883726666833628</v>
      </c>
      <c r="AI331" s="11">
        <f>'OddsRatio_working_3-way'!U331/(3*'OddsRatio_working_3-way'!X331^(1/3))*SIN(('OddsRatio_working_3-way'!Y331)/3)</f>
        <v>-8.9525967755463176E-2</v>
      </c>
      <c r="AJ331" s="11">
        <f>'OddsRatio_working_3-way'!U331/(3*'OddsRatio_working_3-way'!X331^(1/3))*SIN(('OddsRatio_working_3-way'!Y331+2*PI())/3)</f>
        <v>-0.41579699720828406</v>
      </c>
      <c r="AK331" s="11">
        <f>'OddsRatio_working_3-way'!U331/(3*'OddsRatio_working_3-way'!X331^(1/3))*SIN(('OddsRatio_working_3-way'!Y331+4*PI())/3)</f>
        <v>0.50532296496374696</v>
      </c>
      <c r="AL331" s="11">
        <f>'OddsRatio_working_3-way'!Z331+'OddsRatio_working_3-way'!AF331</f>
        <v>1.0636177162319203</v>
      </c>
      <c r="AM331" s="11">
        <f>'OddsRatio_working_3-way'!AA331+'OddsRatio_working_3-way'!AG331</f>
        <v>-0.68687238286519525</v>
      </c>
      <c r="AN331" s="11">
        <f>'OddsRatio_working_3-way'!AB331+'OddsRatio_working_3-way'!AH331</f>
        <v>-0.37674533336672561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1.0636177162319203</v>
      </c>
      <c r="AS331" s="11">
        <f>IF(('OddsRatio_working_3-way'!X331=0),IF(Q331&gt;0,-Q331^(1/3),(-Q331)^(1/3)),'OddsRatio_working_3-way'!AM331-'OddsRatio_working_3-way'!R331/3)</f>
        <v>-0.68687238286519525</v>
      </c>
      <c r="AT331" s="11">
        <f>IF(('OddsRatio_working_3-way'!X331=0),IF(Q331&gt;0,-Q331^(1/3),(-Q331)^(1/3)),'OddsRatio_working_3-way'!AN331-'OddsRatio_working_3-way'!R331/3)</f>
        <v>-0.37674533336672561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3.31</v>
      </c>
      <c r="B332" s="4">
        <f>IF('True_Odds_Calculator_3-way'!B333="","",'True_Odds_Calculator_3-way'!B333)</f>
        <v>3.4</v>
      </c>
      <c r="C332" s="4">
        <f>IF('True_Odds_Calculator_3-way'!C333="","",'True_Odds_Calculator_3-way'!C333)</f>
        <v>2.2599999999999998</v>
      </c>
      <c r="D332" s="9">
        <f t="shared" si="78"/>
        <v>0.28987967957713978</v>
      </c>
      <c r="E332" s="9">
        <f t="shared" si="79"/>
        <v>0.28207548981565933</v>
      </c>
      <c r="F332" s="9">
        <f t="shared" si="80"/>
        <v>0.42804483060720089</v>
      </c>
      <c r="G332" s="9">
        <f t="shared" si="81"/>
        <v>1.0604792808205281</v>
      </c>
      <c r="H332" s="9">
        <f t="shared" si="82"/>
        <v>3.4497071386954197</v>
      </c>
      <c r="I332" s="9">
        <f t="shared" si="83"/>
        <v>3.5451502739692673</v>
      </c>
      <c r="J332" s="9">
        <f t="shared" si="84"/>
        <v>2.3362038938338654</v>
      </c>
      <c r="K332" s="11">
        <f t="shared" si="85"/>
        <v>0.30211480362537763</v>
      </c>
      <c r="L332" s="11">
        <f t="shared" si="86"/>
        <v>0.29411764705882354</v>
      </c>
      <c r="M332" s="11">
        <f t="shared" si="87"/>
        <v>0.44247787610619471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-0.27464924958834691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0.23472480187968561</v>
      </c>
      <c r="Q332" s="11">
        <f>2*'OddsRatio_working_3-way'!K332*'OddsRatio_working_3-way'!L332*'OddsRatio_working_3-way'!M332</f>
        <v>7.8634774499057161E-2</v>
      </c>
      <c r="R332" s="11">
        <f t="shared" si="88"/>
        <v>0</v>
      </c>
      <c r="S332" s="11">
        <f t="shared" si="89"/>
        <v>-0.85463478320621178</v>
      </c>
      <c r="T332" s="11">
        <f t="shared" si="90"/>
        <v>-0.28630981011933393</v>
      </c>
      <c r="U332" s="11">
        <f>'OddsRatio_working_3-way'!S332-'OddsRatio_working_3-way'!R332^2/3</f>
        <v>-0.85463478320621178</v>
      </c>
      <c r="V332" s="11">
        <f>'OddsRatio_working_3-way'!S332*'OddsRatio_working_3-way'!R332/3-2*'OddsRatio_working_3-way'!R332^3/27-'OddsRatio_working_3-way'!T332</f>
        <v>0.28630981011933393</v>
      </c>
      <c r="W332" s="11">
        <f>'OddsRatio_working_3-way'!V332^2+4*'OddsRatio_working_3-way'!U332^3/27</f>
        <v>-1.0504584371568759E-2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0.152050889295441</v>
      </c>
      <c r="Y332" s="11">
        <f>IF('OddsRatio_working_3-way'!W332&gt;=0,IF('OddsRatio_working_3-way'!V332+SQRT('OddsRatio_working_3-way'!W332)&gt;0,0,PI()),ACOS('OddsRatio_working_3-way'!V332/(2*'OddsRatio_working_3-way'!X332)))</f>
        <v>0.34376212757320657</v>
      </c>
      <c r="Z332" s="11">
        <f>'OddsRatio_working_3-way'!X332^(1/3)*COS('OddsRatio_working_3-way'!Y332/3)</f>
        <v>0.53023964041026406</v>
      </c>
      <c r="AA332" s="11">
        <f>'OddsRatio_working_3-way'!X332^(1/3)*COS(('OddsRatio_working_3-way'!Y332+2*PI())/3)</f>
        <v>-0.31796997256771631</v>
      </c>
      <c r="AB332" s="11">
        <f>'OddsRatio_working_3-way'!X332^(1/3)*COS(('OddsRatio_working_3-way'!Y332+4*PI())/3)</f>
        <v>-0.21226966784254761</v>
      </c>
      <c r="AC332" s="11">
        <f>'OddsRatio_working_3-way'!X332^(1/3)*SIN('OddsRatio_working_3-way'!Y332/3)</f>
        <v>6.1026099386501526E-2</v>
      </c>
      <c r="AD332" s="11">
        <f>'OddsRatio_working_3-way'!X332^(1/3)*SIN(('OddsRatio_working_3-way'!Y332+2*PI())/3)</f>
        <v>0.42868794899556367</v>
      </c>
      <c r="AE332" s="11">
        <f>'OddsRatio_working_3-way'!X332^(1/3)*SIN(('OddsRatio_working_3-way'!Y332+4*PI())/3)</f>
        <v>-0.48971404838206528</v>
      </c>
      <c r="AF332" s="11">
        <f>-'OddsRatio_working_3-way'!U332/(3*'OddsRatio_working_3-way'!X332^(1/3))*COS(('OddsRatio_working_3-way'!Y332)/3)</f>
        <v>0.53023964041026395</v>
      </c>
      <c r="AG332" s="11">
        <f>-'OddsRatio_working_3-way'!U332/(3*'OddsRatio_working_3-way'!X332^(1/3))*COS(('OddsRatio_working_3-way'!Y332+2*PI())/3)</f>
        <v>-0.31796997256771625</v>
      </c>
      <c r="AH332" s="11">
        <f>-'OddsRatio_working_3-way'!U332/(3*'OddsRatio_working_3-way'!X332^(1/3))*COS(('OddsRatio_working_3-way'!Y332+4*PI())/3)</f>
        <v>-0.21226966784254758</v>
      </c>
      <c r="AI332" s="11">
        <f>'OddsRatio_working_3-way'!U332/(3*'OddsRatio_working_3-way'!X332^(1/3))*SIN(('OddsRatio_working_3-way'!Y332)/3)</f>
        <v>-6.1026099386501512E-2</v>
      </c>
      <c r="AJ332" s="11">
        <f>'OddsRatio_working_3-way'!U332/(3*'OddsRatio_working_3-way'!X332^(1/3))*SIN(('OddsRatio_working_3-way'!Y332+2*PI())/3)</f>
        <v>-0.42868794899556362</v>
      </c>
      <c r="AK332" s="11">
        <f>'OddsRatio_working_3-way'!U332/(3*'OddsRatio_working_3-way'!X332^(1/3))*SIN(('OddsRatio_working_3-way'!Y332+4*PI())/3)</f>
        <v>0.48971404838206517</v>
      </c>
      <c r="AL332" s="11">
        <f>'OddsRatio_working_3-way'!Z332+'OddsRatio_working_3-way'!AF332</f>
        <v>1.0604792808205281</v>
      </c>
      <c r="AM332" s="11">
        <f>'OddsRatio_working_3-way'!AA332+'OddsRatio_working_3-way'!AG332</f>
        <v>-0.63593994513543262</v>
      </c>
      <c r="AN332" s="11">
        <f>'OddsRatio_working_3-way'!AB332+'OddsRatio_working_3-way'!AH332</f>
        <v>-0.42453933568509516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1.0604792808205281</v>
      </c>
      <c r="AS332" s="11">
        <f>IF(('OddsRatio_working_3-way'!X332=0),IF(Q332&gt;0,-Q332^(1/3),(-Q332)^(1/3)),'OddsRatio_working_3-way'!AM332-'OddsRatio_working_3-way'!R332/3)</f>
        <v>-0.63593994513543262</v>
      </c>
      <c r="AT332" s="11">
        <f>IF(('OddsRatio_working_3-way'!X332=0),IF(Q332&gt;0,-Q332^(1/3),(-Q332)^(1/3)),'OddsRatio_working_3-way'!AN332-'OddsRatio_working_3-way'!R332/3)</f>
        <v>-0.42453933568509516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2.06</v>
      </c>
      <c r="B333" s="4">
        <f>IF('True_Odds_Calculator_3-way'!B334="","",'True_Odds_Calculator_3-way'!B334)</f>
        <v>3.8</v>
      </c>
      <c r="C333" s="4">
        <f>IF('True_Odds_Calculator_3-way'!C334="","",'True_Odds_Calculator_3-way'!C334)</f>
        <v>3.58</v>
      </c>
      <c r="D333" s="9">
        <f t="shared" si="78"/>
        <v>0.47456110757514647</v>
      </c>
      <c r="E333" s="9">
        <f t="shared" si="79"/>
        <v>0.2547961454972843</v>
      </c>
      <c r="F333" s="9">
        <f t="shared" si="80"/>
        <v>0.27064274692756929</v>
      </c>
      <c r="G333" s="9">
        <f t="shared" si="81"/>
        <v>1.0445379117942997</v>
      </c>
      <c r="H333" s="9">
        <f t="shared" si="82"/>
        <v>2.1072101865019577</v>
      </c>
      <c r="I333" s="9">
        <f t="shared" si="83"/>
        <v>3.9247061530240392</v>
      </c>
      <c r="J333" s="9">
        <f t="shared" si="84"/>
        <v>3.6949078124292938</v>
      </c>
      <c r="K333" s="11">
        <f t="shared" si="85"/>
        <v>0.4854368932038835</v>
      </c>
      <c r="L333" s="11">
        <f t="shared" si="86"/>
        <v>0.26315789473684209</v>
      </c>
      <c r="M333" s="11">
        <f t="shared" si="87"/>
        <v>0.27932960893854747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-0.27324344924251298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0.22980105794126798</v>
      </c>
      <c r="Q333" s="11">
        <f>2*'OddsRatio_working_3-way'!K333*'OddsRatio_working_3-way'!L333*'OddsRatio_working_3-way'!M333</f>
        <v>7.136678818051799E-2</v>
      </c>
      <c r="R333" s="11">
        <f t="shared" si="88"/>
        <v>0</v>
      </c>
      <c r="S333" s="11">
        <f t="shared" si="89"/>
        <v>-0.84101213982740941</v>
      </c>
      <c r="T333" s="11">
        <f t="shared" si="90"/>
        <v>-0.26118389435633826</v>
      </c>
      <c r="U333" s="11">
        <f>'OddsRatio_working_3-way'!S333-'OddsRatio_working_3-way'!R333^2/3</f>
        <v>-0.84101213982740941</v>
      </c>
      <c r="V333" s="11">
        <f>'OddsRatio_working_3-way'!S333*'OddsRatio_working_3-way'!R333/3-2*'OddsRatio_working_3-way'!R333^3/27-'OddsRatio_working_3-way'!T333</f>
        <v>0.26118389435633826</v>
      </c>
      <c r="W333" s="11">
        <f>'OddsRatio_working_3-way'!V333^2+4*'OddsRatio_working_3-way'!U333^3/27</f>
        <v>-1.9908762985100067E-2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0.14842994109700622</v>
      </c>
      <c r="Y333" s="11">
        <f>IF('OddsRatio_working_3-way'!W333&gt;=0,IF('OddsRatio_working_3-way'!V333+SQRT('OddsRatio_working_3-way'!W333)&gt;0,0,PI()),ACOS('OddsRatio_working_3-way'!V333/(2*'OddsRatio_working_3-way'!X333)))</f>
        <v>0.49530847694016567</v>
      </c>
      <c r="Z333" s="11">
        <f>'OddsRatio_working_3-way'!X333^(1/3)*COS('OddsRatio_working_3-way'!Y333/3)</f>
        <v>0.52226895589714983</v>
      </c>
      <c r="AA333" s="11">
        <f>'OddsRatio_working_3-way'!X333^(1/3)*COS(('OddsRatio_working_3-way'!Y333+2*PI())/3)</f>
        <v>-0.33649619393506269</v>
      </c>
      <c r="AB333" s="11">
        <f>'OddsRatio_working_3-way'!X333^(1/3)*COS(('OddsRatio_working_3-way'!Y333+4*PI())/3)</f>
        <v>-0.18577276196208722</v>
      </c>
      <c r="AC333" s="11">
        <f>'OddsRatio_working_3-way'!X333^(1/3)*SIN('OddsRatio_working_3-way'!Y333/3)</f>
        <v>8.70202140227819E-2</v>
      </c>
      <c r="AD333" s="11">
        <f>'OddsRatio_working_3-way'!X333^(1/3)*SIN(('OddsRatio_working_3-way'!Y333+2*PI())/3)</f>
        <v>0.40878807640351555</v>
      </c>
      <c r="AE333" s="11">
        <f>'OddsRatio_working_3-way'!X333^(1/3)*SIN(('OddsRatio_working_3-way'!Y333+4*PI())/3)</f>
        <v>-0.4958082904262972</v>
      </c>
      <c r="AF333" s="11">
        <f>-'OddsRatio_working_3-way'!U333/(3*'OddsRatio_working_3-way'!X333^(1/3))*COS(('OddsRatio_working_3-way'!Y333)/3)</f>
        <v>0.52226895589714983</v>
      </c>
      <c r="AG333" s="11">
        <f>-'OddsRatio_working_3-way'!U333/(3*'OddsRatio_working_3-way'!X333^(1/3))*COS(('OddsRatio_working_3-way'!Y333+2*PI())/3)</f>
        <v>-0.33649619393506269</v>
      </c>
      <c r="AH333" s="11">
        <f>-'OddsRatio_working_3-way'!U333/(3*'OddsRatio_working_3-way'!X333^(1/3))*COS(('OddsRatio_working_3-way'!Y333+4*PI())/3)</f>
        <v>-0.18577276196208722</v>
      </c>
      <c r="AI333" s="11">
        <f>'OddsRatio_working_3-way'!U333/(3*'OddsRatio_working_3-way'!X333^(1/3))*SIN(('OddsRatio_working_3-way'!Y333)/3)</f>
        <v>-8.70202140227819E-2</v>
      </c>
      <c r="AJ333" s="11">
        <f>'OddsRatio_working_3-way'!U333/(3*'OddsRatio_working_3-way'!X333^(1/3))*SIN(('OddsRatio_working_3-way'!Y333+2*PI())/3)</f>
        <v>-0.40878807640351555</v>
      </c>
      <c r="AK333" s="11">
        <f>'OddsRatio_working_3-way'!U333/(3*'OddsRatio_working_3-way'!X333^(1/3))*SIN(('OddsRatio_working_3-way'!Y333+4*PI())/3)</f>
        <v>0.4958082904262972</v>
      </c>
      <c r="AL333" s="11">
        <f>'OddsRatio_working_3-way'!Z333+'OddsRatio_working_3-way'!AF333</f>
        <v>1.0445379117942997</v>
      </c>
      <c r="AM333" s="11">
        <f>'OddsRatio_working_3-way'!AA333+'OddsRatio_working_3-way'!AG333</f>
        <v>-0.67299238787012539</v>
      </c>
      <c r="AN333" s="11">
        <f>'OddsRatio_working_3-way'!AB333+'OddsRatio_working_3-way'!AH333</f>
        <v>-0.37154552392417445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1.0445379117942997</v>
      </c>
      <c r="AS333" s="11">
        <f>IF(('OddsRatio_working_3-way'!X333=0),IF(Q333&gt;0,-Q333^(1/3),(-Q333)^(1/3)),'OddsRatio_working_3-way'!AM333-'OddsRatio_working_3-way'!R333/3)</f>
        <v>-0.67299238787012539</v>
      </c>
      <c r="AT333" s="11">
        <f>IF(('OddsRatio_working_3-way'!X333=0),IF(Q333&gt;0,-Q333^(1/3),(-Q333)^(1/3)),'OddsRatio_working_3-way'!AN333-'OddsRatio_working_3-way'!R333/3)</f>
        <v>-0.37154552392417445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1.85</v>
      </c>
      <c r="B334" s="4">
        <f>IF('True_Odds_Calculator_3-way'!B335="","",'True_Odds_Calculator_3-way'!B335)</f>
        <v>3.93</v>
      </c>
      <c r="C334" s="4">
        <f>IF('True_Odds_Calculator_3-way'!C335="","",'True_Odds_Calculator_3-way'!C335)</f>
        <v>4.2300000000000004</v>
      </c>
      <c r="D334" s="9">
        <f t="shared" si="78"/>
        <v>0.52782034056218807</v>
      </c>
      <c r="E334" s="9">
        <f t="shared" si="79"/>
        <v>0.24487693858113135</v>
      </c>
      <c r="F334" s="9">
        <f t="shared" si="80"/>
        <v>0.22730272085668066</v>
      </c>
      <c r="G334" s="9">
        <f t="shared" si="81"/>
        <v>1.0524518268846319</v>
      </c>
      <c r="H334" s="9">
        <f t="shared" si="82"/>
        <v>1.8945840528519371</v>
      </c>
      <c r="I334" s="9">
        <f t="shared" si="83"/>
        <v>4.0836838527719719</v>
      </c>
      <c r="J334" s="9">
        <f t="shared" si="84"/>
        <v>4.3994194008373615</v>
      </c>
      <c r="K334" s="11">
        <f t="shared" si="85"/>
        <v>0.54054054054054046</v>
      </c>
      <c r="L334" s="11">
        <f t="shared" si="86"/>
        <v>0.2544529262086514</v>
      </c>
      <c r="M334" s="11">
        <f t="shared" si="87"/>
        <v>0.23640661938534277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-0.26156788589791691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0.22793623573224026</v>
      </c>
      <c r="Q334" s="11">
        <f>2*'OddsRatio_working_3-way'!K334*'OddsRatio_working_3-way'!L334*'OddsRatio_working_3-way'!M334</f>
        <v>6.5031736300211196E-2</v>
      </c>
      <c r="R334" s="11">
        <f t="shared" si="88"/>
        <v>0</v>
      </c>
      <c r="S334" s="11">
        <f t="shared" si="89"/>
        <v>-0.8714228619838974</v>
      </c>
      <c r="T334" s="11">
        <f t="shared" si="90"/>
        <v>-0.24862278515945715</v>
      </c>
      <c r="U334" s="11">
        <f>'OddsRatio_working_3-way'!S334-'OddsRatio_working_3-way'!R334^2/3</f>
        <v>-0.8714228619838974</v>
      </c>
      <c r="V334" s="11">
        <f>'OddsRatio_working_3-way'!S334*'OddsRatio_working_3-way'!R334/3-2*'OddsRatio_working_3-way'!R334^3/27-'OddsRatio_working_3-way'!T334</f>
        <v>0.24862278515945715</v>
      </c>
      <c r="W334" s="11">
        <f>'OddsRatio_working_3-way'!V334^2+4*'OddsRatio_working_3-way'!U334^3/27</f>
        <v>-3.6222144718372075E-2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0.15655305332284136</v>
      </c>
      <c r="Y334" s="11">
        <f>IF('OddsRatio_working_3-way'!W334&gt;=0,IF('OddsRatio_working_3-way'!V334+SQRT('OddsRatio_working_3-way'!W334)&gt;0,0,PI()),ACOS('OddsRatio_working_3-way'!V334/(2*'OddsRatio_working_3-way'!X334)))</f>
        <v>0.65334859595379258</v>
      </c>
      <c r="Z334" s="11">
        <f>'OddsRatio_working_3-way'!X334^(1/3)*COS('OddsRatio_working_3-way'!Y334/3)</f>
        <v>0.52622591344231584</v>
      </c>
      <c r="AA334" s="11">
        <f>'OddsRatio_working_3-way'!X334^(1/3)*COS(('OddsRatio_working_3-way'!Y334+2*PI())/3)</f>
        <v>-0.36396151403520433</v>
      </c>
      <c r="AB334" s="11">
        <f>'OddsRatio_working_3-way'!X334^(1/3)*COS(('OddsRatio_working_3-way'!Y334+4*PI())/3)</f>
        <v>-0.16226439940711174</v>
      </c>
      <c r="AC334" s="11">
        <f>'OddsRatio_working_3-way'!X334^(1/3)*SIN('OddsRatio_working_3-way'!Y334/3)</f>
        <v>0.1164498834253003</v>
      </c>
      <c r="AD334" s="11">
        <f>'OddsRatio_working_3-way'!X334^(1/3)*SIN(('OddsRatio_working_3-way'!Y334+2*PI())/3)</f>
        <v>0.39750006745806665</v>
      </c>
      <c r="AE334" s="11">
        <f>'OddsRatio_working_3-way'!X334^(1/3)*SIN(('OddsRatio_working_3-way'!Y334+4*PI())/3)</f>
        <v>-0.51394995088336681</v>
      </c>
      <c r="AF334" s="11">
        <f>-'OddsRatio_working_3-way'!U334/(3*'OddsRatio_working_3-way'!X334^(1/3))*COS(('OddsRatio_working_3-way'!Y334)/3)</f>
        <v>0.52622591344231595</v>
      </c>
      <c r="AG334" s="11">
        <f>-'OddsRatio_working_3-way'!U334/(3*'OddsRatio_working_3-way'!X334^(1/3))*COS(('OddsRatio_working_3-way'!Y334+2*PI())/3)</f>
        <v>-0.36396151403520444</v>
      </c>
      <c r="AH334" s="11">
        <f>-'OddsRatio_working_3-way'!U334/(3*'OddsRatio_working_3-way'!X334^(1/3))*COS(('OddsRatio_working_3-way'!Y334+4*PI())/3)</f>
        <v>-0.16226439940711176</v>
      </c>
      <c r="AI334" s="11">
        <f>'OddsRatio_working_3-way'!U334/(3*'OddsRatio_working_3-way'!X334^(1/3))*SIN(('OddsRatio_working_3-way'!Y334)/3)</f>
        <v>-0.11644988342530033</v>
      </c>
      <c r="AJ334" s="11">
        <f>'OddsRatio_working_3-way'!U334/(3*'OddsRatio_working_3-way'!X334^(1/3))*SIN(('OddsRatio_working_3-way'!Y334+2*PI())/3)</f>
        <v>-0.39750006745806671</v>
      </c>
      <c r="AK334" s="11">
        <f>'OddsRatio_working_3-way'!U334/(3*'OddsRatio_working_3-way'!X334^(1/3))*SIN(('OddsRatio_working_3-way'!Y334+4*PI())/3)</f>
        <v>0.51394995088336692</v>
      </c>
      <c r="AL334" s="11">
        <f>'OddsRatio_working_3-way'!Z334+'OddsRatio_working_3-way'!AF334</f>
        <v>1.0524518268846319</v>
      </c>
      <c r="AM334" s="11">
        <f>'OddsRatio_working_3-way'!AA334+'OddsRatio_working_3-way'!AG334</f>
        <v>-0.72792302807040876</v>
      </c>
      <c r="AN334" s="11">
        <f>'OddsRatio_working_3-way'!AB334+'OddsRatio_working_3-way'!AH334</f>
        <v>-0.32452879881422347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1.0524518268846319</v>
      </c>
      <c r="AS334" s="11">
        <f>IF(('OddsRatio_working_3-way'!X334=0),IF(Q334&gt;0,-Q334^(1/3),(-Q334)^(1/3)),'OddsRatio_working_3-way'!AM334-'OddsRatio_working_3-way'!R334/3)</f>
        <v>-0.72792302807040876</v>
      </c>
      <c r="AT334" s="11">
        <f>IF(('OddsRatio_working_3-way'!X334=0),IF(Q334&gt;0,-Q334^(1/3),(-Q334)^(1/3)),'OddsRatio_working_3-way'!AN334-'OddsRatio_working_3-way'!R334/3)</f>
        <v>-0.32452879881422347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2.1800000000000002</v>
      </c>
      <c r="B335" s="4">
        <f>IF('True_Odds_Calculator_3-way'!B336="","",'True_Odds_Calculator_3-way'!B336)</f>
        <v>3.51</v>
      </c>
      <c r="C335" s="4">
        <f>IF('True_Odds_Calculator_3-way'!C336="","",'True_Odds_Calculator_3-way'!C336)</f>
        <v>3.44</v>
      </c>
      <c r="D335" s="9">
        <f t="shared" si="78"/>
        <v>0.44569977178335118</v>
      </c>
      <c r="E335" s="9">
        <f t="shared" si="79"/>
        <v>0.27431693898372767</v>
      </c>
      <c r="F335" s="9">
        <f t="shared" si="80"/>
        <v>0.27998328923292154</v>
      </c>
      <c r="G335" s="9">
        <f t="shared" si="81"/>
        <v>1.0539515293809516</v>
      </c>
      <c r="H335" s="9">
        <f t="shared" si="82"/>
        <v>2.2436628046695231</v>
      </c>
      <c r="I335" s="9">
        <f t="shared" si="83"/>
        <v>3.6454183387461883</v>
      </c>
      <c r="J335" s="9">
        <f t="shared" si="84"/>
        <v>3.5716417316895215</v>
      </c>
      <c r="K335" s="11">
        <f t="shared" si="85"/>
        <v>0.4587155963302752</v>
      </c>
      <c r="L335" s="11">
        <f t="shared" si="86"/>
        <v>0.28490028490028491</v>
      </c>
      <c r="M335" s="11">
        <f t="shared" si="87"/>
        <v>0.29069767441860467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-0.2745512987672154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0.23288334041481043</v>
      </c>
      <c r="Q335" s="11">
        <f>2*'OddsRatio_working_3-way'!K335*'OddsRatio_working_3-way'!L335*'OddsRatio_working_3-way'!M335</f>
        <v>7.5981514001569481E-2</v>
      </c>
      <c r="R335" s="11">
        <f t="shared" si="88"/>
        <v>0</v>
      </c>
      <c r="S335" s="11">
        <f t="shared" si="89"/>
        <v>-0.84823252142859429</v>
      </c>
      <c r="T335" s="11">
        <f t="shared" si="90"/>
        <v>-0.27674796783967193</v>
      </c>
      <c r="U335" s="11">
        <f>'OddsRatio_working_3-way'!S335-'OddsRatio_working_3-way'!R335^2/3</f>
        <v>-0.84823252142859429</v>
      </c>
      <c r="V335" s="11">
        <f>'OddsRatio_working_3-way'!S335*'OddsRatio_working_3-way'!R335/3-2*'OddsRatio_working_3-way'!R335^3/27-'OddsRatio_working_3-way'!T335</f>
        <v>0.27674796783967193</v>
      </c>
      <c r="W335" s="11">
        <f>'OddsRatio_working_3-way'!V335^2+4*'OddsRatio_working_3-way'!U335^3/27</f>
        <v>-1.3825666122565319E-2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0.15034552190367476</v>
      </c>
      <c r="Y335" s="11">
        <f>IF('OddsRatio_working_3-way'!W335&gt;=0,IF('OddsRatio_working_3-way'!V335+SQRT('OddsRatio_working_3-way'!W335)&gt;0,0,PI()),ACOS('OddsRatio_working_3-way'!V335/(2*'OddsRatio_working_3-way'!X335)))</f>
        <v>0.40176262375055716</v>
      </c>
      <c r="Z335" s="11">
        <f>'OddsRatio_working_3-way'!X335^(1/3)*COS('OddsRatio_working_3-way'!Y335/3)</f>
        <v>0.5269757646904758</v>
      </c>
      <c r="AA335" s="11">
        <f>'OddsRatio_working_3-way'!X335^(1/3)*COS(('OddsRatio_working_3-way'!Y335+2*PI())/3)</f>
        <v>-0.32497396149177921</v>
      </c>
      <c r="AB335" s="11">
        <f>'OddsRatio_working_3-way'!X335^(1/3)*COS(('OddsRatio_working_3-way'!Y335+4*PI())/3)</f>
        <v>-0.20200180319869679</v>
      </c>
      <c r="AC335" s="11">
        <f>'OddsRatio_working_3-way'!X335^(1/3)*SIN('OddsRatio_working_3-way'!Y335/3)</f>
        <v>7.0998008693340539E-2</v>
      </c>
      <c r="AD335" s="11">
        <f>'OddsRatio_working_3-way'!X335^(1/3)*SIN(('OddsRatio_working_3-way'!Y335+2*PI())/3)</f>
        <v>0.42087539505401245</v>
      </c>
      <c r="AE335" s="11">
        <f>'OddsRatio_working_3-way'!X335^(1/3)*SIN(('OddsRatio_working_3-way'!Y335+4*PI())/3)</f>
        <v>-0.49187340374735289</v>
      </c>
      <c r="AF335" s="11">
        <f>-'OddsRatio_working_3-way'!U335/(3*'OddsRatio_working_3-way'!X335^(1/3))*COS(('OddsRatio_working_3-way'!Y335)/3)</f>
        <v>0.5269757646904758</v>
      </c>
      <c r="AG335" s="11">
        <f>-'OddsRatio_working_3-way'!U335/(3*'OddsRatio_working_3-way'!X335^(1/3))*COS(('OddsRatio_working_3-way'!Y335+2*PI())/3)</f>
        <v>-0.32497396149177921</v>
      </c>
      <c r="AH335" s="11">
        <f>-'OddsRatio_working_3-way'!U335/(3*'OddsRatio_working_3-way'!X335^(1/3))*COS(('OddsRatio_working_3-way'!Y335+4*PI())/3)</f>
        <v>-0.20200180319869679</v>
      </c>
      <c r="AI335" s="11">
        <f>'OddsRatio_working_3-way'!U335/(3*'OddsRatio_working_3-way'!X335^(1/3))*SIN(('OddsRatio_working_3-way'!Y335)/3)</f>
        <v>-7.0998008693340539E-2</v>
      </c>
      <c r="AJ335" s="11">
        <f>'OddsRatio_working_3-way'!U335/(3*'OddsRatio_working_3-way'!X335^(1/3))*SIN(('OddsRatio_working_3-way'!Y335+2*PI())/3)</f>
        <v>-0.42087539505401245</v>
      </c>
      <c r="AK335" s="11">
        <f>'OddsRatio_working_3-way'!U335/(3*'OddsRatio_working_3-way'!X335^(1/3))*SIN(('OddsRatio_working_3-way'!Y335+4*PI())/3)</f>
        <v>0.49187340374735289</v>
      </c>
      <c r="AL335" s="11">
        <f>'OddsRatio_working_3-way'!Z335+'OddsRatio_working_3-way'!AF335</f>
        <v>1.0539515293809516</v>
      </c>
      <c r="AM335" s="11">
        <f>'OddsRatio_working_3-way'!AA335+'OddsRatio_working_3-way'!AG335</f>
        <v>-0.64994792298355841</v>
      </c>
      <c r="AN335" s="11">
        <f>'OddsRatio_working_3-way'!AB335+'OddsRatio_working_3-way'!AH335</f>
        <v>-0.40400360639739358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1.0539515293809516</v>
      </c>
      <c r="AS335" s="11">
        <f>IF(('OddsRatio_working_3-way'!X335=0),IF(Q335&gt;0,-Q335^(1/3),(-Q335)^(1/3)),'OddsRatio_working_3-way'!AM335-'OddsRatio_working_3-way'!R335/3)</f>
        <v>-0.64994792298355841</v>
      </c>
      <c r="AT335" s="11">
        <f>IF(('OddsRatio_working_3-way'!X335=0),IF(Q335&gt;0,-Q335^(1/3),(-Q335)^(1/3)),'OddsRatio_working_3-way'!AN335-'OddsRatio_working_3-way'!R335/3)</f>
        <v>-0.40400360639739358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1.85</v>
      </c>
      <c r="B336" s="4">
        <f>IF('True_Odds_Calculator_3-way'!B337="","",'True_Odds_Calculator_3-way'!B337)</f>
        <v>3.78</v>
      </c>
      <c r="C336" s="4">
        <f>IF('True_Odds_Calculator_3-way'!C337="","",'True_Odds_Calculator_3-way'!C337)</f>
        <v>4.3499999999999996</v>
      </c>
      <c r="D336" s="9">
        <f t="shared" si="78"/>
        <v>0.52639010214248005</v>
      </c>
      <c r="E336" s="9">
        <f t="shared" si="79"/>
        <v>0.25363637590340898</v>
      </c>
      <c r="F336" s="9">
        <f t="shared" si="80"/>
        <v>0.21997352195411113</v>
      </c>
      <c r="G336" s="9">
        <f t="shared" si="81"/>
        <v>1.0585079636920636</v>
      </c>
      <c r="H336" s="9">
        <f t="shared" si="82"/>
        <v>1.8997317691382543</v>
      </c>
      <c r="I336" s="9">
        <f t="shared" si="83"/>
        <v>3.9426521390639362</v>
      </c>
      <c r="J336" s="9">
        <f t="shared" si="84"/>
        <v>4.5460016783684125</v>
      </c>
      <c r="K336" s="11">
        <f t="shared" si="85"/>
        <v>0.54054054054054046</v>
      </c>
      <c r="L336" s="11">
        <f t="shared" si="86"/>
        <v>0.26455026455026459</v>
      </c>
      <c r="M336" s="11">
        <f t="shared" si="87"/>
        <v>0.22988505747126439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-0.26022903034397304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0.2294577007220685</v>
      </c>
      <c r="Q336" s="11">
        <f>2*'OddsRatio_working_3-way'!K336*'OddsRatio_working_3-way'!L336*'OddsRatio_working_3-way'!M336</f>
        <v>6.5747192183973791E-2</v>
      </c>
      <c r="R336" s="11">
        <f t="shared" si="88"/>
        <v>0</v>
      </c>
      <c r="S336" s="11">
        <f t="shared" si="89"/>
        <v>-0.88175289443598692</v>
      </c>
      <c r="T336" s="11">
        <f t="shared" si="90"/>
        <v>-0.25265125915071263</v>
      </c>
      <c r="U336" s="11">
        <f>'OddsRatio_working_3-way'!S336-'OddsRatio_working_3-way'!R336^2/3</f>
        <v>-0.88175289443598692</v>
      </c>
      <c r="V336" s="11">
        <f>'OddsRatio_working_3-way'!S336*'OddsRatio_working_3-way'!R336/3-2*'OddsRatio_working_3-way'!R336^3/27-'OddsRatio_working_3-way'!T336</f>
        <v>0.25265125915071263</v>
      </c>
      <c r="W336" s="11">
        <f>'OddsRatio_working_3-way'!V336^2+4*'OddsRatio_working_3-way'!U336^3/27</f>
        <v>-3.7730665917174611E-2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0.15934500672096313</v>
      </c>
      <c r="Y336" s="11">
        <f>IF('OddsRatio_working_3-way'!W336&gt;=0,IF('OddsRatio_working_3-way'!V336+SQRT('OddsRatio_working_3-way'!W336)&gt;0,0,PI()),ACOS('OddsRatio_working_3-way'!V336/(2*'OddsRatio_working_3-way'!X336)))</f>
        <v>0.65543872710754847</v>
      </c>
      <c r="Z336" s="11">
        <f>'OddsRatio_working_3-way'!X336^(1/3)*COS('OddsRatio_working_3-way'!Y336/3)</f>
        <v>0.52925398184603178</v>
      </c>
      <c r="AA336" s="11">
        <f>'OddsRatio_working_3-way'!X336^(1/3)*COS(('OddsRatio_working_3-way'!Y336+2*PI())/3)</f>
        <v>-0.36639088743885762</v>
      </c>
      <c r="AB336" s="11">
        <f>'OddsRatio_working_3-way'!X336^(1/3)*COS(('OddsRatio_working_3-way'!Y336+4*PI())/3)</f>
        <v>-0.16286309440717425</v>
      </c>
      <c r="AC336" s="11">
        <f>'OddsRatio_working_3-way'!X336^(1/3)*SIN('OddsRatio_working_3-way'!Y336/3)</f>
        <v>0.11750682609441297</v>
      </c>
      <c r="AD336" s="11">
        <f>'OddsRatio_working_3-way'!X336^(1/3)*SIN(('OddsRatio_working_3-way'!Y336+2*PI())/3)</f>
        <v>0.39959398028552517</v>
      </c>
      <c r="AE336" s="11">
        <f>'OddsRatio_working_3-way'!X336^(1/3)*SIN(('OddsRatio_working_3-way'!Y336+4*PI())/3)</f>
        <v>-0.51710080637993805</v>
      </c>
      <c r="AF336" s="11">
        <f>-'OddsRatio_working_3-way'!U336/(3*'OddsRatio_working_3-way'!X336^(1/3))*COS(('OddsRatio_working_3-way'!Y336)/3)</f>
        <v>0.52925398184603178</v>
      </c>
      <c r="AG336" s="11">
        <f>-'OddsRatio_working_3-way'!U336/(3*'OddsRatio_working_3-way'!X336^(1/3))*COS(('OddsRatio_working_3-way'!Y336+2*PI())/3)</f>
        <v>-0.36639088743885762</v>
      </c>
      <c r="AH336" s="11">
        <f>-'OddsRatio_working_3-way'!U336/(3*'OddsRatio_working_3-way'!X336^(1/3))*COS(('OddsRatio_working_3-way'!Y336+4*PI())/3)</f>
        <v>-0.16286309440717425</v>
      </c>
      <c r="AI336" s="11">
        <f>'OddsRatio_working_3-way'!U336/(3*'OddsRatio_working_3-way'!X336^(1/3))*SIN(('OddsRatio_working_3-way'!Y336)/3)</f>
        <v>-0.11750682609441297</v>
      </c>
      <c r="AJ336" s="11">
        <f>'OddsRatio_working_3-way'!U336/(3*'OddsRatio_working_3-way'!X336^(1/3))*SIN(('OddsRatio_working_3-way'!Y336+2*PI())/3)</f>
        <v>-0.39959398028552517</v>
      </c>
      <c r="AK336" s="11">
        <f>'OddsRatio_working_3-way'!U336/(3*'OddsRatio_working_3-way'!X336^(1/3))*SIN(('OddsRatio_working_3-way'!Y336+4*PI())/3)</f>
        <v>0.51710080637993805</v>
      </c>
      <c r="AL336" s="11">
        <f>'OddsRatio_working_3-way'!Z336+'OddsRatio_working_3-way'!AF336</f>
        <v>1.0585079636920636</v>
      </c>
      <c r="AM336" s="11">
        <f>'OddsRatio_working_3-way'!AA336+'OddsRatio_working_3-way'!AG336</f>
        <v>-0.73278177487771523</v>
      </c>
      <c r="AN336" s="11">
        <f>'OddsRatio_working_3-way'!AB336+'OddsRatio_working_3-way'!AH336</f>
        <v>-0.32572618881434851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1.0585079636920636</v>
      </c>
      <c r="AS336" s="11">
        <f>IF(('OddsRatio_working_3-way'!X336=0),IF(Q336&gt;0,-Q336^(1/3),(-Q336)^(1/3)),'OddsRatio_working_3-way'!AM336-'OddsRatio_working_3-way'!R336/3)</f>
        <v>-0.73278177487771523</v>
      </c>
      <c r="AT336" s="11">
        <f>IF(('OddsRatio_working_3-way'!X336=0),IF(Q336&gt;0,-Q336^(1/3),(-Q336)^(1/3)),'OddsRatio_working_3-way'!AN336-'OddsRatio_working_3-way'!R336/3)</f>
        <v>-0.32572618881434851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2.2999999999999998</v>
      </c>
      <c r="B337" s="4">
        <f>IF('True_Odds_Calculator_3-way'!B338="","",'True_Odds_Calculator_3-way'!B338)</f>
        <v>3.25</v>
      </c>
      <c r="C337" s="4">
        <f>IF('True_Odds_Calculator_3-way'!C338="","",'True_Odds_Calculator_3-way'!C338)</f>
        <v>3.38</v>
      </c>
      <c r="D337" s="9">
        <f t="shared" si="78"/>
        <v>0.42059303825270994</v>
      </c>
      <c r="E337" s="9">
        <f t="shared" si="79"/>
        <v>0.29548212875397029</v>
      </c>
      <c r="F337" s="9">
        <f t="shared" si="80"/>
        <v>0.28392483299331966</v>
      </c>
      <c r="G337" s="9">
        <f t="shared" si="81"/>
        <v>1.0596886356800252</v>
      </c>
      <c r="H337" s="9">
        <f t="shared" si="82"/>
        <v>2.3775952263840328</v>
      </c>
      <c r="I337" s="9">
        <f t="shared" si="83"/>
        <v>3.3842994302800569</v>
      </c>
      <c r="J337" s="9">
        <f t="shared" si="84"/>
        <v>3.5220589529184596</v>
      </c>
      <c r="K337" s="11">
        <f t="shared" si="85"/>
        <v>0.43478260869565222</v>
      </c>
      <c r="L337" s="11">
        <f t="shared" si="86"/>
        <v>0.30769230769230771</v>
      </c>
      <c r="M337" s="11">
        <f t="shared" si="87"/>
        <v>0.29585798816568049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-0.27553383071777715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0.23470740733411177</v>
      </c>
      <c r="Q337" s="11">
        <f>2*'OddsRatio_working_3-way'!K337*'OddsRatio_working_3-way'!L337*'OddsRatio_working_3-way'!M337</f>
        <v>7.9159327937305832E-2</v>
      </c>
      <c r="R337" s="11">
        <f t="shared" si="88"/>
        <v>0</v>
      </c>
      <c r="S337" s="11">
        <f t="shared" si="89"/>
        <v>-0.85182791065144037</v>
      </c>
      <c r="T337" s="11">
        <f t="shared" si="90"/>
        <v>-0.28729440494146391</v>
      </c>
      <c r="U337" s="11">
        <f>'OddsRatio_working_3-way'!S337-'OddsRatio_working_3-way'!R337^2/3</f>
        <v>-0.85182791065144037</v>
      </c>
      <c r="V337" s="11">
        <f>'OddsRatio_working_3-way'!S337*'OddsRatio_working_3-way'!R337/3-2*'OddsRatio_working_3-way'!R337^3/27-'OddsRatio_working_3-way'!T337</f>
        <v>0.28729440494146391</v>
      </c>
      <c r="W337" s="11">
        <f>'OddsRatio_working_3-way'!V337^2+4*'OddsRatio_working_3-way'!U337^3/27</f>
        <v>-9.031631948701796E-3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0.15130243476178071</v>
      </c>
      <c r="Y337" s="11">
        <f>IF('OddsRatio_working_3-way'!W337&gt;=0,IF('OddsRatio_working_3-way'!V337+SQRT('OddsRatio_working_3-way'!W337)&gt;0,0,PI()),ACOS('OddsRatio_working_3-way'!V337/(2*'OddsRatio_working_3-way'!X337)))</f>
        <v>0.31946226521129972</v>
      </c>
      <c r="Z337" s="11">
        <f>'OddsRatio_working_3-way'!X337^(1/3)*COS('OddsRatio_working_3-way'!Y337/3)</f>
        <v>0.52984431784001262</v>
      </c>
      <c r="AA337" s="11">
        <f>'OddsRatio_working_3-way'!X337^(1/3)*COS(('OddsRatio_working_3-way'!Y337+2*PI())/3)</f>
        <v>-0.31397036788168881</v>
      </c>
      <c r="AB337" s="11">
        <f>'OddsRatio_working_3-way'!X337^(1/3)*COS(('OddsRatio_working_3-way'!Y337+4*PI())/3)</f>
        <v>-0.21587394995832387</v>
      </c>
      <c r="AC337" s="11">
        <f>'OddsRatio_working_3-way'!X337^(1/3)*SIN('OddsRatio_working_3-way'!Y337/3)</f>
        <v>5.6635993294592998E-2</v>
      </c>
      <c r="AD337" s="11">
        <f>'OddsRatio_working_3-way'!X337^(1/3)*SIN(('OddsRatio_working_3-way'!Y337+2*PI())/3)</f>
        <v>0.43054064265299091</v>
      </c>
      <c r="AE337" s="11">
        <f>'OddsRatio_working_3-way'!X337^(1/3)*SIN(('OddsRatio_working_3-way'!Y337+4*PI())/3)</f>
        <v>-0.48717663594758376</v>
      </c>
      <c r="AF337" s="11">
        <f>-'OddsRatio_working_3-way'!U337/(3*'OddsRatio_working_3-way'!X337^(1/3))*COS(('OddsRatio_working_3-way'!Y337)/3)</f>
        <v>0.52984431784001262</v>
      </c>
      <c r="AG337" s="11">
        <f>-'OddsRatio_working_3-way'!U337/(3*'OddsRatio_working_3-way'!X337^(1/3))*COS(('OddsRatio_working_3-way'!Y337+2*PI())/3)</f>
        <v>-0.31397036788168881</v>
      </c>
      <c r="AH337" s="11">
        <f>-'OddsRatio_working_3-way'!U337/(3*'OddsRatio_working_3-way'!X337^(1/3))*COS(('OddsRatio_working_3-way'!Y337+4*PI())/3)</f>
        <v>-0.21587394995832387</v>
      </c>
      <c r="AI337" s="11">
        <f>'OddsRatio_working_3-way'!U337/(3*'OddsRatio_working_3-way'!X337^(1/3))*SIN(('OddsRatio_working_3-way'!Y337)/3)</f>
        <v>-5.6635993294592998E-2</v>
      </c>
      <c r="AJ337" s="11">
        <f>'OddsRatio_working_3-way'!U337/(3*'OddsRatio_working_3-way'!X337^(1/3))*SIN(('OddsRatio_working_3-way'!Y337+2*PI())/3)</f>
        <v>-0.43054064265299091</v>
      </c>
      <c r="AK337" s="11">
        <f>'OddsRatio_working_3-way'!U337/(3*'OddsRatio_working_3-way'!X337^(1/3))*SIN(('OddsRatio_working_3-way'!Y337+4*PI())/3)</f>
        <v>0.48717663594758376</v>
      </c>
      <c r="AL337" s="11">
        <f>'OddsRatio_working_3-way'!Z337+'OddsRatio_working_3-way'!AF337</f>
        <v>1.0596886356800252</v>
      </c>
      <c r="AM337" s="11">
        <f>'OddsRatio_working_3-way'!AA337+'OddsRatio_working_3-way'!AG337</f>
        <v>-0.62794073576337761</v>
      </c>
      <c r="AN337" s="11">
        <f>'OddsRatio_working_3-way'!AB337+'OddsRatio_working_3-way'!AH337</f>
        <v>-0.43174789991664775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1.0596886356800252</v>
      </c>
      <c r="AS337" s="11">
        <f>IF(('OddsRatio_working_3-way'!X337=0),IF(Q337&gt;0,-Q337^(1/3),(-Q337)^(1/3)),'OddsRatio_working_3-way'!AM337-'OddsRatio_working_3-way'!R337/3)</f>
        <v>-0.62794073576337761</v>
      </c>
      <c r="AT337" s="11">
        <f>IF(('OddsRatio_working_3-way'!X337=0),IF(Q337&gt;0,-Q337^(1/3),(-Q337)^(1/3)),'OddsRatio_working_3-way'!AN337-'OddsRatio_working_3-way'!R337/3)</f>
        <v>-0.43174789991664775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3.47</v>
      </c>
      <c r="B338" s="4">
        <f>IF('True_Odds_Calculator_3-way'!B339="","",'True_Odds_Calculator_3-way'!B339)</f>
        <v>3.17</v>
      </c>
      <c r="C338" s="4">
        <f>IF('True_Odds_Calculator_3-way'!C339="","",'True_Odds_Calculator_3-way'!C339)</f>
        <v>2.2999999999999998</v>
      </c>
      <c r="D338" s="9">
        <f t="shared" si="78"/>
        <v>0.27640681351571589</v>
      </c>
      <c r="E338" s="9">
        <f t="shared" si="79"/>
        <v>0.30303970400816821</v>
      </c>
      <c r="F338" s="9">
        <f t="shared" si="80"/>
        <v>0.42055348247611568</v>
      </c>
      <c r="G338" s="9">
        <f t="shared" si="81"/>
        <v>1.0598606573857157</v>
      </c>
      <c r="H338" s="9">
        <f t="shared" si="82"/>
        <v>3.6178558237427176</v>
      </c>
      <c r="I338" s="9">
        <f t="shared" si="83"/>
        <v>3.2998976265270037</v>
      </c>
      <c r="J338" s="9">
        <f t="shared" si="84"/>
        <v>2.3778188546014301</v>
      </c>
      <c r="K338" s="11">
        <f t="shared" si="85"/>
        <v>0.28818443804034583</v>
      </c>
      <c r="L338" s="11">
        <f t="shared" si="86"/>
        <v>0.31545741324921134</v>
      </c>
      <c r="M338" s="11">
        <f t="shared" si="87"/>
        <v>0.43478260869565222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-0.27541238517188082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0.23478474310240766</v>
      </c>
      <c r="Q338" s="11">
        <f>2*'OddsRatio_working_3-way'!K338*'OddsRatio_working_3-way'!L338*'OddsRatio_working_3-way'!M338</f>
        <v>7.9052102054682716E-2</v>
      </c>
      <c r="R338" s="11">
        <f t="shared" si="88"/>
        <v>0</v>
      </c>
      <c r="S338" s="11">
        <f t="shared" si="89"/>
        <v>-0.85248433165371973</v>
      </c>
      <c r="T338" s="11">
        <f t="shared" si="90"/>
        <v>-0.28703176149956894</v>
      </c>
      <c r="U338" s="11">
        <f>'OddsRatio_working_3-way'!S338-'OddsRatio_working_3-way'!R338^2/3</f>
        <v>-0.85248433165371973</v>
      </c>
      <c r="V338" s="11">
        <f>'OddsRatio_working_3-way'!S338*'OddsRatio_working_3-way'!R338/3-2*'OddsRatio_working_3-way'!R338^3/27-'OddsRatio_working_3-way'!T338</f>
        <v>0.28703176149956894</v>
      </c>
      <c r="W338" s="11">
        <f>'OddsRatio_working_3-way'!V338^2+4*'OddsRatio_working_3-way'!U338^3/27</f>
        <v>-9.3943297492836003E-3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0.151477359577949</v>
      </c>
      <c r="Y338" s="11">
        <f>IF('OddsRatio_working_3-way'!W338&gt;=0,IF('OddsRatio_working_3-way'!V338+SQRT('OddsRatio_working_3-way'!W338)&gt;0,0,PI()),ACOS('OddsRatio_working_3-way'!V338/(2*'OddsRatio_working_3-way'!X338)))</f>
        <v>0.32565576813090358</v>
      </c>
      <c r="Z338" s="11">
        <f>'OddsRatio_working_3-way'!X338^(1/3)*COS('OddsRatio_working_3-way'!Y338/3)</f>
        <v>0.52993032869285794</v>
      </c>
      <c r="AA338" s="11">
        <f>'OddsRatio_working_3-way'!X338^(1/3)*COS(('OddsRatio_working_3-way'!Y338+2*PI())/3)</f>
        <v>-0.31497984181254574</v>
      </c>
      <c r="AB338" s="11">
        <f>'OddsRatio_working_3-way'!X338^(1/3)*COS(('OddsRatio_working_3-way'!Y338+4*PI())/3)</f>
        <v>-0.21495048688031235</v>
      </c>
      <c r="AC338" s="11">
        <f>'OddsRatio_working_3-way'!X338^(1/3)*SIN('OddsRatio_working_3-way'!Y338/3)</f>
        <v>5.7751974996989641E-2</v>
      </c>
      <c r="AD338" s="11">
        <f>'OddsRatio_working_3-way'!X338^(1/3)*SIN(('OddsRatio_working_3-way'!Y338+2*PI())/3)</f>
        <v>0.43005713938535772</v>
      </c>
      <c r="AE338" s="11">
        <f>'OddsRatio_working_3-way'!X338^(1/3)*SIN(('OddsRatio_working_3-way'!Y338+4*PI())/3)</f>
        <v>-0.48780911438234731</v>
      </c>
      <c r="AF338" s="11">
        <f>-'OddsRatio_working_3-way'!U338/(3*'OddsRatio_working_3-way'!X338^(1/3))*COS(('OddsRatio_working_3-way'!Y338)/3)</f>
        <v>0.52993032869285783</v>
      </c>
      <c r="AG338" s="11">
        <f>-'OddsRatio_working_3-way'!U338/(3*'OddsRatio_working_3-way'!X338^(1/3))*COS(('OddsRatio_working_3-way'!Y338+2*PI())/3)</f>
        <v>-0.31497984181254562</v>
      </c>
      <c r="AH338" s="11">
        <f>-'OddsRatio_working_3-way'!U338/(3*'OddsRatio_working_3-way'!X338^(1/3))*COS(('OddsRatio_working_3-way'!Y338+4*PI())/3)</f>
        <v>-0.21495048688031229</v>
      </c>
      <c r="AI338" s="11">
        <f>'OddsRatio_working_3-way'!U338/(3*'OddsRatio_working_3-way'!X338^(1/3))*SIN(('OddsRatio_working_3-way'!Y338)/3)</f>
        <v>-5.7751974996989627E-2</v>
      </c>
      <c r="AJ338" s="11">
        <f>'OddsRatio_working_3-way'!U338/(3*'OddsRatio_working_3-way'!X338^(1/3))*SIN(('OddsRatio_working_3-way'!Y338+2*PI())/3)</f>
        <v>-0.43005713938535767</v>
      </c>
      <c r="AK338" s="11">
        <f>'OddsRatio_working_3-way'!U338/(3*'OddsRatio_working_3-way'!X338^(1/3))*SIN(('OddsRatio_working_3-way'!Y338+4*PI())/3)</f>
        <v>0.4878091143823472</v>
      </c>
      <c r="AL338" s="11">
        <f>'OddsRatio_working_3-way'!Z338+'OddsRatio_working_3-way'!AF338</f>
        <v>1.0598606573857157</v>
      </c>
      <c r="AM338" s="11">
        <f>'OddsRatio_working_3-way'!AA338+'OddsRatio_working_3-way'!AG338</f>
        <v>-0.62995968362509136</v>
      </c>
      <c r="AN338" s="11">
        <f>'OddsRatio_working_3-way'!AB338+'OddsRatio_working_3-way'!AH338</f>
        <v>-0.42990097376062464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1.0598606573857157</v>
      </c>
      <c r="AS338" s="11">
        <f>IF(('OddsRatio_working_3-way'!X338=0),IF(Q338&gt;0,-Q338^(1/3),(-Q338)^(1/3)),'OddsRatio_working_3-way'!AM338-'OddsRatio_working_3-way'!R338/3)</f>
        <v>-0.62995968362509136</v>
      </c>
      <c r="AT338" s="11">
        <f>IF(('OddsRatio_working_3-way'!X338=0),IF(Q338&gt;0,-Q338^(1/3),(-Q338)^(1/3)),'OddsRatio_working_3-way'!AN338-'OddsRatio_working_3-way'!R338/3)</f>
        <v>-0.42990097376062464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2.94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2.59</v>
      </c>
      <c r="D339" s="9">
        <f t="shared" si="78"/>
        <v>0.32728630398082748</v>
      </c>
      <c r="E339" s="9">
        <f t="shared" si="79"/>
        <v>0.3002192823367007</v>
      </c>
      <c r="F339" s="9">
        <f t="shared" si="80"/>
        <v>0.37249441368247205</v>
      </c>
      <c r="G339" s="9">
        <f t="shared" si="81"/>
        <v>1.0594993829732582</v>
      </c>
      <c r="H339" s="9">
        <f t="shared" si="82"/>
        <v>3.05542880296812</v>
      </c>
      <c r="I339" s="9">
        <f t="shared" si="83"/>
        <v>3.3308986425411677</v>
      </c>
      <c r="J339" s="9">
        <f t="shared" si="84"/>
        <v>2.6846040189274807</v>
      </c>
      <c r="K339" s="11">
        <f t="shared" si="85"/>
        <v>0.3401360544217687</v>
      </c>
      <c r="L339" s="11">
        <f t="shared" si="86"/>
        <v>0.3125</v>
      </c>
      <c r="M339" s="11">
        <f t="shared" si="87"/>
        <v>0.38610038610038611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-0.27849952722401705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0.23515680403435502</v>
      </c>
      <c r="Q339" s="11">
        <f>2*'OddsRatio_working_3-way'!K339*'OddsRatio_working_3-way'!L339*'OddsRatio_working_3-way'!M339</f>
        <v>8.2079163711816769E-2</v>
      </c>
      <c r="R339" s="11">
        <f t="shared" si="88"/>
        <v>0</v>
      </c>
      <c r="S339" s="11">
        <f t="shared" si="89"/>
        <v>-0.84437056815971401</v>
      </c>
      <c r="T339" s="11">
        <f t="shared" si="90"/>
        <v>-0.29471922099815501</v>
      </c>
      <c r="U339" s="11">
        <f>'OddsRatio_working_3-way'!S339-'OddsRatio_working_3-way'!R339^2/3</f>
        <v>-0.84437056815971401</v>
      </c>
      <c r="V339" s="11">
        <f>'OddsRatio_working_3-way'!S339*'OddsRatio_working_3-way'!R339/3-2*'OddsRatio_working_3-way'!R339^3/27-'OddsRatio_working_3-way'!T339</f>
        <v>0.29471922099815501</v>
      </c>
      <c r="W339" s="11">
        <f>'OddsRatio_working_3-way'!V339^2+4*'OddsRatio_working_3-way'!U339^3/27</f>
        <v>-2.326334680745501E-3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0.14931991989224414</v>
      </c>
      <c r="Y339" s="11">
        <f>IF('OddsRatio_working_3-way'!W339&gt;=0,IF('OddsRatio_working_3-way'!V339+SQRT('OddsRatio_working_3-way'!W339)&gt;0,0,PI()),ACOS('OddsRatio_working_3-way'!V339/(2*'OddsRatio_working_3-way'!X339)))</f>
        <v>0.16221638134814143</v>
      </c>
      <c r="Z339" s="11">
        <f>'OddsRatio_working_3-way'!X339^(1/3)*COS('OddsRatio_working_3-way'!Y339/3)</f>
        <v>0.52974969148662909</v>
      </c>
      <c r="AA339" s="11">
        <f>'OddsRatio_working_3-way'!X339^(1/3)*COS(('OddsRatio_working_3-way'!Y339+2*PI())/3)</f>
        <v>-0.28970608246834312</v>
      </c>
      <c r="AB339" s="11">
        <f>'OddsRatio_working_3-way'!X339^(1/3)*COS(('OddsRatio_working_3-way'!Y339+4*PI())/3)</f>
        <v>-0.24004360901828611</v>
      </c>
      <c r="AC339" s="11">
        <f>'OddsRatio_working_3-way'!X339^(1/3)*SIN('OddsRatio_working_3-way'!Y339/3)</f>
        <v>2.8672642415013237E-2</v>
      </c>
      <c r="AD339" s="11">
        <f>'OddsRatio_working_3-way'!X339^(1/3)*SIN(('OddsRatio_working_3-way'!Y339+2*PI())/3)</f>
        <v>0.44444036926688324</v>
      </c>
      <c r="AE339" s="11">
        <f>'OddsRatio_working_3-way'!X339^(1/3)*SIN(('OddsRatio_working_3-way'!Y339+4*PI())/3)</f>
        <v>-0.47311301168189629</v>
      </c>
      <c r="AF339" s="11">
        <f>-'OddsRatio_working_3-way'!U339/(3*'OddsRatio_working_3-way'!X339^(1/3))*COS(('OddsRatio_working_3-way'!Y339)/3)</f>
        <v>0.5297496914866292</v>
      </c>
      <c r="AG339" s="11">
        <f>-'OddsRatio_working_3-way'!U339/(3*'OddsRatio_working_3-way'!X339^(1/3))*COS(('OddsRatio_working_3-way'!Y339+2*PI())/3)</f>
        <v>-0.28970608246834317</v>
      </c>
      <c r="AH339" s="11">
        <f>-'OddsRatio_working_3-way'!U339/(3*'OddsRatio_working_3-way'!X339^(1/3))*COS(('OddsRatio_working_3-way'!Y339+4*PI())/3)</f>
        <v>-0.24004360901828617</v>
      </c>
      <c r="AI339" s="11">
        <f>'OddsRatio_working_3-way'!U339/(3*'OddsRatio_working_3-way'!X339^(1/3))*SIN(('OddsRatio_working_3-way'!Y339)/3)</f>
        <v>-2.8672642415013244E-2</v>
      </c>
      <c r="AJ339" s="11">
        <f>'OddsRatio_working_3-way'!U339/(3*'OddsRatio_working_3-way'!X339^(1/3))*SIN(('OddsRatio_working_3-way'!Y339+2*PI())/3)</f>
        <v>-0.4444403692668833</v>
      </c>
      <c r="AK339" s="11">
        <f>'OddsRatio_working_3-way'!U339/(3*'OddsRatio_working_3-way'!X339^(1/3))*SIN(('OddsRatio_working_3-way'!Y339+4*PI())/3)</f>
        <v>0.47311301168189634</v>
      </c>
      <c r="AL339" s="11">
        <f>'OddsRatio_working_3-way'!Z339+'OddsRatio_working_3-way'!AF339</f>
        <v>1.0594993829732582</v>
      </c>
      <c r="AM339" s="11">
        <f>'OddsRatio_working_3-way'!AA339+'OddsRatio_working_3-way'!AG339</f>
        <v>-0.57941216493668635</v>
      </c>
      <c r="AN339" s="11">
        <f>'OddsRatio_working_3-way'!AB339+'OddsRatio_working_3-way'!AH339</f>
        <v>-0.48008721803657228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1.0594993829732582</v>
      </c>
      <c r="AS339" s="11">
        <f>IF(('OddsRatio_working_3-way'!X339=0),IF(Q339&gt;0,-Q339^(1/3),(-Q339)^(1/3)),'OddsRatio_working_3-way'!AM339-'OddsRatio_working_3-way'!R339/3)</f>
        <v>-0.57941216493668635</v>
      </c>
      <c r="AT339" s="11">
        <f>IF(('OddsRatio_working_3-way'!X339=0),IF(Q339&gt;0,-Q339^(1/3),(-Q339)^(1/3)),'OddsRatio_working_3-way'!AN339-'OddsRatio_working_3-way'!R339/3)</f>
        <v>-0.48008721803657228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2.68</v>
      </c>
      <c r="B340" s="4">
        <f>IF('True_Odds_Calculator_3-way'!B341="","",'True_Odds_Calculator_3-way'!B341)</f>
        <v>3.21</v>
      </c>
      <c r="C340" s="4">
        <f>IF('True_Odds_Calculator_3-way'!C341="","",'True_Odds_Calculator_3-way'!C341)</f>
        <v>2.82</v>
      </c>
      <c r="D340" s="9">
        <f t="shared" si="78"/>
        <v>0.35955082686806511</v>
      </c>
      <c r="E340" s="9">
        <f t="shared" si="79"/>
        <v>0.29911558100075042</v>
      </c>
      <c r="F340" s="9">
        <f t="shared" si="80"/>
        <v>0.3413335921311843</v>
      </c>
      <c r="G340" s="9">
        <f t="shared" si="81"/>
        <v>1.060266636660391</v>
      </c>
      <c r="H340" s="9">
        <f t="shared" si="82"/>
        <v>2.7812479495894573</v>
      </c>
      <c r="I340" s="9">
        <f t="shared" si="83"/>
        <v>3.3431892670194645</v>
      </c>
      <c r="J340" s="9">
        <f t="shared" si="84"/>
        <v>2.9296852787219119</v>
      </c>
      <c r="K340" s="11">
        <f t="shared" si="85"/>
        <v>0.37313432835820892</v>
      </c>
      <c r="L340" s="11">
        <f t="shared" si="86"/>
        <v>0.3115264797507788</v>
      </c>
      <c r="M340" s="11">
        <f t="shared" si="87"/>
        <v>0.3546099290780142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-0.27853771508336211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0.23536786802383652</v>
      </c>
      <c r="Q340" s="11">
        <f>2*'OddsRatio_working_3-way'!K340*'OddsRatio_working_3-way'!L340*'OddsRatio_working_3-way'!M340</f>
        <v>8.2440584246527671E-2</v>
      </c>
      <c r="R340" s="11">
        <f t="shared" si="88"/>
        <v>0</v>
      </c>
      <c r="S340" s="11">
        <f t="shared" si="89"/>
        <v>-0.84501256123751312</v>
      </c>
      <c r="T340" s="11">
        <f t="shared" si="90"/>
        <v>-0.29597637871716748</v>
      </c>
      <c r="U340" s="11">
        <f>'OddsRatio_working_3-way'!S340-'OddsRatio_working_3-way'!R340^2/3</f>
        <v>-0.84501256123751312</v>
      </c>
      <c r="V340" s="11">
        <f>'OddsRatio_working_3-way'!S340*'OddsRatio_working_3-way'!R340/3-2*'OddsRatio_working_3-way'!R340^3/27-'OddsRatio_working_3-way'!T340</f>
        <v>0.29597637871716748</v>
      </c>
      <c r="W340" s="11">
        <f>'OddsRatio_working_3-way'!V340^2+4*'OddsRatio_working_3-way'!U340^3/27</f>
        <v>-1.7873213915210462E-3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0.14949024897133692</v>
      </c>
      <c r="Y340" s="11">
        <f>IF('OddsRatio_working_3-way'!W340&gt;=0,IF('OddsRatio_working_3-way'!V340+SQRT('OddsRatio_working_3-way'!W340)&gt;0,0,PI()),ACOS('OddsRatio_working_3-way'!V340/(2*'OddsRatio_working_3-way'!X340)))</f>
        <v>0.1418784601386438</v>
      </c>
      <c r="Z340" s="11">
        <f>'OddsRatio_working_3-way'!X340^(1/3)*COS('OddsRatio_working_3-way'!Y340/3)</f>
        <v>0.5301333183301955</v>
      </c>
      <c r="AA340" s="11">
        <f>'OddsRatio_working_3-way'!X340^(1/3)*COS(('OddsRatio_working_3-way'!Y340+2*PI())/3)</f>
        <v>-0.2867954167582038</v>
      </c>
      <c r="AB340" s="11">
        <f>'OddsRatio_working_3-way'!X340^(1/3)*COS(('OddsRatio_working_3-way'!Y340+4*PI())/3)</f>
        <v>-0.24333790157199184</v>
      </c>
      <c r="AC340" s="11">
        <f>'OddsRatio_working_3-way'!X340^(1/3)*SIN('OddsRatio_working_3-way'!Y340/3)</f>
        <v>2.5090208091071892E-2</v>
      </c>
      <c r="AD340" s="11">
        <f>'OddsRatio_working_3-way'!X340^(1/3)*SIN(('OddsRatio_working_3-way'!Y340+2*PI())/3)</f>
        <v>0.44656381702095604</v>
      </c>
      <c r="AE340" s="11">
        <f>'OddsRatio_working_3-way'!X340^(1/3)*SIN(('OddsRatio_working_3-way'!Y340+4*PI())/3)</f>
        <v>-0.47165402511202775</v>
      </c>
      <c r="AF340" s="11">
        <f>-'OddsRatio_working_3-way'!U340/(3*'OddsRatio_working_3-way'!X340^(1/3))*COS(('OddsRatio_working_3-way'!Y340)/3)</f>
        <v>0.5301333183301955</v>
      </c>
      <c r="AG340" s="11">
        <f>-'OddsRatio_working_3-way'!U340/(3*'OddsRatio_working_3-way'!X340^(1/3))*COS(('OddsRatio_working_3-way'!Y340+2*PI())/3)</f>
        <v>-0.2867954167582038</v>
      </c>
      <c r="AH340" s="11">
        <f>-'OddsRatio_working_3-way'!U340/(3*'OddsRatio_working_3-way'!X340^(1/3))*COS(('OddsRatio_working_3-way'!Y340+4*PI())/3)</f>
        <v>-0.24333790157199184</v>
      </c>
      <c r="AI340" s="11">
        <f>'OddsRatio_working_3-way'!U340/(3*'OddsRatio_working_3-way'!X340^(1/3))*SIN(('OddsRatio_working_3-way'!Y340)/3)</f>
        <v>-2.5090208091071892E-2</v>
      </c>
      <c r="AJ340" s="11">
        <f>'OddsRatio_working_3-way'!U340/(3*'OddsRatio_working_3-way'!X340^(1/3))*SIN(('OddsRatio_working_3-way'!Y340+2*PI())/3)</f>
        <v>-0.44656381702095604</v>
      </c>
      <c r="AK340" s="11">
        <f>'OddsRatio_working_3-way'!U340/(3*'OddsRatio_working_3-way'!X340^(1/3))*SIN(('OddsRatio_working_3-way'!Y340+4*PI())/3)</f>
        <v>0.47165402511202775</v>
      </c>
      <c r="AL340" s="11">
        <f>'OddsRatio_working_3-way'!Z340+'OddsRatio_working_3-way'!AF340</f>
        <v>1.060266636660391</v>
      </c>
      <c r="AM340" s="11">
        <f>'OddsRatio_working_3-way'!AA340+'OddsRatio_working_3-way'!AG340</f>
        <v>-0.57359083351640761</v>
      </c>
      <c r="AN340" s="11">
        <f>'OddsRatio_working_3-way'!AB340+'OddsRatio_working_3-way'!AH340</f>
        <v>-0.48667580314398368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1.060266636660391</v>
      </c>
      <c r="AS340" s="11">
        <f>IF(('OddsRatio_working_3-way'!X340=0),IF(Q340&gt;0,-Q340^(1/3),(-Q340)^(1/3)),'OddsRatio_working_3-way'!AM340-'OddsRatio_working_3-way'!R340/3)</f>
        <v>-0.57359083351640761</v>
      </c>
      <c r="AT340" s="11">
        <f>IF(('OddsRatio_working_3-way'!X340=0),IF(Q340&gt;0,-Q340^(1/3),(-Q340)^(1/3)),'OddsRatio_working_3-way'!AN340-'OddsRatio_working_3-way'!R340/3)</f>
        <v>-0.48667580314398368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1.85</v>
      </c>
      <c r="B341" s="4">
        <f>IF('True_Odds_Calculator_3-way'!B342="","",'True_Odds_Calculator_3-way'!B342)</f>
        <v>3.58</v>
      </c>
      <c r="C341" s="4">
        <f>IF('True_Odds_Calculator_3-way'!C342="","",'True_Odds_Calculator_3-way'!C342)</f>
        <v>4.5</v>
      </c>
      <c r="D341" s="9">
        <f t="shared" si="78"/>
        <v>0.52355012111221422</v>
      </c>
      <c r="E341" s="9">
        <f t="shared" si="79"/>
        <v>0.2657998502840897</v>
      </c>
      <c r="F341" s="9">
        <f t="shared" si="80"/>
        <v>0.21065002860369628</v>
      </c>
      <c r="G341" s="9">
        <f t="shared" si="81"/>
        <v>1.0706315339761097</v>
      </c>
      <c r="H341" s="9">
        <f t="shared" si="82"/>
        <v>1.9100368038796933</v>
      </c>
      <c r="I341" s="9">
        <f t="shared" si="83"/>
        <v>3.7622293576583634</v>
      </c>
      <c r="J341" s="9">
        <f t="shared" si="84"/>
        <v>4.7472103689163845</v>
      </c>
      <c r="K341" s="11">
        <f t="shared" si="85"/>
        <v>0.54054054054054046</v>
      </c>
      <c r="L341" s="11">
        <f t="shared" si="86"/>
        <v>0.27932960893854747</v>
      </c>
      <c r="M341" s="11">
        <f t="shared" si="87"/>
        <v>0.22222222222222221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-0.25753686647541418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0.23252302581911513</v>
      </c>
      <c r="Q341" s="11">
        <f>2*'OddsRatio_working_3-way'!K341*'OddsRatio_working_3-way'!L341*'OddsRatio_working_3-way'!M341</f>
        <v>6.7106212357608983E-2</v>
      </c>
      <c r="R341" s="11">
        <f t="shared" si="88"/>
        <v>0</v>
      </c>
      <c r="S341" s="11">
        <f t="shared" si="89"/>
        <v>-0.90287277701778279</v>
      </c>
      <c r="T341" s="11">
        <f t="shared" si="90"/>
        <v>-0.26056934401667614</v>
      </c>
      <c r="U341" s="11">
        <f>'OddsRatio_working_3-way'!S341-'OddsRatio_working_3-way'!R341^2/3</f>
        <v>-0.90287277701778279</v>
      </c>
      <c r="V341" s="11">
        <f>'OddsRatio_working_3-way'!S341*'OddsRatio_working_3-way'!R341/3-2*'OddsRatio_working_3-way'!R341^3/27-'OddsRatio_working_3-way'!T341</f>
        <v>0.26056934401667614</v>
      </c>
      <c r="W341" s="11">
        <f>'OddsRatio_working_3-way'!V341^2+4*'OddsRatio_working_3-way'!U341^3/27</f>
        <v>-4.1141121336622372E-2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0.16510413712101771</v>
      </c>
      <c r="Y341" s="11">
        <f>IF('OddsRatio_working_3-way'!W341&gt;=0,IF('OddsRatio_working_3-way'!V341+SQRT('OddsRatio_working_3-way'!W341)&gt;0,0,PI()),ACOS('OddsRatio_working_3-way'!V341/(2*'OddsRatio_working_3-way'!X341)))</f>
        <v>0.66144404294184089</v>
      </c>
      <c r="Z341" s="11">
        <f>'OddsRatio_working_3-way'!X341^(1/3)*COS('OddsRatio_working_3-way'!Y341/3)</f>
        <v>0.53531576698805483</v>
      </c>
      <c r="AA341" s="11">
        <f>'OddsRatio_working_3-way'!X341^(1/3)*COS(('OddsRatio_working_3-way'!Y341+2*PI())/3)</f>
        <v>-0.37156152378125995</v>
      </c>
      <c r="AB341" s="11">
        <f>'OddsRatio_working_3-way'!X341^(1/3)*COS(('OddsRatio_working_3-way'!Y341+4*PI())/3)</f>
        <v>-0.1637542432067946</v>
      </c>
      <c r="AC341" s="11">
        <f>'OddsRatio_working_3-way'!X341^(1/3)*SIN('OddsRatio_working_3-way'!Y341/3)</f>
        <v>0.11997758937923164</v>
      </c>
      <c r="AD341" s="11">
        <f>'OddsRatio_working_3-way'!X341^(1/3)*SIN(('OddsRatio_working_3-way'!Y341+2*PI())/3)</f>
        <v>0.40360825856839094</v>
      </c>
      <c r="AE341" s="11">
        <f>'OddsRatio_working_3-way'!X341^(1/3)*SIN(('OddsRatio_working_3-way'!Y341+4*PI())/3)</f>
        <v>-0.52358584794762253</v>
      </c>
      <c r="AF341" s="11">
        <f>-'OddsRatio_working_3-way'!U341/(3*'OddsRatio_working_3-way'!X341^(1/3))*COS(('OddsRatio_working_3-way'!Y341)/3)</f>
        <v>0.53531576698805483</v>
      </c>
      <c r="AG341" s="11">
        <f>-'OddsRatio_working_3-way'!U341/(3*'OddsRatio_working_3-way'!X341^(1/3))*COS(('OddsRatio_working_3-way'!Y341+2*PI())/3)</f>
        <v>-0.37156152378125995</v>
      </c>
      <c r="AH341" s="11">
        <f>-'OddsRatio_working_3-way'!U341/(3*'OddsRatio_working_3-way'!X341^(1/3))*COS(('OddsRatio_working_3-way'!Y341+4*PI())/3)</f>
        <v>-0.1637542432067946</v>
      </c>
      <c r="AI341" s="11">
        <f>'OddsRatio_working_3-way'!U341/(3*'OddsRatio_working_3-way'!X341^(1/3))*SIN(('OddsRatio_working_3-way'!Y341)/3)</f>
        <v>-0.11997758937923164</v>
      </c>
      <c r="AJ341" s="11">
        <f>'OddsRatio_working_3-way'!U341/(3*'OddsRatio_working_3-way'!X341^(1/3))*SIN(('OddsRatio_working_3-way'!Y341+2*PI())/3)</f>
        <v>-0.40360825856839094</v>
      </c>
      <c r="AK341" s="11">
        <f>'OddsRatio_working_3-way'!U341/(3*'OddsRatio_working_3-way'!X341^(1/3))*SIN(('OddsRatio_working_3-way'!Y341+4*PI())/3)</f>
        <v>0.52358584794762253</v>
      </c>
      <c r="AL341" s="11">
        <f>'OddsRatio_working_3-way'!Z341+'OddsRatio_working_3-way'!AF341</f>
        <v>1.0706315339761097</v>
      </c>
      <c r="AM341" s="11">
        <f>'OddsRatio_working_3-way'!AA341+'OddsRatio_working_3-way'!AG341</f>
        <v>-0.7431230475625199</v>
      </c>
      <c r="AN341" s="11">
        <f>'OddsRatio_working_3-way'!AB341+'OddsRatio_working_3-way'!AH341</f>
        <v>-0.32750848641358921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1.0706315339761097</v>
      </c>
      <c r="AS341" s="11">
        <f>IF(('OddsRatio_working_3-way'!X341=0),IF(Q341&gt;0,-Q341^(1/3),(-Q341)^(1/3)),'OddsRatio_working_3-way'!AM341-'OddsRatio_working_3-way'!R341/3)</f>
        <v>-0.7431230475625199</v>
      </c>
      <c r="AT341" s="11">
        <f>IF(('OddsRatio_working_3-way'!X341=0),IF(Q341&gt;0,-Q341^(1/3),(-Q341)^(1/3)),'OddsRatio_working_3-way'!AN341-'OddsRatio_working_3-way'!R341/3)</f>
        <v>-0.32750848641358921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5.1100000000000003</v>
      </c>
      <c r="B342" s="4">
        <f>IF('True_Odds_Calculator_3-way'!B343="","",'True_Odds_Calculator_3-way'!B343)</f>
        <v>4</v>
      </c>
      <c r="C342" s="4">
        <f>IF('True_Odds_Calculator_3-way'!C343="","",'True_Odds_Calculator_3-way'!C343)</f>
        <v>1.69</v>
      </c>
      <c r="D342" s="9">
        <f t="shared" si="78"/>
        <v>0.1857702213397294</v>
      </c>
      <c r="E342" s="9">
        <f t="shared" si="79"/>
        <v>0.23813686980096155</v>
      </c>
      <c r="F342" s="9">
        <f t="shared" si="80"/>
        <v>0.57609290885930864</v>
      </c>
      <c r="G342" s="9">
        <f t="shared" si="81"/>
        <v>1.0664219150326104</v>
      </c>
      <c r="H342" s="9">
        <f t="shared" si="82"/>
        <v>5.3829940707840285</v>
      </c>
      <c r="I342" s="9">
        <f t="shared" si="83"/>
        <v>4.199265745097831</v>
      </c>
      <c r="J342" s="9">
        <f t="shared" si="84"/>
        <v>1.7358311213725015</v>
      </c>
      <c r="K342" s="11">
        <f t="shared" si="85"/>
        <v>0.19569471624266144</v>
      </c>
      <c r="L342" s="11">
        <f t="shared" si="86"/>
        <v>0.25</v>
      </c>
      <c r="M342" s="11">
        <f t="shared" si="87"/>
        <v>0.59171597633136097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-0.24628874813279422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0.22580159566460939</v>
      </c>
      <c r="Q342" s="11">
        <f>2*'OddsRatio_working_3-way'!K342*'OddsRatio_working_3-way'!L342*'OddsRatio_working_3-way'!M342</f>
        <v>5.7897845042207526E-2</v>
      </c>
      <c r="R342" s="11">
        <f t="shared" si="88"/>
        <v>0</v>
      </c>
      <c r="S342" s="11">
        <f t="shared" si="89"/>
        <v>-0.91681653090729687</v>
      </c>
      <c r="T342" s="11">
        <f t="shared" si="90"/>
        <v>-0.23508116177110172</v>
      </c>
      <c r="U342" s="11">
        <f>'OddsRatio_working_3-way'!S342-'OddsRatio_working_3-way'!R342^2/3</f>
        <v>-0.91681653090729687</v>
      </c>
      <c r="V342" s="11">
        <f>'OddsRatio_working_3-way'!S342*'OddsRatio_working_3-way'!R342/3-2*'OddsRatio_working_3-way'!R342^3/27-'OddsRatio_working_3-way'!T342</f>
        <v>0.23508116177110172</v>
      </c>
      <c r="W342" s="11">
        <f>'OddsRatio_working_3-way'!V342^2+4*'OddsRatio_working_3-way'!U342^3/27</f>
        <v>-5.8904621331356516E-2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0.16894361037858713</v>
      </c>
      <c r="Y342" s="11">
        <f>IF('OddsRatio_working_3-way'!W342&gt;=0,IF('OddsRatio_working_3-way'!V342+SQRT('OddsRatio_working_3-way'!W342)&gt;0,0,PI()),ACOS('OddsRatio_working_3-way'!V342/(2*'OddsRatio_working_3-way'!X342)))</f>
        <v>0.8013487521834286</v>
      </c>
      <c r="Z342" s="11">
        <f>'OddsRatio_working_3-way'!X342^(1/3)*COS('OddsRatio_working_3-way'!Y342/3)</f>
        <v>0.53321095751630532</v>
      </c>
      <c r="AA342" s="11">
        <f>'OddsRatio_working_3-way'!X342^(1/3)*COS(('OddsRatio_working_3-way'!Y342+2*PI())/3)</f>
        <v>-0.39297275622836225</v>
      </c>
      <c r="AB342" s="11">
        <f>'OddsRatio_working_3-way'!X342^(1/3)*COS(('OddsRatio_working_3-way'!Y342+4*PI())/3)</f>
        <v>-0.14023820128794312</v>
      </c>
      <c r="AC342" s="11">
        <f>'OddsRatio_working_3-way'!X342^(1/3)*SIN('OddsRatio_working_3-way'!Y342/3)</f>
        <v>0.14591636332837132</v>
      </c>
      <c r="AD342" s="11">
        <f>'OddsRatio_working_3-way'!X342^(1/3)*SIN(('OddsRatio_working_3-way'!Y342+2*PI())/3)</f>
        <v>0.3888160531211598</v>
      </c>
      <c r="AE342" s="11">
        <f>'OddsRatio_working_3-way'!X342^(1/3)*SIN(('OddsRatio_working_3-way'!Y342+4*PI())/3)</f>
        <v>-0.53473241644953107</v>
      </c>
      <c r="AF342" s="11">
        <f>-'OddsRatio_working_3-way'!U342/(3*'OddsRatio_working_3-way'!X342^(1/3))*COS(('OddsRatio_working_3-way'!Y342)/3)</f>
        <v>0.5332109575163051</v>
      </c>
      <c r="AG342" s="11">
        <f>-'OddsRatio_working_3-way'!U342/(3*'OddsRatio_working_3-way'!X342^(1/3))*COS(('OddsRatio_working_3-way'!Y342+2*PI())/3)</f>
        <v>-0.39297275622836209</v>
      </c>
      <c r="AH342" s="11">
        <f>-'OddsRatio_working_3-way'!U342/(3*'OddsRatio_working_3-way'!X342^(1/3))*COS(('OddsRatio_working_3-way'!Y342+4*PI())/3)</f>
        <v>-0.14023820128794307</v>
      </c>
      <c r="AI342" s="11">
        <f>'OddsRatio_working_3-way'!U342/(3*'OddsRatio_working_3-way'!X342^(1/3))*SIN(('OddsRatio_working_3-way'!Y342)/3)</f>
        <v>-0.14591636332837127</v>
      </c>
      <c r="AJ342" s="11">
        <f>'OddsRatio_working_3-way'!U342/(3*'OddsRatio_working_3-way'!X342^(1/3))*SIN(('OddsRatio_working_3-way'!Y342+2*PI())/3)</f>
        <v>-0.38881605312115963</v>
      </c>
      <c r="AK342" s="11">
        <f>'OddsRatio_working_3-way'!U342/(3*'OddsRatio_working_3-way'!X342^(1/3))*SIN(('OddsRatio_working_3-way'!Y342+4*PI())/3)</f>
        <v>0.53473241644953085</v>
      </c>
      <c r="AL342" s="11">
        <f>'OddsRatio_working_3-way'!Z342+'OddsRatio_working_3-way'!AF342</f>
        <v>1.0664219150326104</v>
      </c>
      <c r="AM342" s="11">
        <f>'OddsRatio_working_3-way'!AA342+'OddsRatio_working_3-way'!AG342</f>
        <v>-0.78594551245672428</v>
      </c>
      <c r="AN342" s="11">
        <f>'OddsRatio_working_3-way'!AB342+'OddsRatio_working_3-way'!AH342</f>
        <v>-0.28047640257588619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1.0664219150326104</v>
      </c>
      <c r="AS342" s="11">
        <f>IF(('OddsRatio_working_3-way'!X342=0),IF(Q342&gt;0,-Q342^(1/3),(-Q342)^(1/3)),'OddsRatio_working_3-way'!AM342-'OddsRatio_working_3-way'!R342/3)</f>
        <v>-0.78594551245672428</v>
      </c>
      <c r="AT342" s="11">
        <f>IF(('OddsRatio_working_3-way'!X342=0),IF(Q342&gt;0,-Q342^(1/3),(-Q342)^(1/3)),'OddsRatio_working_3-way'!AN342-'OddsRatio_working_3-way'!R342/3)</f>
        <v>-0.28047640257588619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3.27</v>
      </c>
      <c r="B343" s="4">
        <f>IF('True_Odds_Calculator_3-way'!B344="","",'True_Odds_Calculator_3-way'!B344)</f>
        <v>3.53</v>
      </c>
      <c r="C343" s="4">
        <f>IF('True_Odds_Calculator_3-way'!C344="","",'True_Odds_Calculator_3-way'!C344)</f>
        <v>2.25</v>
      </c>
      <c r="D343" s="9">
        <f t="shared" si="78"/>
        <v>0.29508283174993688</v>
      </c>
      <c r="E343" s="9">
        <f t="shared" si="79"/>
        <v>0.27303791150142215</v>
      </c>
      <c r="F343" s="9">
        <f t="shared" si="80"/>
        <v>0.43187925674864069</v>
      </c>
      <c r="G343" s="9">
        <f t="shared" si="81"/>
        <v>1.0523695859410314</v>
      </c>
      <c r="H343" s="9">
        <f t="shared" si="82"/>
        <v>3.3888789600861418</v>
      </c>
      <c r="I343" s="9">
        <f t="shared" si="83"/>
        <v>3.6624950524308102</v>
      </c>
      <c r="J343" s="9">
        <f t="shared" si="84"/>
        <v>2.3154619824262892</v>
      </c>
      <c r="K343" s="11">
        <f t="shared" si="85"/>
        <v>0.3058103975535168</v>
      </c>
      <c r="L343" s="11">
        <f t="shared" si="86"/>
        <v>0.28328611898016998</v>
      </c>
      <c r="M343" s="11">
        <f t="shared" si="87"/>
        <v>0.44444444444444442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-0.27640851340723982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0.23294339379273235</v>
      </c>
      <c r="Q343" s="11">
        <f>2*'OddsRatio_working_3-way'!K343*'OddsRatio_working_3-way'!L343*'OddsRatio_working_3-way'!M343</f>
        <v>7.700608059263879E-2</v>
      </c>
      <c r="R343" s="11">
        <f t="shared" si="88"/>
        <v>0</v>
      </c>
      <c r="S343" s="11">
        <f t="shared" si="89"/>
        <v>-0.84275043095192514</v>
      </c>
      <c r="T343" s="11">
        <f t="shared" si="90"/>
        <v>-0.27859518378576037</v>
      </c>
      <c r="U343" s="11">
        <f>'OddsRatio_working_3-way'!S343-'OddsRatio_working_3-way'!R343^2/3</f>
        <v>-0.84275043095192514</v>
      </c>
      <c r="V343" s="11">
        <f>'OddsRatio_working_3-way'!S343*'OddsRatio_working_3-way'!R343/3-2*'OddsRatio_working_3-way'!R343^3/27-'OddsRatio_working_3-way'!T343</f>
        <v>0.27859518378576037</v>
      </c>
      <c r="W343" s="11">
        <f>'OddsRatio_working_3-way'!V343^2+4*'OddsRatio_working_3-way'!U343^3/27</f>
        <v>-1.1058086018659957E-2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0.14889036440220163</v>
      </c>
      <c r="Y343" s="11">
        <f>IF('OddsRatio_working_3-way'!W343&gt;=0,IF('OddsRatio_working_3-way'!V343+SQRT('OddsRatio_working_3-way'!W343)&gt;0,0,PI()),ACOS('OddsRatio_working_3-way'!V343/(2*'OddsRatio_working_3-way'!X343)))</f>
        <v>0.36092216900402496</v>
      </c>
      <c r="Z343" s="11">
        <f>'OddsRatio_working_3-way'!X343^(1/3)*COS('OddsRatio_working_3-way'!Y343/3)</f>
        <v>0.52618479297051557</v>
      </c>
      <c r="AA343" s="11">
        <f>'OddsRatio_working_3-way'!X343^(1/3)*COS(('OddsRatio_working_3-way'!Y343+2*PI())/3)</f>
        <v>-0.31818123812231697</v>
      </c>
      <c r="AB343" s="11">
        <f>'OddsRatio_working_3-way'!X343^(1/3)*COS(('OddsRatio_working_3-way'!Y343+4*PI())/3)</f>
        <v>-0.20800355484819874</v>
      </c>
      <c r="AC343" s="11">
        <f>'OddsRatio_working_3-way'!X343^(1/3)*SIN('OddsRatio_working_3-way'!Y343/3)</f>
        <v>6.3611115097001597E-2</v>
      </c>
      <c r="AD343" s="11">
        <f>'OddsRatio_working_3-way'!X343^(1/3)*SIN(('OddsRatio_working_3-way'!Y343+2*PI())/3)</f>
        <v>0.42388384024902126</v>
      </c>
      <c r="AE343" s="11">
        <f>'OddsRatio_working_3-way'!X343^(1/3)*SIN(('OddsRatio_working_3-way'!Y343+4*PI())/3)</f>
        <v>-0.48749495534602277</v>
      </c>
      <c r="AF343" s="11">
        <f>-'OddsRatio_working_3-way'!U343/(3*'OddsRatio_working_3-way'!X343^(1/3))*COS(('OddsRatio_working_3-way'!Y343)/3)</f>
        <v>0.52618479297051568</v>
      </c>
      <c r="AG343" s="11">
        <f>-'OddsRatio_working_3-way'!U343/(3*'OddsRatio_working_3-way'!X343^(1/3))*COS(('OddsRatio_working_3-way'!Y343+2*PI())/3)</f>
        <v>-0.31818123812231702</v>
      </c>
      <c r="AH343" s="11">
        <f>-'OddsRatio_working_3-way'!U343/(3*'OddsRatio_working_3-way'!X343^(1/3))*COS(('OddsRatio_working_3-way'!Y343+4*PI())/3)</f>
        <v>-0.2080035548481988</v>
      </c>
      <c r="AI343" s="11">
        <f>'OddsRatio_working_3-way'!U343/(3*'OddsRatio_working_3-way'!X343^(1/3))*SIN(('OddsRatio_working_3-way'!Y343)/3)</f>
        <v>-6.3611115097001611E-2</v>
      </c>
      <c r="AJ343" s="11">
        <f>'OddsRatio_working_3-way'!U343/(3*'OddsRatio_working_3-way'!X343^(1/3))*SIN(('OddsRatio_working_3-way'!Y343+2*PI())/3)</f>
        <v>-0.42388384024902132</v>
      </c>
      <c r="AK343" s="11">
        <f>'OddsRatio_working_3-way'!U343/(3*'OddsRatio_working_3-way'!X343^(1/3))*SIN(('OddsRatio_working_3-way'!Y343+4*PI())/3)</f>
        <v>0.48749495534602288</v>
      </c>
      <c r="AL343" s="11">
        <f>'OddsRatio_working_3-way'!Z343+'OddsRatio_working_3-way'!AF343</f>
        <v>1.0523695859410314</v>
      </c>
      <c r="AM343" s="11">
        <f>'OddsRatio_working_3-way'!AA343+'OddsRatio_working_3-way'!AG343</f>
        <v>-0.63636247624463405</v>
      </c>
      <c r="AN343" s="11">
        <f>'OddsRatio_working_3-way'!AB343+'OddsRatio_working_3-way'!AH343</f>
        <v>-0.41600710969639754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1.0523695859410314</v>
      </c>
      <c r="AS343" s="11">
        <f>IF(('OddsRatio_working_3-way'!X343=0),IF(Q343&gt;0,-Q343^(1/3),(-Q343)^(1/3)),'OddsRatio_working_3-way'!AM343-'OddsRatio_working_3-way'!R343/3)</f>
        <v>-0.63636247624463405</v>
      </c>
      <c r="AT343" s="11">
        <f>IF(('OddsRatio_working_3-way'!X343=0),IF(Q343&gt;0,-Q343^(1/3),(-Q343)^(1/3)),'OddsRatio_working_3-way'!AN343-'OddsRatio_working_3-way'!R343/3)</f>
        <v>-0.41600710969639754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5.56</v>
      </c>
      <c r="B344" s="4">
        <f>IF('True_Odds_Calculator_3-way'!B345="","",'True_Odds_Calculator_3-way'!B345)</f>
        <v>4.4800000000000004</v>
      </c>
      <c r="C344" s="4">
        <f>IF('True_Odds_Calculator_3-way'!C345="","",'True_Odds_Calculator_3-way'!C345)</f>
        <v>1.58</v>
      </c>
      <c r="D344" s="9">
        <f t="shared" si="78"/>
        <v>0.17038964442046997</v>
      </c>
      <c r="E344" s="9">
        <f t="shared" si="79"/>
        <v>0.21205577631271666</v>
      </c>
      <c r="F344" s="9">
        <f t="shared" si="80"/>
        <v>0.61755457926681356</v>
      </c>
      <c r="G344" s="9">
        <f t="shared" si="81"/>
        <v>1.0677415058914823</v>
      </c>
      <c r="H344" s="9">
        <f t="shared" si="82"/>
        <v>5.8689012668651577</v>
      </c>
      <c r="I344" s="9">
        <f t="shared" si="83"/>
        <v>4.7157404405023584</v>
      </c>
      <c r="J344" s="9">
        <f t="shared" si="84"/>
        <v>1.6192900734170599</v>
      </c>
      <c r="K344" s="11">
        <f t="shared" si="85"/>
        <v>0.17985611510791369</v>
      </c>
      <c r="L344" s="11">
        <f t="shared" si="86"/>
        <v>0.2232142857142857</v>
      </c>
      <c r="M344" s="11">
        <f t="shared" si="87"/>
        <v>0.63291139240506322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-0.23386336139045372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0.21902685807953992</v>
      </c>
      <c r="Q344" s="11">
        <f>2*'OddsRatio_working_3-way'!K344*'OddsRatio_working_3-way'!L344*'OddsRatio_working_3-way'!M344</f>
        <v>5.0818296538176329E-2</v>
      </c>
      <c r="R344" s="11">
        <f t="shared" si="88"/>
        <v>0</v>
      </c>
      <c r="S344" s="11">
        <f t="shared" si="89"/>
        <v>-0.93655909492319722</v>
      </c>
      <c r="T344" s="11">
        <f t="shared" si="90"/>
        <v>-0.21729909394969779</v>
      </c>
      <c r="U344" s="11">
        <f>'OddsRatio_working_3-way'!S344-'OddsRatio_working_3-way'!R344^2/3</f>
        <v>-0.93655909492319722</v>
      </c>
      <c r="V344" s="11">
        <f>'OddsRatio_working_3-way'!S344*'OddsRatio_working_3-way'!R344/3-2*'OddsRatio_working_3-way'!R344^3/27-'OddsRatio_working_3-way'!T344</f>
        <v>0.21729909394969779</v>
      </c>
      <c r="W344" s="11">
        <f>'OddsRatio_working_3-way'!V344^2+4*'OddsRatio_working_3-way'!U344^3/27</f>
        <v>-7.4484243975593889E-2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0.17442988577574189</v>
      </c>
      <c r="Y344" s="11">
        <f>IF('OddsRatio_working_3-way'!W344&gt;=0,IF('OddsRatio_working_3-way'!V344+SQRT('OddsRatio_working_3-way'!W344)&gt;0,0,PI()),ACOS('OddsRatio_working_3-way'!V344/(2*'OddsRatio_working_3-way'!X344)))</f>
        <v>0.89837278996071313</v>
      </c>
      <c r="Z344" s="11">
        <f>'OddsRatio_working_3-way'!X344^(1/3)*COS('OddsRatio_working_3-way'!Y344/3)</f>
        <v>0.53387075294574127</v>
      </c>
      <c r="AA344" s="11">
        <f>'OddsRatio_working_3-way'!X344^(1/3)*COS(('OddsRatio_working_3-way'!Y344+2*PI())/3)</f>
        <v>-0.40968091262955697</v>
      </c>
      <c r="AB344" s="11">
        <f>'OddsRatio_working_3-way'!X344^(1/3)*COS(('OddsRatio_working_3-way'!Y344+4*PI())/3)</f>
        <v>-0.12418984031618439</v>
      </c>
      <c r="AC344" s="11">
        <f>'OddsRatio_working_3-way'!X344^(1/3)*SIN('OddsRatio_working_3-way'!Y344/3)</f>
        <v>0.16482834745136063</v>
      </c>
      <c r="AD344" s="11">
        <f>'OddsRatio_working_3-way'!X344^(1/3)*SIN(('OddsRatio_working_3-way'!Y344+2*PI())/3)</f>
        <v>0.37993146066285755</v>
      </c>
      <c r="AE344" s="11">
        <f>'OddsRatio_working_3-way'!X344^(1/3)*SIN(('OddsRatio_working_3-way'!Y344+4*PI())/3)</f>
        <v>-0.5447598081142182</v>
      </c>
      <c r="AF344" s="11">
        <f>-'OddsRatio_working_3-way'!U344/(3*'OddsRatio_working_3-way'!X344^(1/3))*COS(('OddsRatio_working_3-way'!Y344)/3)</f>
        <v>0.53387075294574105</v>
      </c>
      <c r="AG344" s="11">
        <f>-'OddsRatio_working_3-way'!U344/(3*'OddsRatio_working_3-way'!X344^(1/3))*COS(('OddsRatio_working_3-way'!Y344+2*PI())/3)</f>
        <v>-0.4096809126295568</v>
      </c>
      <c r="AH344" s="11">
        <f>-'OddsRatio_working_3-way'!U344/(3*'OddsRatio_working_3-way'!X344^(1/3))*COS(('OddsRatio_working_3-way'!Y344+4*PI())/3)</f>
        <v>-0.12418984031618434</v>
      </c>
      <c r="AI344" s="11">
        <f>'OddsRatio_working_3-way'!U344/(3*'OddsRatio_working_3-way'!X344^(1/3))*SIN(('OddsRatio_working_3-way'!Y344)/3)</f>
        <v>-0.16482834745136055</v>
      </c>
      <c r="AJ344" s="11">
        <f>'OddsRatio_working_3-way'!U344/(3*'OddsRatio_working_3-way'!X344^(1/3))*SIN(('OddsRatio_working_3-way'!Y344+2*PI())/3)</f>
        <v>-0.37993146066285738</v>
      </c>
      <c r="AK344" s="11">
        <f>'OddsRatio_working_3-way'!U344/(3*'OddsRatio_working_3-way'!X344^(1/3))*SIN(('OddsRatio_working_3-way'!Y344+4*PI())/3)</f>
        <v>0.54475980811421798</v>
      </c>
      <c r="AL344" s="11">
        <f>'OddsRatio_working_3-way'!Z344+'OddsRatio_working_3-way'!AF344</f>
        <v>1.0677415058914823</v>
      </c>
      <c r="AM344" s="11">
        <f>'OddsRatio_working_3-way'!AA344+'OddsRatio_working_3-way'!AG344</f>
        <v>-0.81936182525911372</v>
      </c>
      <c r="AN344" s="11">
        <f>'OddsRatio_working_3-way'!AB344+'OddsRatio_working_3-way'!AH344</f>
        <v>-0.24837968063236873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1.0677415058914823</v>
      </c>
      <c r="AS344" s="11">
        <f>IF(('OddsRatio_working_3-way'!X344=0),IF(Q344&gt;0,-Q344^(1/3),(-Q344)^(1/3)),'OddsRatio_working_3-way'!AM344-'OddsRatio_working_3-way'!R344/3)</f>
        <v>-0.81936182525911372</v>
      </c>
      <c r="AT344" s="11">
        <f>IF(('OddsRatio_working_3-way'!X344=0),IF(Q344&gt;0,-Q344^(1/3),(-Q344)^(1/3)),'OddsRatio_working_3-way'!AN344-'OddsRatio_working_3-way'!R344/3)</f>
        <v>-0.24837968063236873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2.5</v>
      </c>
      <c r="B345" s="4">
        <f>IF('True_Odds_Calculator_3-way'!B346="","",'True_Odds_Calculator_3-way'!B346)</f>
        <v>2.93</v>
      </c>
      <c r="C345" s="4">
        <f>IF('True_Odds_Calculator_3-way'!C346="","",'True_Odds_Calculator_3-way'!C346)</f>
        <v>3.36</v>
      </c>
      <c r="D345" s="9">
        <f t="shared" si="78"/>
        <v>0.38609856397689424</v>
      </c>
      <c r="E345" s="9">
        <f t="shared" si="79"/>
        <v>0.32831927130087046</v>
      </c>
      <c r="F345" s="9">
        <f t="shared" si="80"/>
        <v>0.28558216472223547</v>
      </c>
      <c r="G345" s="9">
        <f t="shared" si="81"/>
        <v>1.0600081486961868</v>
      </c>
      <c r="H345" s="9">
        <f t="shared" si="82"/>
        <v>2.5900122230442801</v>
      </c>
      <c r="I345" s="9">
        <f t="shared" si="83"/>
        <v>3.045815726983641</v>
      </c>
      <c r="J345" s="9">
        <f t="shared" si="84"/>
        <v>3.5016192309230014</v>
      </c>
      <c r="K345" s="11">
        <f t="shared" si="85"/>
        <v>0.4</v>
      </c>
      <c r="L345" s="11">
        <f t="shared" si="86"/>
        <v>0.34129692832764502</v>
      </c>
      <c r="M345" s="11">
        <f t="shared" si="87"/>
        <v>0.29761904761904762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-0.27759629449049261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0.23525109702584104</v>
      </c>
      <c r="Q345" s="11">
        <f>2*'OddsRatio_working_3-way'!K345*'OddsRatio_working_3-way'!L345*'OddsRatio_working_3-way'!M345</f>
        <v>8.1261173411344062E-2</v>
      </c>
      <c r="R345" s="11">
        <f t="shared" si="88"/>
        <v>0</v>
      </c>
      <c r="S345" s="11">
        <f t="shared" si="89"/>
        <v>-0.84745762711864348</v>
      </c>
      <c r="T345" s="11">
        <f t="shared" si="90"/>
        <v>-0.29273147741576633</v>
      </c>
      <c r="U345" s="11">
        <f>'OddsRatio_working_3-way'!S345-'OddsRatio_working_3-way'!R345^2/3</f>
        <v>-0.84745762711864348</v>
      </c>
      <c r="V345" s="11">
        <f>'OddsRatio_working_3-way'!S345*'OddsRatio_working_3-way'!R345/3-2*'OddsRatio_working_3-way'!R345^3/27-'OddsRatio_working_3-way'!T345</f>
        <v>0.29273147741576633</v>
      </c>
      <c r="W345" s="11">
        <f>'OddsRatio_working_3-way'!V345^2+4*'OddsRatio_working_3-way'!U345^3/27</f>
        <v>-4.4758188232107143E-3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0.15013954899794726</v>
      </c>
      <c r="Y345" s="11">
        <f>IF('OddsRatio_working_3-way'!W345&gt;=0,IF('OddsRatio_working_3-way'!V345+SQRT('OddsRatio_working_3-way'!W345)&gt;0,0,PI()),ACOS('OddsRatio_working_3-way'!V345/(2*'OddsRatio_working_3-way'!X345)))</f>
        <v>0.22468360138193155</v>
      </c>
      <c r="Z345" s="11">
        <f>'OddsRatio_working_3-way'!X345^(1/3)*COS('OddsRatio_working_3-way'!Y345/3)</f>
        <v>0.53000407434809338</v>
      </c>
      <c r="AA345" s="11">
        <f>'OddsRatio_working_3-way'!X345^(1/3)*COS(('OddsRatio_working_3-way'!Y345+2*PI())/3)</f>
        <v>-0.29944282201522565</v>
      </c>
      <c r="AB345" s="11">
        <f>'OddsRatio_working_3-way'!X345^(1/3)*COS(('OddsRatio_working_3-way'!Y345+4*PI())/3)</f>
        <v>-0.23056125233286784</v>
      </c>
      <c r="AC345" s="11">
        <f>'OddsRatio_working_3-way'!X345^(1/3)*SIN('OddsRatio_working_3-way'!Y345/3)</f>
        <v>3.9768792798313281E-2</v>
      </c>
      <c r="AD345" s="11">
        <f>'OddsRatio_working_3-way'!X345^(1/3)*SIN(('OddsRatio_working_3-way'!Y345+2*PI())/3)</f>
        <v>0.43911259609554854</v>
      </c>
      <c r="AE345" s="11">
        <f>'OddsRatio_working_3-way'!X345^(1/3)*SIN(('OddsRatio_working_3-way'!Y345+4*PI())/3)</f>
        <v>-0.47888138889386184</v>
      </c>
      <c r="AF345" s="11">
        <f>-'OddsRatio_working_3-way'!U345/(3*'OddsRatio_working_3-way'!X345^(1/3))*COS(('OddsRatio_working_3-way'!Y345)/3)</f>
        <v>0.53000407434809338</v>
      </c>
      <c r="AG345" s="11">
        <f>-'OddsRatio_working_3-way'!U345/(3*'OddsRatio_working_3-way'!X345^(1/3))*COS(('OddsRatio_working_3-way'!Y345+2*PI())/3)</f>
        <v>-0.29944282201522565</v>
      </c>
      <c r="AH345" s="11">
        <f>-'OddsRatio_working_3-way'!U345/(3*'OddsRatio_working_3-way'!X345^(1/3))*COS(('OddsRatio_working_3-way'!Y345+4*PI())/3)</f>
        <v>-0.23056125233286784</v>
      </c>
      <c r="AI345" s="11">
        <f>'OddsRatio_working_3-way'!U345/(3*'OddsRatio_working_3-way'!X345^(1/3))*SIN(('OddsRatio_working_3-way'!Y345)/3)</f>
        <v>-3.9768792798313281E-2</v>
      </c>
      <c r="AJ345" s="11">
        <f>'OddsRatio_working_3-way'!U345/(3*'OddsRatio_working_3-way'!X345^(1/3))*SIN(('OddsRatio_working_3-way'!Y345+2*PI())/3)</f>
        <v>-0.43911259609554854</v>
      </c>
      <c r="AK345" s="11">
        <f>'OddsRatio_working_3-way'!U345/(3*'OddsRatio_working_3-way'!X345^(1/3))*SIN(('OddsRatio_working_3-way'!Y345+4*PI())/3)</f>
        <v>0.47888138889386184</v>
      </c>
      <c r="AL345" s="11">
        <f>'OddsRatio_working_3-way'!Z345+'OddsRatio_working_3-way'!AF345</f>
        <v>1.0600081486961868</v>
      </c>
      <c r="AM345" s="11">
        <f>'OddsRatio_working_3-way'!AA345+'OddsRatio_working_3-way'!AG345</f>
        <v>-0.5988856440304513</v>
      </c>
      <c r="AN345" s="11">
        <f>'OddsRatio_working_3-way'!AB345+'OddsRatio_working_3-way'!AH345</f>
        <v>-0.46112250466573568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1.0600081486961868</v>
      </c>
      <c r="AS345" s="11">
        <f>IF(('OddsRatio_working_3-way'!X345=0),IF(Q345&gt;0,-Q345^(1/3),(-Q345)^(1/3)),'OddsRatio_working_3-way'!AM345-'OddsRatio_working_3-way'!R345/3)</f>
        <v>-0.5988856440304513</v>
      </c>
      <c r="AT345" s="11">
        <f>IF(('OddsRatio_working_3-way'!X345=0),IF(Q345&gt;0,-Q345^(1/3),(-Q345)^(1/3)),'OddsRatio_working_3-way'!AN345-'OddsRatio_working_3-way'!R345/3)</f>
        <v>-0.46112250466573568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1.64</v>
      </c>
      <c r="B346" s="4">
        <f>IF('True_Odds_Calculator_3-way'!B347="","",'True_Odds_Calculator_3-way'!B347)</f>
        <v>4.21</v>
      </c>
      <c r="C346" s="4">
        <f>IF('True_Odds_Calculator_3-way'!C347="","",'True_Odds_Calculator_3-way'!C347)</f>
        <v>5.1100000000000003</v>
      </c>
      <c r="D346" s="9">
        <f t="shared" si="78"/>
        <v>0.5917087468584018</v>
      </c>
      <c r="E346" s="9">
        <f t="shared" si="79"/>
        <v>0.22417077364928228</v>
      </c>
      <c r="F346" s="9">
        <f t="shared" si="80"/>
        <v>0.18412047949231589</v>
      </c>
      <c r="G346" s="9">
        <f t="shared" si="81"/>
        <v>1.0781572630468688</v>
      </c>
      <c r="H346" s="9">
        <f t="shared" si="82"/>
        <v>1.6900206483499962</v>
      </c>
      <c r="I346" s="9">
        <f t="shared" si="83"/>
        <v>4.4608848143804476</v>
      </c>
      <c r="J346" s="9">
        <f t="shared" si="84"/>
        <v>5.4312263511226311</v>
      </c>
      <c r="K346" s="11">
        <f t="shared" si="85"/>
        <v>0.6097560975609756</v>
      </c>
      <c r="L346" s="11">
        <f t="shared" si="86"/>
        <v>0.23752969121140144</v>
      </c>
      <c r="M346" s="11">
        <f t="shared" si="87"/>
        <v>0.19569471624266144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-0.23932054558702809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0.22561409264984433</v>
      </c>
      <c r="Q346" s="11">
        <f>2*'OddsRatio_working_3-way'!K346*'OddsRatio_working_3-way'!L346*'OddsRatio_working_3-way'!M346</f>
        <v>5.6686957952222193E-2</v>
      </c>
      <c r="R346" s="11">
        <f t="shared" si="88"/>
        <v>0</v>
      </c>
      <c r="S346" s="11">
        <f t="shared" si="89"/>
        <v>-0.94272763793194914</v>
      </c>
      <c r="T346" s="11">
        <f t="shared" si="90"/>
        <v>-0.23686624068641937</v>
      </c>
      <c r="U346" s="11">
        <f>'OddsRatio_working_3-way'!S346-'OddsRatio_working_3-way'!R346^2/3</f>
        <v>-0.94272763793194914</v>
      </c>
      <c r="V346" s="11">
        <f>'OddsRatio_working_3-way'!S346*'OddsRatio_working_3-way'!R346/3-2*'OddsRatio_working_3-way'!R346^3/27-'OddsRatio_working_3-way'!T346</f>
        <v>0.23686624068641937</v>
      </c>
      <c r="W346" s="11">
        <f>'OddsRatio_working_3-way'!V346^2+4*'OddsRatio_working_3-way'!U346^3/27</f>
        <v>-6.8018150504292191E-2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0.17615601499892711</v>
      </c>
      <c r="Y346" s="11">
        <f>IF('OddsRatio_working_3-way'!W346&gt;=0,IF('OddsRatio_working_3-way'!V346+SQRT('OddsRatio_working_3-way'!W346)&gt;0,0,PI()),ACOS('OddsRatio_working_3-way'!V346/(2*'OddsRatio_working_3-way'!X346)))</f>
        <v>0.83345865357519844</v>
      </c>
      <c r="Z346" s="11">
        <f>'OddsRatio_working_3-way'!X346^(1/3)*COS('OddsRatio_working_3-way'!Y346/3)</f>
        <v>0.53907863152343438</v>
      </c>
      <c r="AA346" s="11">
        <f>'OddsRatio_working_3-way'!X346^(1/3)*COS(('OddsRatio_working_3-way'!Y346+2*PI())/3)</f>
        <v>-0.40268427908779747</v>
      </c>
      <c r="AB346" s="11">
        <f>'OddsRatio_working_3-way'!X346^(1/3)*COS(('OddsRatio_working_3-way'!Y346+4*PI())/3)</f>
        <v>-0.136394352435637</v>
      </c>
      <c r="AC346" s="11">
        <f>'OddsRatio_working_3-way'!X346^(1/3)*SIN('OddsRatio_working_3-way'!Y346/3)</f>
        <v>0.15374256083511054</v>
      </c>
      <c r="AD346" s="11">
        <f>'OddsRatio_working_3-way'!X346^(1/3)*SIN(('OddsRatio_working_3-way'!Y346+2*PI())/3)</f>
        <v>0.38998450911908961</v>
      </c>
      <c r="AE346" s="11">
        <f>'OddsRatio_working_3-way'!X346^(1/3)*SIN(('OddsRatio_working_3-way'!Y346+4*PI())/3)</f>
        <v>-0.54372706995420017</v>
      </c>
      <c r="AF346" s="11">
        <f>-'OddsRatio_working_3-way'!U346/(3*'OddsRatio_working_3-way'!X346^(1/3))*COS(('OddsRatio_working_3-way'!Y346)/3)</f>
        <v>0.53907863152343438</v>
      </c>
      <c r="AG346" s="11">
        <f>-'OddsRatio_working_3-way'!U346/(3*'OddsRatio_working_3-way'!X346^(1/3))*COS(('OddsRatio_working_3-way'!Y346+2*PI())/3)</f>
        <v>-0.40268427908779747</v>
      </c>
      <c r="AH346" s="11">
        <f>-'OddsRatio_working_3-way'!U346/(3*'OddsRatio_working_3-way'!X346^(1/3))*COS(('OddsRatio_working_3-way'!Y346+4*PI())/3)</f>
        <v>-0.136394352435637</v>
      </c>
      <c r="AI346" s="11">
        <f>'OddsRatio_working_3-way'!U346/(3*'OddsRatio_working_3-way'!X346^(1/3))*SIN(('OddsRatio_working_3-way'!Y346)/3)</f>
        <v>-0.15374256083511054</v>
      </c>
      <c r="AJ346" s="11">
        <f>'OddsRatio_working_3-way'!U346/(3*'OddsRatio_working_3-way'!X346^(1/3))*SIN(('OddsRatio_working_3-way'!Y346+2*PI())/3)</f>
        <v>-0.38998450911908961</v>
      </c>
      <c r="AK346" s="11">
        <f>'OddsRatio_working_3-way'!U346/(3*'OddsRatio_working_3-way'!X346^(1/3))*SIN(('OddsRatio_working_3-way'!Y346+4*PI())/3)</f>
        <v>0.54372706995420017</v>
      </c>
      <c r="AL346" s="11">
        <f>'OddsRatio_working_3-way'!Z346+'OddsRatio_working_3-way'!AF346</f>
        <v>1.0781572630468688</v>
      </c>
      <c r="AM346" s="11">
        <f>'OddsRatio_working_3-way'!AA346+'OddsRatio_working_3-way'!AG346</f>
        <v>-0.80536855817559494</v>
      </c>
      <c r="AN346" s="11">
        <f>'OddsRatio_working_3-way'!AB346+'OddsRatio_working_3-way'!AH346</f>
        <v>-0.27278870487127399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1.0781572630468688</v>
      </c>
      <c r="AS346" s="11">
        <f>IF(('OddsRatio_working_3-way'!X346=0),IF(Q346&gt;0,-Q346^(1/3),(-Q346)^(1/3)),'OddsRatio_working_3-way'!AM346-'OddsRatio_working_3-way'!R346/3)</f>
        <v>-0.80536855817559494</v>
      </c>
      <c r="AT346" s="11">
        <f>IF(('OddsRatio_working_3-way'!X346=0),IF(Q346&gt;0,-Q346^(1/3),(-Q346)^(1/3)),'OddsRatio_working_3-way'!AN346-'OddsRatio_working_3-way'!R346/3)</f>
        <v>-0.27278870487127399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2.5</v>
      </c>
      <c r="B347" s="4">
        <f>IF('True_Odds_Calculator_3-way'!B348="","",'True_Odds_Calculator_3-way'!B348)</f>
        <v>3.03</v>
      </c>
      <c r="C347" s="4">
        <f>IF('True_Odds_Calculator_3-way'!C348="","",'True_Odds_Calculator_3-way'!C348)</f>
        <v>3.25</v>
      </c>
      <c r="D347" s="9">
        <f t="shared" si="78"/>
        <v>0.38653000565686996</v>
      </c>
      <c r="E347" s="9">
        <f t="shared" si="79"/>
        <v>0.31767168290774622</v>
      </c>
      <c r="F347" s="9">
        <f t="shared" si="80"/>
        <v>0.29579831143538377</v>
      </c>
      <c r="G347" s="9">
        <f t="shared" si="81"/>
        <v>1.0580808481704596</v>
      </c>
      <c r="H347" s="9">
        <f t="shared" si="82"/>
        <v>2.5871212722556889</v>
      </c>
      <c r="I347" s="9">
        <f t="shared" si="83"/>
        <v>3.1479041217860328</v>
      </c>
      <c r="J347" s="9">
        <f t="shared" si="84"/>
        <v>3.3806819083835338</v>
      </c>
      <c r="K347" s="11">
        <f t="shared" si="85"/>
        <v>0.4</v>
      </c>
      <c r="L347" s="11">
        <f t="shared" si="86"/>
        <v>0.33003300330033003</v>
      </c>
      <c r="M347" s="11">
        <f t="shared" si="87"/>
        <v>0.30769230769230771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-0.27829398324447818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0.2347804011170348</v>
      </c>
      <c r="Q347" s="11">
        <f>2*'OddsRatio_working_3-way'!K347*'OddsRatio_working_3-way'!L347*'OddsRatio_working_3-way'!M347</f>
        <v>8.1238893120081257E-2</v>
      </c>
      <c r="R347" s="11">
        <f t="shared" si="88"/>
        <v>0</v>
      </c>
      <c r="S347" s="11">
        <f t="shared" si="89"/>
        <v>-0.84364167122787848</v>
      </c>
      <c r="T347" s="11">
        <f t="shared" si="90"/>
        <v>-0.29191753329684383</v>
      </c>
      <c r="U347" s="11">
        <f>'OddsRatio_working_3-way'!S347-'OddsRatio_working_3-way'!R347^2/3</f>
        <v>-0.84364167122787848</v>
      </c>
      <c r="V347" s="11">
        <f>'OddsRatio_working_3-way'!S347*'OddsRatio_working_3-way'!R347/3-2*'OddsRatio_working_3-way'!R347^3/27-'OddsRatio_working_3-way'!T347</f>
        <v>0.29191753329684383</v>
      </c>
      <c r="W347" s="11">
        <f>'OddsRatio_working_3-way'!V347^2+4*'OddsRatio_working_3-way'!U347^3/27</f>
        <v>-3.7391400663147334E-3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0.14912661257504364</v>
      </c>
      <c r="Y347" s="11">
        <f>IF('OddsRatio_working_3-way'!W347&gt;=0,IF('OddsRatio_working_3-way'!V347+SQRT('OddsRatio_working_3-way'!W347)&gt;0,0,PI()),ACOS('OddsRatio_working_3-way'!V347/(2*'OddsRatio_working_3-way'!X347)))</f>
        <v>0.20648630652168998</v>
      </c>
      <c r="Z347" s="11">
        <f>'OddsRatio_working_3-way'!X347^(1/3)*COS('OddsRatio_working_3-way'!Y347/3)</f>
        <v>0.52904042408522978</v>
      </c>
      <c r="AA347" s="11">
        <f>'OddsRatio_working_3-way'!X347^(1/3)*COS(('OddsRatio_working_3-way'!Y347+2*PI())/3)</f>
        <v>-0.29610486131658664</v>
      </c>
      <c r="AB347" s="11">
        <f>'OddsRatio_working_3-way'!X347^(1/3)*COS(('OddsRatio_working_3-way'!Y347+4*PI())/3)</f>
        <v>-0.23293556276864327</v>
      </c>
      <c r="AC347" s="11">
        <f>'OddsRatio_working_3-way'!X347^(1/3)*SIN('OddsRatio_working_3-way'!Y347/3)</f>
        <v>3.6470811521174984E-2</v>
      </c>
      <c r="AD347" s="11">
        <f>'OddsRatio_working_3-way'!X347^(1/3)*SIN(('OddsRatio_working_3-way'!Y347+2*PI())/3)</f>
        <v>0.4399270411261143</v>
      </c>
      <c r="AE347" s="11">
        <f>'OddsRatio_working_3-way'!X347^(1/3)*SIN(('OddsRatio_working_3-way'!Y347+4*PI())/3)</f>
        <v>-0.47639785264728923</v>
      </c>
      <c r="AF347" s="11">
        <f>-'OddsRatio_working_3-way'!U347/(3*'OddsRatio_working_3-way'!X347^(1/3))*COS(('OddsRatio_working_3-way'!Y347)/3)</f>
        <v>0.52904042408522967</v>
      </c>
      <c r="AG347" s="11">
        <f>-'OddsRatio_working_3-way'!U347/(3*'OddsRatio_working_3-way'!X347^(1/3))*COS(('OddsRatio_working_3-way'!Y347+2*PI())/3)</f>
        <v>-0.29610486131658659</v>
      </c>
      <c r="AH347" s="11">
        <f>-'OddsRatio_working_3-way'!U347/(3*'OddsRatio_working_3-way'!X347^(1/3))*COS(('OddsRatio_working_3-way'!Y347+4*PI())/3)</f>
        <v>-0.23293556276864325</v>
      </c>
      <c r="AI347" s="11">
        <f>'OddsRatio_working_3-way'!U347/(3*'OddsRatio_working_3-way'!X347^(1/3))*SIN(('OddsRatio_working_3-way'!Y347)/3)</f>
        <v>-3.6470811521174977E-2</v>
      </c>
      <c r="AJ347" s="11">
        <f>'OddsRatio_working_3-way'!U347/(3*'OddsRatio_working_3-way'!X347^(1/3))*SIN(('OddsRatio_working_3-way'!Y347+2*PI())/3)</f>
        <v>-0.43992704112611419</v>
      </c>
      <c r="AK347" s="11">
        <f>'OddsRatio_working_3-way'!U347/(3*'OddsRatio_working_3-way'!X347^(1/3))*SIN(('OddsRatio_working_3-way'!Y347+4*PI())/3)</f>
        <v>0.47639785264728912</v>
      </c>
      <c r="AL347" s="11">
        <f>'OddsRatio_working_3-way'!Z347+'OddsRatio_working_3-way'!AF347</f>
        <v>1.0580808481704596</v>
      </c>
      <c r="AM347" s="11">
        <f>'OddsRatio_working_3-way'!AA347+'OddsRatio_working_3-way'!AG347</f>
        <v>-0.59220972263317329</v>
      </c>
      <c r="AN347" s="11">
        <f>'OddsRatio_working_3-way'!AB347+'OddsRatio_working_3-way'!AH347</f>
        <v>-0.46587112553728649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1.0580808481704596</v>
      </c>
      <c r="AS347" s="11">
        <f>IF(('OddsRatio_working_3-way'!X347=0),IF(Q347&gt;0,-Q347^(1/3),(-Q347)^(1/3)),'OddsRatio_working_3-way'!AM347-'OddsRatio_working_3-way'!R347/3)</f>
        <v>-0.59220972263317329</v>
      </c>
      <c r="AT347" s="11">
        <f>IF(('OddsRatio_working_3-way'!X347=0),IF(Q347&gt;0,-Q347^(1/3),(-Q347)^(1/3)),'OddsRatio_working_3-way'!AN347-'OddsRatio_working_3-way'!R347/3)</f>
        <v>-0.46587112553728649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3.94</v>
      </c>
      <c r="B348" s="4">
        <f>IF('True_Odds_Calculator_3-way'!B349="","",'True_Odds_Calculator_3-way'!B349)</f>
        <v>3.18</v>
      </c>
      <c r="C348" s="4">
        <f>IF('True_Odds_Calculator_3-way'!C349="","",'True_Odds_Calculator_3-way'!C349)</f>
        <v>2.12</v>
      </c>
      <c r="D348" s="9">
        <f t="shared" si="78"/>
        <v>0.24230784214707465</v>
      </c>
      <c r="E348" s="9">
        <f t="shared" si="79"/>
        <v>0.30132769183222924</v>
      </c>
      <c r="F348" s="9">
        <f t="shared" si="80"/>
        <v>0.45636446602069614</v>
      </c>
      <c r="G348" s="9">
        <f t="shared" si="81"/>
        <v>1.0635991751434173</v>
      </c>
      <c r="H348" s="9">
        <f t="shared" si="82"/>
        <v>4.126981574921647</v>
      </c>
      <c r="I348" s="9">
        <f t="shared" si="83"/>
        <v>3.318646201812649</v>
      </c>
      <c r="J348" s="9">
        <f t="shared" si="84"/>
        <v>2.1912310761606273</v>
      </c>
      <c r="K348" s="11">
        <f t="shared" si="85"/>
        <v>0.25380710659898476</v>
      </c>
      <c r="L348" s="11">
        <f t="shared" si="86"/>
        <v>0.31446540880503143</v>
      </c>
      <c r="M348" s="11">
        <f t="shared" si="87"/>
        <v>0.47169811320754712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-0.27024809667258798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0.23492291817634758</v>
      </c>
      <c r="Q348" s="11">
        <f>2*'OddsRatio_working_3-way'!K348*'OddsRatio_working_3-way'!L348*'OddsRatio_working_3-way'!M348</f>
        <v>7.5295807107803703E-2</v>
      </c>
      <c r="R348" s="11">
        <f t="shared" si="88"/>
        <v>0</v>
      </c>
      <c r="S348" s="11">
        <f t="shared" si="89"/>
        <v>-0.86928611549469048</v>
      </c>
      <c r="T348" s="11">
        <f t="shared" si="90"/>
        <v>-0.27861734470983662</v>
      </c>
      <c r="U348" s="11">
        <f>'OddsRatio_working_3-way'!S348-'OddsRatio_working_3-way'!R348^2/3</f>
        <v>-0.86928611549469048</v>
      </c>
      <c r="V348" s="11">
        <f>'OddsRatio_working_3-way'!S348*'OddsRatio_working_3-way'!R348/3-2*'OddsRatio_working_3-way'!R348^3/27-'OddsRatio_working_3-way'!T348</f>
        <v>0.27861734470983662</v>
      </c>
      <c r="W348" s="11">
        <f>'OddsRatio_working_3-way'!V348^2+4*'OddsRatio_working_3-way'!U348^3/27</f>
        <v>-1.9688421482708635E-2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0.1559775995582928</v>
      </c>
      <c r="Y348" s="11">
        <f>IF('OddsRatio_working_3-way'!W348&gt;=0,IF('OddsRatio_working_3-way'!V348+SQRT('OddsRatio_working_3-way'!W348)&gt;0,0,PI()),ACOS('OddsRatio_working_3-way'!V348/(2*'OddsRatio_working_3-way'!X348)))</f>
        <v>0.46653417002766551</v>
      </c>
      <c r="Z348" s="11">
        <f>'OddsRatio_working_3-way'!X348^(1/3)*COS('OddsRatio_working_3-way'!Y348/3)</f>
        <v>0.53179958757170864</v>
      </c>
      <c r="AA348" s="11">
        <f>'OddsRatio_working_3-way'!X348^(1/3)*COS(('OddsRatio_working_3-way'!Y348+2*PI())/3)</f>
        <v>-0.33810386477629861</v>
      </c>
      <c r="AB348" s="11">
        <f>'OddsRatio_working_3-way'!X348^(1/3)*COS(('OddsRatio_working_3-way'!Y348+4*PI())/3)</f>
        <v>-0.19369572279541009</v>
      </c>
      <c r="AC348" s="11">
        <f>'OddsRatio_working_3-way'!X348^(1/3)*SIN('OddsRatio_working_3-way'!Y348/3)</f>
        <v>8.3374079645839802E-2</v>
      </c>
      <c r="AD348" s="11">
        <f>'OddsRatio_working_3-way'!X348^(1/3)*SIN(('OddsRatio_working_3-way'!Y348+2*PI())/3)</f>
        <v>0.41886491273626697</v>
      </c>
      <c r="AE348" s="11">
        <f>'OddsRatio_working_3-way'!X348^(1/3)*SIN(('OddsRatio_working_3-way'!Y348+4*PI())/3)</f>
        <v>-0.50223899238210667</v>
      </c>
      <c r="AF348" s="11">
        <f>-'OddsRatio_working_3-way'!U348/(3*'OddsRatio_working_3-way'!X348^(1/3))*COS(('OddsRatio_working_3-way'!Y348)/3)</f>
        <v>0.53179958757170864</v>
      </c>
      <c r="AG348" s="11">
        <f>-'OddsRatio_working_3-way'!U348/(3*'OddsRatio_working_3-way'!X348^(1/3))*COS(('OddsRatio_working_3-way'!Y348+2*PI())/3)</f>
        <v>-0.33810386477629861</v>
      </c>
      <c r="AH348" s="11">
        <f>-'OddsRatio_working_3-way'!U348/(3*'OddsRatio_working_3-way'!X348^(1/3))*COS(('OddsRatio_working_3-way'!Y348+4*PI())/3)</f>
        <v>-0.19369572279541009</v>
      </c>
      <c r="AI348" s="11">
        <f>'OddsRatio_working_3-way'!U348/(3*'OddsRatio_working_3-way'!X348^(1/3))*SIN(('OddsRatio_working_3-way'!Y348)/3)</f>
        <v>-8.3374079645839802E-2</v>
      </c>
      <c r="AJ348" s="11">
        <f>'OddsRatio_working_3-way'!U348/(3*'OddsRatio_working_3-way'!X348^(1/3))*SIN(('OddsRatio_working_3-way'!Y348+2*PI())/3)</f>
        <v>-0.41886491273626697</v>
      </c>
      <c r="AK348" s="11">
        <f>'OddsRatio_working_3-way'!U348/(3*'OddsRatio_working_3-way'!X348^(1/3))*SIN(('OddsRatio_working_3-way'!Y348+4*PI())/3)</f>
        <v>0.50223899238210667</v>
      </c>
      <c r="AL348" s="11">
        <f>'OddsRatio_working_3-way'!Z348+'OddsRatio_working_3-way'!AF348</f>
        <v>1.0635991751434173</v>
      </c>
      <c r="AM348" s="11">
        <f>'OddsRatio_working_3-way'!AA348+'OddsRatio_working_3-way'!AG348</f>
        <v>-0.67620772955259723</v>
      </c>
      <c r="AN348" s="11">
        <f>'OddsRatio_working_3-way'!AB348+'OddsRatio_working_3-way'!AH348</f>
        <v>-0.38739144559082017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1.0635991751434173</v>
      </c>
      <c r="AS348" s="11">
        <f>IF(('OddsRatio_working_3-way'!X348=0),IF(Q348&gt;0,-Q348^(1/3),(-Q348)^(1/3)),'OddsRatio_working_3-way'!AM348-'OddsRatio_working_3-way'!R348/3)</f>
        <v>-0.67620772955259723</v>
      </c>
      <c r="AT348" s="11">
        <f>IF(('OddsRatio_working_3-way'!X348=0),IF(Q348&gt;0,-Q348^(1/3),(-Q348)^(1/3)),'OddsRatio_working_3-way'!AN348-'OddsRatio_working_3-way'!R348/3)</f>
        <v>-0.38739144559082017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3.59</v>
      </c>
      <c r="B349" s="4">
        <f>IF('True_Odds_Calculator_3-way'!B350="","",'True_Odds_Calculator_3-way'!B350)</f>
        <v>3.36</v>
      </c>
      <c r="C349" s="4">
        <f>IF('True_Odds_Calculator_3-way'!C350="","",'True_Odds_Calculator_3-way'!C350)</f>
        <v>2.16</v>
      </c>
      <c r="D349" s="9">
        <f t="shared" si="78"/>
        <v>0.2666648998457834</v>
      </c>
      <c r="E349" s="9">
        <f t="shared" si="79"/>
        <v>0.28524044872524729</v>
      </c>
      <c r="F349" s="9">
        <f t="shared" si="80"/>
        <v>0.44809465142896954</v>
      </c>
      <c r="G349" s="9">
        <f t="shared" si="81"/>
        <v>1.0617856548584133</v>
      </c>
      <c r="H349" s="9">
        <f t="shared" si="82"/>
        <v>3.7500248460832908</v>
      </c>
      <c r="I349" s="9">
        <f t="shared" si="83"/>
        <v>3.5058141454658553</v>
      </c>
      <c r="J349" s="9">
        <f t="shared" si="84"/>
        <v>2.2316713596357589</v>
      </c>
      <c r="K349" s="11">
        <f t="shared" si="85"/>
        <v>0.2785515320334262</v>
      </c>
      <c r="L349" s="11">
        <f t="shared" si="86"/>
        <v>0.29761904761904762</v>
      </c>
      <c r="M349" s="11">
        <f t="shared" si="87"/>
        <v>0.46296296296296291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-0.27213367034629821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0.2345058780759802</v>
      </c>
      <c r="Q349" s="11">
        <f>2*'OddsRatio_working_3-way'!K349*'OddsRatio_working_3-way'!L349*'OddsRatio_working_3-way'!M349</f>
        <v>7.6761334885754554E-2</v>
      </c>
      <c r="R349" s="11">
        <f t="shared" si="88"/>
        <v>0</v>
      </c>
      <c r="S349" s="11">
        <f t="shared" si="89"/>
        <v>-0.86173047891341226</v>
      </c>
      <c r="T349" s="11">
        <f t="shared" si="90"/>
        <v>-0.28207216985709072</v>
      </c>
      <c r="U349" s="11">
        <f>'OddsRatio_working_3-way'!S349-'OddsRatio_working_3-way'!R349^2/3</f>
        <v>-0.86173047891341226</v>
      </c>
      <c r="V349" s="11">
        <f>'OddsRatio_working_3-way'!S349*'OddsRatio_working_3-way'!R349/3-2*'OddsRatio_working_3-way'!R349^3/27-'OddsRatio_working_3-way'!T349</f>
        <v>0.28207216985709072</v>
      </c>
      <c r="W349" s="11">
        <f>'OddsRatio_working_3-way'!V349^2+4*'OddsRatio_working_3-way'!U349^3/27</f>
        <v>-1.52357825110538E-2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0.15394844227771617</v>
      </c>
      <c r="Y349" s="11">
        <f>IF('OddsRatio_working_3-way'!W349&gt;=0,IF('OddsRatio_working_3-way'!V349+SQRT('OddsRatio_working_3-way'!W349)&gt;0,0,PI()),ACOS('OddsRatio_working_3-way'!V349/(2*'OddsRatio_working_3-way'!X349)))</f>
        <v>0.41249000046570572</v>
      </c>
      <c r="Z349" s="11">
        <f>'OddsRatio_working_3-way'!X349^(1/3)*COS('OddsRatio_working_3-way'!Y349/3)</f>
        <v>0.53089282742920663</v>
      </c>
      <c r="AA349" s="11">
        <f>'OddsRatio_working_3-way'!X349^(1/3)*COS(('OddsRatio_working_3-way'!Y349+2*PI())/3)</f>
        <v>-0.32906421048971995</v>
      </c>
      <c r="AB349" s="11">
        <f>'OddsRatio_working_3-way'!X349^(1/3)*COS(('OddsRatio_working_3-way'!Y349+4*PI())/3)</f>
        <v>-0.20182861693948681</v>
      </c>
      <c r="AC349" s="11">
        <f>'OddsRatio_working_3-way'!X349^(1/3)*SIN('OddsRatio_working_3-way'!Y349/3)</f>
        <v>7.3459504186728947E-2</v>
      </c>
      <c r="AD349" s="11">
        <f>'OddsRatio_working_3-way'!X349^(1/3)*SIN(('OddsRatio_working_3-way'!Y349+2*PI())/3)</f>
        <v>0.42303692314727653</v>
      </c>
      <c r="AE349" s="11">
        <f>'OddsRatio_working_3-way'!X349^(1/3)*SIN(('OddsRatio_working_3-way'!Y349+4*PI())/3)</f>
        <v>-0.49649642733400551</v>
      </c>
      <c r="AF349" s="11">
        <f>-'OddsRatio_working_3-way'!U349/(3*'OddsRatio_working_3-way'!X349^(1/3))*COS(('OddsRatio_working_3-way'!Y349)/3)</f>
        <v>0.53089282742920652</v>
      </c>
      <c r="AG349" s="11">
        <f>-'OddsRatio_working_3-way'!U349/(3*'OddsRatio_working_3-way'!X349^(1/3))*COS(('OddsRatio_working_3-way'!Y349+2*PI())/3)</f>
        <v>-0.3290642104897199</v>
      </c>
      <c r="AH349" s="11">
        <f>-'OddsRatio_working_3-way'!U349/(3*'OddsRatio_working_3-way'!X349^(1/3))*COS(('OddsRatio_working_3-way'!Y349+4*PI())/3)</f>
        <v>-0.20182861693948675</v>
      </c>
      <c r="AI349" s="11">
        <f>'OddsRatio_working_3-way'!U349/(3*'OddsRatio_working_3-way'!X349^(1/3))*SIN(('OddsRatio_working_3-way'!Y349)/3)</f>
        <v>-7.3459504186728933E-2</v>
      </c>
      <c r="AJ349" s="11">
        <f>'OddsRatio_working_3-way'!U349/(3*'OddsRatio_working_3-way'!X349^(1/3))*SIN(('OddsRatio_working_3-way'!Y349+2*PI())/3)</f>
        <v>-0.42303692314727642</v>
      </c>
      <c r="AK349" s="11">
        <f>'OddsRatio_working_3-way'!U349/(3*'OddsRatio_working_3-way'!X349^(1/3))*SIN(('OddsRatio_working_3-way'!Y349+4*PI())/3)</f>
        <v>0.4964964273340054</v>
      </c>
      <c r="AL349" s="11">
        <f>'OddsRatio_working_3-way'!Z349+'OddsRatio_working_3-way'!AF349</f>
        <v>1.0617856548584133</v>
      </c>
      <c r="AM349" s="11">
        <f>'OddsRatio_working_3-way'!AA349+'OddsRatio_working_3-way'!AG349</f>
        <v>-0.6581284209794398</v>
      </c>
      <c r="AN349" s="11">
        <f>'OddsRatio_working_3-way'!AB349+'OddsRatio_working_3-way'!AH349</f>
        <v>-0.40365723387897356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1.0617856548584133</v>
      </c>
      <c r="AS349" s="11">
        <f>IF(('OddsRatio_working_3-way'!X349=0),IF(Q349&gt;0,-Q349^(1/3),(-Q349)^(1/3)),'OddsRatio_working_3-way'!AM349-'OddsRatio_working_3-way'!R349/3)</f>
        <v>-0.6581284209794398</v>
      </c>
      <c r="AT349" s="11">
        <f>IF(('OddsRatio_working_3-way'!X349=0),IF(Q349&gt;0,-Q349^(1/3),(-Q349)^(1/3)),'OddsRatio_working_3-way'!AN349-'OddsRatio_working_3-way'!R349/3)</f>
        <v>-0.40365723387897356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2.5499999999999998</v>
      </c>
      <c r="B350" s="4">
        <f>IF('True_Odds_Calculator_3-way'!B351="","",'True_Odds_Calculator_3-way'!B351)</f>
        <v>3.67</v>
      </c>
      <c r="C350" s="4">
        <f>IF('True_Odds_Calculator_3-way'!C351="","",'True_Odds_Calculator_3-way'!C351)</f>
        <v>2.71</v>
      </c>
      <c r="D350" s="9">
        <f t="shared" si="78"/>
        <v>0.380152425639597</v>
      </c>
      <c r="E350" s="9">
        <f t="shared" si="79"/>
        <v>0.26255617647018326</v>
      </c>
      <c r="F350" s="9">
        <f t="shared" si="80"/>
        <v>0.35729139789021985</v>
      </c>
      <c r="G350" s="9">
        <f t="shared" si="81"/>
        <v>1.0519508331555558</v>
      </c>
      <c r="H350" s="9">
        <f t="shared" si="82"/>
        <v>2.6305237913911106</v>
      </c>
      <c r="I350" s="9">
        <f t="shared" si="83"/>
        <v>3.8087087245253333</v>
      </c>
      <c r="J350" s="9">
        <f t="shared" si="84"/>
        <v>2.7988359246960002</v>
      </c>
      <c r="K350" s="11">
        <f t="shared" si="85"/>
        <v>0.39215686274509809</v>
      </c>
      <c r="L350" s="11">
        <f t="shared" si="86"/>
        <v>0.27247956403269757</v>
      </c>
      <c r="M350" s="11">
        <f t="shared" si="87"/>
        <v>0.36900369003690037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-0.27903811815806878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0.23381865490397177</v>
      </c>
      <c r="Q350" s="11">
        <f>2*'OddsRatio_working_3-way'!K350*'OddsRatio_working_3-way'!L350*'OddsRatio_working_3-way'!M350</f>
        <v>7.8859580068793178E-2</v>
      </c>
      <c r="R350" s="11">
        <f t="shared" si="88"/>
        <v>0</v>
      </c>
      <c r="S350" s="11">
        <f t="shared" si="89"/>
        <v>-0.83794521138333788</v>
      </c>
      <c r="T350" s="11">
        <f t="shared" si="90"/>
        <v>-0.28261221294547656</v>
      </c>
      <c r="U350" s="11">
        <f>'OddsRatio_working_3-way'!S350-'OddsRatio_working_3-way'!R350^2/3</f>
        <v>-0.83794521138333788</v>
      </c>
      <c r="V350" s="11">
        <f>'OddsRatio_working_3-way'!S350*'OddsRatio_working_3-way'!R350/3-2*'OddsRatio_working_3-way'!R350^3/27-'OddsRatio_working_3-way'!T350</f>
        <v>0.28261221294547656</v>
      </c>
      <c r="W350" s="11">
        <f>'OddsRatio_working_3-way'!V350^2+4*'OddsRatio_working_3-way'!U350^3/27</f>
        <v>-7.2955303702656737E-3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0.14761876005119154</v>
      </c>
      <c r="Y350" s="11">
        <f>IF('OddsRatio_working_3-way'!W350&gt;=0,IF('OddsRatio_working_3-way'!V350+SQRT('OddsRatio_working_3-way'!W350)&gt;0,0,PI()),ACOS('OddsRatio_working_3-way'!V350/(2*'OddsRatio_working_3-way'!X350)))</f>
        <v>0.29350136872616028</v>
      </c>
      <c r="Z350" s="11">
        <f>'OddsRatio_working_3-way'!X350^(1/3)*COS('OddsRatio_working_3-way'!Y350/3)</f>
        <v>0.52597541657777802</v>
      </c>
      <c r="AA350" s="11">
        <f>'OddsRatio_working_3-way'!X350^(1/3)*COS(('OddsRatio_working_3-way'!Y350+2*PI())/3)</f>
        <v>-0.3076945166373849</v>
      </c>
      <c r="AB350" s="11">
        <f>'OddsRatio_working_3-way'!X350^(1/3)*COS(('OddsRatio_working_3-way'!Y350+4*PI())/3)</f>
        <v>-0.21828089994039326</v>
      </c>
      <c r="AC350" s="11">
        <f>'OddsRatio_working_3-way'!X350^(1/3)*SIN('OddsRatio_working_3-way'!Y350/3)</f>
        <v>5.1622975669226238E-2</v>
      </c>
      <c r="AD350" s="11">
        <f>'OddsRatio_working_3-way'!X350^(1/3)*SIN(('OddsRatio_working_3-way'!Y350+2*PI())/3)</f>
        <v>0.42969658468784544</v>
      </c>
      <c r="AE350" s="11">
        <f>'OddsRatio_working_3-way'!X350^(1/3)*SIN(('OddsRatio_working_3-way'!Y350+4*PI())/3)</f>
        <v>-0.48131956035707163</v>
      </c>
      <c r="AF350" s="11">
        <f>-'OddsRatio_working_3-way'!U350/(3*'OddsRatio_working_3-way'!X350^(1/3))*COS(('OddsRatio_working_3-way'!Y350)/3)</f>
        <v>0.52597541657777791</v>
      </c>
      <c r="AG350" s="11">
        <f>-'OddsRatio_working_3-way'!U350/(3*'OddsRatio_working_3-way'!X350^(1/3))*COS(('OddsRatio_working_3-way'!Y350+2*PI())/3)</f>
        <v>-0.30769451663738484</v>
      </c>
      <c r="AH350" s="11">
        <f>-'OddsRatio_working_3-way'!U350/(3*'OddsRatio_working_3-way'!X350^(1/3))*COS(('OddsRatio_working_3-way'!Y350+4*PI())/3)</f>
        <v>-0.21828089994039324</v>
      </c>
      <c r="AI350" s="11">
        <f>'OddsRatio_working_3-way'!U350/(3*'OddsRatio_working_3-way'!X350^(1/3))*SIN(('OddsRatio_working_3-way'!Y350)/3)</f>
        <v>-5.1622975669226231E-2</v>
      </c>
      <c r="AJ350" s="11">
        <f>'OddsRatio_working_3-way'!U350/(3*'OddsRatio_working_3-way'!X350^(1/3))*SIN(('OddsRatio_working_3-way'!Y350+2*PI())/3)</f>
        <v>-0.42969658468784533</v>
      </c>
      <c r="AK350" s="11">
        <f>'OddsRatio_working_3-way'!U350/(3*'OddsRatio_working_3-way'!X350^(1/3))*SIN(('OddsRatio_working_3-way'!Y350+4*PI())/3)</f>
        <v>0.48131956035707152</v>
      </c>
      <c r="AL350" s="11">
        <f>'OddsRatio_working_3-way'!Z350+'OddsRatio_working_3-way'!AF350</f>
        <v>1.0519508331555558</v>
      </c>
      <c r="AM350" s="11">
        <f>'OddsRatio_working_3-way'!AA350+'OddsRatio_working_3-way'!AG350</f>
        <v>-0.61538903327476979</v>
      </c>
      <c r="AN350" s="11">
        <f>'OddsRatio_working_3-way'!AB350+'OddsRatio_working_3-way'!AH350</f>
        <v>-0.43656179988078647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1.0519508331555558</v>
      </c>
      <c r="AS350" s="11">
        <f>IF(('OddsRatio_working_3-way'!X350=0),IF(Q350&gt;0,-Q350^(1/3),(-Q350)^(1/3)),'OddsRatio_working_3-way'!AM350-'OddsRatio_working_3-way'!R350/3)</f>
        <v>-0.61538903327476979</v>
      </c>
      <c r="AT350" s="11">
        <f>IF(('OddsRatio_working_3-way'!X350=0),IF(Q350&gt;0,-Q350^(1/3),(-Q350)^(1/3)),'OddsRatio_working_3-way'!AN350-'OddsRatio_working_3-way'!R350/3)</f>
        <v>-0.43656179988078647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3.43</v>
      </c>
      <c r="C351" s="4">
        <f>IF('True_Odds_Calculator_3-way'!C352="","",'True_Odds_Calculator_3-way'!C352)</f>
        <v>2.44</v>
      </c>
      <c r="D351" s="9">
        <f t="shared" si="78"/>
        <v>0.32038686515556752</v>
      </c>
      <c r="E351" s="9">
        <f t="shared" si="79"/>
        <v>0.28154955869014864</v>
      </c>
      <c r="F351" s="9">
        <f t="shared" si="80"/>
        <v>0.39806357615428389</v>
      </c>
      <c r="G351" s="9">
        <f t="shared" si="81"/>
        <v>1.0501121692339883</v>
      </c>
      <c r="H351" s="9">
        <f t="shared" si="82"/>
        <v>3.1212265818526563</v>
      </c>
      <c r="I351" s="9">
        <f t="shared" si="83"/>
        <v>3.5517725712385917</v>
      </c>
      <c r="J351" s="9">
        <f t="shared" si="84"/>
        <v>2.512161523696943</v>
      </c>
      <c r="K351" s="11">
        <f t="shared" si="85"/>
        <v>0.33112582781456956</v>
      </c>
      <c r="L351" s="11">
        <f t="shared" si="86"/>
        <v>0.29154518950437314</v>
      </c>
      <c r="M351" s="11">
        <f t="shared" si="87"/>
        <v>0.4098360655737705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-0.27965928682684826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0.23303674494907692</v>
      </c>
      <c r="Q351" s="11">
        <f>2*'OddsRatio_working_3-way'!K351*'OddsRatio_working_3-way'!L351*'OddsRatio_working_3-way'!M351</f>
        <v>7.9129624770484519E-2</v>
      </c>
      <c r="R351" s="11">
        <f t="shared" si="88"/>
        <v>0</v>
      </c>
      <c r="S351" s="11">
        <f t="shared" si="89"/>
        <v>-0.83328806131641964</v>
      </c>
      <c r="T351" s="11">
        <f t="shared" si="90"/>
        <v>-0.28295010571015944</v>
      </c>
      <c r="U351" s="11">
        <f>'OddsRatio_working_3-way'!S351-'OddsRatio_working_3-way'!R351^2/3</f>
        <v>-0.83328806131641964</v>
      </c>
      <c r="V351" s="11">
        <f>'OddsRatio_working_3-way'!S351*'OddsRatio_working_3-way'!R351/3-2*'OddsRatio_working_3-way'!R351^3/27-'OddsRatio_working_3-way'!T351</f>
        <v>0.28295010571015944</v>
      </c>
      <c r="W351" s="11">
        <f>'OddsRatio_working_3-way'!V351^2+4*'OddsRatio_working_3-way'!U351^3/27</f>
        <v>-5.6591476231423743E-3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0.14638981346437049</v>
      </c>
      <c r="Y351" s="11">
        <f>IF('OddsRatio_working_3-way'!W351&gt;=0,IF('OddsRatio_working_3-way'!V351+SQRT('OddsRatio_working_3-way'!W351)&gt;0,0,PI()),ACOS('OddsRatio_working_3-way'!V351/(2*'OddsRatio_working_3-way'!X351)))</f>
        <v>0.25985636166025117</v>
      </c>
      <c r="Z351" s="11">
        <f>'OddsRatio_working_3-way'!X351^(1/3)*COS('OddsRatio_working_3-way'!Y351/3)</f>
        <v>0.52505608461699416</v>
      </c>
      <c r="AA351" s="11">
        <f>'OddsRatio_working_3-way'!X351^(1/3)*COS(('OddsRatio_working_3-way'!Y351+2*PI())/3)</f>
        <v>-0.30201343624231497</v>
      </c>
      <c r="AB351" s="11">
        <f>'OddsRatio_working_3-way'!X351^(1/3)*COS(('OddsRatio_working_3-way'!Y351+4*PI())/3)</f>
        <v>-0.2230426483746791</v>
      </c>
      <c r="AC351" s="11">
        <f>'OddsRatio_working_3-way'!X351^(1/3)*SIN('OddsRatio_working_3-way'!Y351/3)</f>
        <v>4.5593805633496375E-2</v>
      </c>
      <c r="AD351" s="11">
        <f>'OddsRatio_working_3-way'!X351^(1/3)*SIN(('OddsRatio_working_3-way'!Y351+2*PI())/3)</f>
        <v>0.43191500487316065</v>
      </c>
      <c r="AE351" s="11">
        <f>'OddsRatio_working_3-way'!X351^(1/3)*SIN(('OddsRatio_working_3-way'!Y351+4*PI())/3)</f>
        <v>-0.477508810506657</v>
      </c>
      <c r="AF351" s="11">
        <f>-'OddsRatio_working_3-way'!U351/(3*'OddsRatio_working_3-way'!X351^(1/3))*COS(('OddsRatio_working_3-way'!Y351)/3)</f>
        <v>0.52505608461699416</v>
      </c>
      <c r="AG351" s="11">
        <f>-'OddsRatio_working_3-way'!U351/(3*'OddsRatio_working_3-way'!X351^(1/3))*COS(('OddsRatio_working_3-way'!Y351+2*PI())/3)</f>
        <v>-0.30201343624231497</v>
      </c>
      <c r="AH351" s="11">
        <f>-'OddsRatio_working_3-way'!U351/(3*'OddsRatio_working_3-way'!X351^(1/3))*COS(('OddsRatio_working_3-way'!Y351+4*PI())/3)</f>
        <v>-0.2230426483746791</v>
      </c>
      <c r="AI351" s="11">
        <f>'OddsRatio_working_3-way'!U351/(3*'OddsRatio_working_3-way'!X351^(1/3))*SIN(('OddsRatio_working_3-way'!Y351)/3)</f>
        <v>-4.5593805633496375E-2</v>
      </c>
      <c r="AJ351" s="11">
        <f>'OddsRatio_working_3-way'!U351/(3*'OddsRatio_working_3-way'!X351^(1/3))*SIN(('OddsRatio_working_3-way'!Y351+2*PI())/3)</f>
        <v>-0.43191500487316065</v>
      </c>
      <c r="AK351" s="11">
        <f>'OddsRatio_working_3-way'!U351/(3*'OddsRatio_working_3-way'!X351^(1/3))*SIN(('OddsRatio_working_3-way'!Y351+4*PI())/3)</f>
        <v>0.477508810506657</v>
      </c>
      <c r="AL351" s="11">
        <f>'OddsRatio_working_3-way'!Z351+'OddsRatio_working_3-way'!AF351</f>
        <v>1.0501121692339883</v>
      </c>
      <c r="AM351" s="11">
        <f>'OddsRatio_working_3-way'!AA351+'OddsRatio_working_3-way'!AG351</f>
        <v>-0.60402687248462994</v>
      </c>
      <c r="AN351" s="11">
        <f>'OddsRatio_working_3-way'!AB351+'OddsRatio_working_3-way'!AH351</f>
        <v>-0.44608529674935821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1.0501121692339883</v>
      </c>
      <c r="AS351" s="11">
        <f>IF(('OddsRatio_working_3-way'!X351=0),IF(Q351&gt;0,-Q351^(1/3),(-Q351)^(1/3)),'OddsRatio_working_3-way'!AM351-'OddsRatio_working_3-way'!R351/3)</f>
        <v>-0.60402687248462994</v>
      </c>
      <c r="AT351" s="11">
        <f>IF(('OddsRatio_working_3-way'!X351=0),IF(Q351&gt;0,-Q351^(1/3),(-Q351)^(1/3)),'OddsRatio_working_3-way'!AN351-'OddsRatio_working_3-way'!R351/3)</f>
        <v>-0.44608529674935821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5.71</v>
      </c>
      <c r="B352" s="4">
        <f>IF('True_Odds_Calculator_3-way'!B353="","",'True_Odds_Calculator_3-way'!B353)</f>
        <v>4.4000000000000004</v>
      </c>
      <c r="C352" s="4">
        <f>IF('True_Odds_Calculator_3-way'!C353="","",'True_Odds_Calculator_3-way'!C353)</f>
        <v>1.57</v>
      </c>
      <c r="D352" s="9">
        <f t="shared" si="78"/>
        <v>0.16497640494890903</v>
      </c>
      <c r="E352" s="9">
        <f t="shared" si="79"/>
        <v>0.21488199029572289</v>
      </c>
      <c r="F352" s="9">
        <f t="shared" si="80"/>
        <v>0.62014160475536795</v>
      </c>
      <c r="G352" s="9">
        <f t="shared" si="81"/>
        <v>1.074622686433321</v>
      </c>
      <c r="H352" s="9">
        <f t="shared" si="82"/>
        <v>6.0614728531009421</v>
      </c>
      <c r="I352" s="9">
        <f t="shared" si="83"/>
        <v>4.6537171338732914</v>
      </c>
      <c r="J352" s="9">
        <f t="shared" si="84"/>
        <v>1.612534931266993</v>
      </c>
      <c r="K352" s="11">
        <f t="shared" si="85"/>
        <v>0.17513134851138354</v>
      </c>
      <c r="L352" s="11">
        <f t="shared" si="86"/>
        <v>0.22727272727272727</v>
      </c>
      <c r="M352" s="11">
        <f t="shared" si="87"/>
        <v>0.63694267515923564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-0.23141219551026904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0.22005502389675868</v>
      </c>
      <c r="Q352" s="11">
        <f>2*'OddsRatio_working_3-way'!K352*'OddsRatio_working_3-way'!L352*'OddsRatio_working_3-way'!M352</f>
        <v>5.0703922556856837E-2</v>
      </c>
      <c r="R352" s="11">
        <f t="shared" si="88"/>
        <v>0</v>
      </c>
      <c r="S352" s="11">
        <f t="shared" si="89"/>
        <v>-0.95092232892710116</v>
      </c>
      <c r="T352" s="11">
        <f t="shared" si="90"/>
        <v>-0.21910652740255784</v>
      </c>
      <c r="U352" s="11">
        <f>'OddsRatio_working_3-way'!S352-'OddsRatio_working_3-way'!R352^2/3</f>
        <v>-0.95092232892710116</v>
      </c>
      <c r="V352" s="11">
        <f>'OddsRatio_working_3-way'!S352*'OddsRatio_working_3-way'!R352/3-2*'OddsRatio_working_3-way'!R352^3/27-'OddsRatio_working_3-way'!T352</f>
        <v>0.21910652740255784</v>
      </c>
      <c r="W352" s="11">
        <f>'OddsRatio_working_3-way'!V352^2+4*'OddsRatio_working_3-way'!U352^3/27</f>
        <v>-7.9381163845606215E-2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0.1784578621103691</v>
      </c>
      <c r="Y352" s="11">
        <f>IF('OddsRatio_working_3-way'!W352&gt;=0,IF('OddsRatio_working_3-way'!V352+SQRT('OddsRatio_working_3-way'!W352)&gt;0,0,PI()),ACOS('OddsRatio_working_3-way'!V352/(2*'OddsRatio_working_3-way'!X352)))</f>
        <v>0.90981893254665791</v>
      </c>
      <c r="Z352" s="11">
        <f>'OddsRatio_working_3-way'!X352^(1/3)*COS('OddsRatio_working_3-way'!Y352/3)</f>
        <v>0.53731134321666052</v>
      </c>
      <c r="AA352" s="11">
        <f>'OddsRatio_working_3-way'!X352^(1/3)*COS(('OddsRatio_working_3-way'!Y352+2*PI())/3)</f>
        <v>-0.41426807688276557</v>
      </c>
      <c r="AB352" s="11">
        <f>'OddsRatio_working_3-way'!X352^(1/3)*COS(('OddsRatio_working_3-way'!Y352+4*PI())/3)</f>
        <v>-0.1230432663338951</v>
      </c>
      <c r="AC352" s="11">
        <f>'OddsRatio_working_3-way'!X352^(1/3)*SIN('OddsRatio_working_3-way'!Y352/3)</f>
        <v>0.16813872276508829</v>
      </c>
      <c r="AD352" s="11">
        <f>'OddsRatio_working_3-way'!X352^(1/3)*SIN(('OddsRatio_working_3-way'!Y352+2*PI())/3)</f>
        <v>0.38125591158462341</v>
      </c>
      <c r="AE352" s="11">
        <f>'OddsRatio_working_3-way'!X352^(1/3)*SIN(('OddsRatio_working_3-way'!Y352+4*PI())/3)</f>
        <v>-0.54939463434971159</v>
      </c>
      <c r="AF352" s="11">
        <f>-'OddsRatio_working_3-way'!U352/(3*'OddsRatio_working_3-way'!X352^(1/3))*COS(('OddsRatio_working_3-way'!Y352)/3)</f>
        <v>0.53731134321666041</v>
      </c>
      <c r="AG352" s="11">
        <f>-'OddsRatio_working_3-way'!U352/(3*'OddsRatio_working_3-way'!X352^(1/3))*COS(('OddsRatio_working_3-way'!Y352+2*PI())/3)</f>
        <v>-0.41426807688276551</v>
      </c>
      <c r="AH352" s="11">
        <f>-'OddsRatio_working_3-way'!U352/(3*'OddsRatio_working_3-way'!X352^(1/3))*COS(('OddsRatio_working_3-way'!Y352+4*PI())/3)</f>
        <v>-0.12304326633389508</v>
      </c>
      <c r="AI352" s="11">
        <f>'OddsRatio_working_3-way'!U352/(3*'OddsRatio_working_3-way'!X352^(1/3))*SIN(('OddsRatio_working_3-way'!Y352)/3)</f>
        <v>-0.16813872276508826</v>
      </c>
      <c r="AJ352" s="11">
        <f>'OddsRatio_working_3-way'!U352/(3*'OddsRatio_working_3-way'!X352^(1/3))*SIN(('OddsRatio_working_3-way'!Y352+2*PI())/3)</f>
        <v>-0.38125591158462335</v>
      </c>
      <c r="AK352" s="11">
        <f>'OddsRatio_working_3-way'!U352/(3*'OddsRatio_working_3-way'!X352^(1/3))*SIN(('OddsRatio_working_3-way'!Y352+4*PI())/3)</f>
        <v>0.54939463434971147</v>
      </c>
      <c r="AL352" s="11">
        <f>'OddsRatio_working_3-way'!Z352+'OddsRatio_working_3-way'!AF352</f>
        <v>1.074622686433321</v>
      </c>
      <c r="AM352" s="11">
        <f>'OddsRatio_working_3-way'!AA352+'OddsRatio_working_3-way'!AG352</f>
        <v>-0.82853615376553114</v>
      </c>
      <c r="AN352" s="11">
        <f>'OddsRatio_working_3-way'!AB352+'OddsRatio_working_3-way'!AH352</f>
        <v>-0.24608653266779018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1.074622686433321</v>
      </c>
      <c r="AS352" s="11">
        <f>IF(('OddsRatio_working_3-way'!X352=0),IF(Q352&gt;0,-Q352^(1/3),(-Q352)^(1/3)),'OddsRatio_working_3-way'!AM352-'OddsRatio_working_3-way'!R352/3)</f>
        <v>-0.82853615376553114</v>
      </c>
      <c r="AT352" s="11">
        <f>IF(('OddsRatio_working_3-way'!X352=0),IF(Q352&gt;0,-Q352^(1/3),(-Q352)^(1/3)),'OddsRatio_working_3-way'!AN352-'OddsRatio_working_3-way'!R352/3)</f>
        <v>-0.24608653266779018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2.4700000000000002</v>
      </c>
      <c r="B353" s="4">
        <f>IF('True_Odds_Calculator_3-way'!B354="","",'True_Odds_Calculator_3-way'!B354)</f>
        <v>3.26</v>
      </c>
      <c r="C353" s="4">
        <f>IF('True_Odds_Calculator_3-way'!C354="","",'True_Odds_Calculator_3-way'!C354)</f>
        <v>3.1</v>
      </c>
      <c r="D353" s="9">
        <f t="shared" si="78"/>
        <v>0.39256647326751748</v>
      </c>
      <c r="E353" s="9">
        <f t="shared" si="79"/>
        <v>0.29595407895208004</v>
      </c>
      <c r="F353" s="9">
        <f t="shared" si="80"/>
        <v>0.31147944778040221</v>
      </c>
      <c r="G353" s="9">
        <f t="shared" si="81"/>
        <v>1.0526117596674665</v>
      </c>
      <c r="H353" s="9">
        <f t="shared" si="82"/>
        <v>2.5473392867111762</v>
      </c>
      <c r="I353" s="9">
        <f t="shared" si="83"/>
        <v>3.3789025768484739</v>
      </c>
      <c r="J353" s="9">
        <f t="shared" si="84"/>
        <v>3.2104846953016795</v>
      </c>
      <c r="K353" s="11">
        <f t="shared" si="85"/>
        <v>0.40485829959514169</v>
      </c>
      <c r="L353" s="11">
        <f t="shared" si="86"/>
        <v>0.30674846625766872</v>
      </c>
      <c r="M353" s="11">
        <f t="shared" si="87"/>
        <v>0.32258064516129031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-0.27949163963204604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0.23355668777356778</v>
      </c>
      <c r="Q353" s="11">
        <f>2*'OddsRatio_working_3-way'!K353*'OddsRatio_working_3-way'!L353*'OddsRatio_working_3-way'!M353</f>
        <v>8.0122362872578998E-2</v>
      </c>
      <c r="R353" s="11">
        <f t="shared" si="88"/>
        <v>0</v>
      </c>
      <c r="S353" s="11">
        <f t="shared" si="89"/>
        <v>-0.83564820787143346</v>
      </c>
      <c r="T353" s="11">
        <f t="shared" si="90"/>
        <v>-0.28667176942416239</v>
      </c>
      <c r="U353" s="11">
        <f>'OddsRatio_working_3-way'!S353-'OddsRatio_working_3-way'!R353^2/3</f>
        <v>-0.83564820787143346</v>
      </c>
      <c r="V353" s="11">
        <f>'OddsRatio_working_3-way'!S353*'OddsRatio_working_3-way'!R353/3-2*'OddsRatio_working_3-way'!R353^3/27-'OddsRatio_working_3-way'!T353</f>
        <v>0.28667176942416239</v>
      </c>
      <c r="W353" s="11">
        <f>'OddsRatio_working_3-way'!V353^2+4*'OddsRatio_working_3-way'!U353^3/27</f>
        <v>-4.2696326161560244E-3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0.14701218997155999</v>
      </c>
      <c r="Y353" s="11">
        <f>IF('OddsRatio_working_3-way'!W353&gt;=0,IF('OddsRatio_working_3-way'!V353+SQRT('OddsRatio_working_3-way'!W353)&gt;0,0,PI()),ACOS('OddsRatio_working_3-way'!V353/(2*'OddsRatio_working_3-way'!X353)))</f>
        <v>0.22410591096030941</v>
      </c>
      <c r="Z353" s="11">
        <f>'OddsRatio_working_3-way'!X353^(1/3)*COS('OddsRatio_working_3-way'!Y353/3)</f>
        <v>0.52630587983373311</v>
      </c>
      <c r="AA353" s="11">
        <f>'OddsRatio_working_3-way'!X353^(1/3)*COS(('OddsRatio_working_3-way'!Y353+2*PI())/3)</f>
        <v>-0.29726514604881393</v>
      </c>
      <c r="AB353" s="11">
        <f>'OddsRatio_working_3-way'!X353^(1/3)*COS(('OddsRatio_working_3-way'!Y353+4*PI())/3)</f>
        <v>-0.22904073378491926</v>
      </c>
      <c r="AC353" s="11">
        <f>'OddsRatio_working_3-way'!X353^(1/3)*SIN('OddsRatio_working_3-way'!Y353/3)</f>
        <v>3.9389382785863555E-2</v>
      </c>
      <c r="AD353" s="11">
        <f>'OddsRatio_working_3-way'!X353^(1/3)*SIN(('OddsRatio_working_3-way'!Y353+2*PI())/3)</f>
        <v>0.43609957070420108</v>
      </c>
      <c r="AE353" s="11">
        <f>'OddsRatio_working_3-way'!X353^(1/3)*SIN(('OddsRatio_working_3-way'!Y353+4*PI())/3)</f>
        <v>-0.47548895349006465</v>
      </c>
      <c r="AF353" s="11">
        <f>-'OddsRatio_working_3-way'!U353/(3*'OddsRatio_working_3-way'!X353^(1/3))*COS(('OddsRatio_working_3-way'!Y353)/3)</f>
        <v>0.52630587983373323</v>
      </c>
      <c r="AG353" s="11">
        <f>-'OddsRatio_working_3-way'!U353/(3*'OddsRatio_working_3-way'!X353^(1/3))*COS(('OddsRatio_working_3-way'!Y353+2*PI())/3)</f>
        <v>-0.29726514604881399</v>
      </c>
      <c r="AH353" s="11">
        <f>-'OddsRatio_working_3-way'!U353/(3*'OddsRatio_working_3-way'!X353^(1/3))*COS(('OddsRatio_working_3-way'!Y353+4*PI())/3)</f>
        <v>-0.22904073378491932</v>
      </c>
      <c r="AI353" s="11">
        <f>'OddsRatio_working_3-way'!U353/(3*'OddsRatio_working_3-way'!X353^(1/3))*SIN(('OddsRatio_working_3-way'!Y353)/3)</f>
        <v>-3.9389382785863569E-2</v>
      </c>
      <c r="AJ353" s="11">
        <f>'OddsRatio_working_3-way'!U353/(3*'OddsRatio_working_3-way'!X353^(1/3))*SIN(('OddsRatio_working_3-way'!Y353+2*PI())/3)</f>
        <v>-0.43609957070420119</v>
      </c>
      <c r="AK353" s="11">
        <f>'OddsRatio_working_3-way'!U353/(3*'OddsRatio_working_3-way'!X353^(1/3))*SIN(('OddsRatio_working_3-way'!Y353+4*PI())/3)</f>
        <v>0.47548895349006476</v>
      </c>
      <c r="AL353" s="11">
        <f>'OddsRatio_working_3-way'!Z353+'OddsRatio_working_3-way'!AF353</f>
        <v>1.0526117596674665</v>
      </c>
      <c r="AM353" s="11">
        <f>'OddsRatio_working_3-way'!AA353+'OddsRatio_working_3-way'!AG353</f>
        <v>-0.59453029209762787</v>
      </c>
      <c r="AN353" s="11">
        <f>'OddsRatio_working_3-way'!AB353+'OddsRatio_working_3-way'!AH353</f>
        <v>-0.45808146756983859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1.0526117596674665</v>
      </c>
      <c r="AS353" s="11">
        <f>IF(('OddsRatio_working_3-way'!X353=0),IF(Q353&gt;0,-Q353^(1/3),(-Q353)^(1/3)),'OddsRatio_working_3-way'!AM353-'OddsRatio_working_3-way'!R353/3)</f>
        <v>-0.59453029209762787</v>
      </c>
      <c r="AT353" s="11">
        <f>IF(('OddsRatio_working_3-way'!X353=0),IF(Q353&gt;0,-Q353^(1/3),(-Q353)^(1/3)),'OddsRatio_working_3-way'!AN353-'OddsRatio_working_3-way'!R353/3)</f>
        <v>-0.45808146756983859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3.57</v>
      </c>
      <c r="B354" s="4">
        <f>IF('True_Odds_Calculator_3-way'!B355="","",'True_Odds_Calculator_3-way'!B355)</f>
        <v>3.47</v>
      </c>
      <c r="C354" s="4">
        <f>IF('True_Odds_Calculator_3-way'!C355="","",'True_Odds_Calculator_3-way'!C355)</f>
        <v>2.15</v>
      </c>
      <c r="D354" s="9">
        <f t="shared" si="78"/>
        <v>0.26987259601984753</v>
      </c>
      <c r="E354" s="9">
        <f t="shared" si="79"/>
        <v>0.27776376074964926</v>
      </c>
      <c r="F354" s="9">
        <f t="shared" si="80"/>
        <v>0.45236364323050343</v>
      </c>
      <c r="G354" s="9">
        <f t="shared" si="81"/>
        <v>1.0527051294946732</v>
      </c>
      <c r="H354" s="9">
        <f t="shared" si="82"/>
        <v>3.7054521828013094</v>
      </c>
      <c r="I354" s="9">
        <f t="shared" si="83"/>
        <v>3.600181669851843</v>
      </c>
      <c r="J354" s="9">
        <f t="shared" si="84"/>
        <v>2.210610898918874</v>
      </c>
      <c r="K354" s="11">
        <f t="shared" si="85"/>
        <v>0.28011204481792717</v>
      </c>
      <c r="L354" s="11">
        <f t="shared" si="86"/>
        <v>0.28818443804034583</v>
      </c>
      <c r="M354" s="11">
        <f t="shared" si="87"/>
        <v>0.46511627906976744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-0.27408910082362825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0.23240983277568111</v>
      </c>
      <c r="Q354" s="11">
        <f>2*'OddsRatio_working_3-way'!K354*'OddsRatio_working_3-way'!L354*'OddsRatio_working_3-way'!M354</f>
        <v>7.5092029975987448E-2</v>
      </c>
      <c r="R354" s="11">
        <f t="shared" si="88"/>
        <v>0</v>
      </c>
      <c r="S354" s="11">
        <f t="shared" si="89"/>
        <v>-0.84793533225982942</v>
      </c>
      <c r="T354" s="11">
        <f t="shared" si="90"/>
        <v>-0.2739694126849207</v>
      </c>
      <c r="U354" s="11">
        <f>'OddsRatio_working_3-way'!S354-'OddsRatio_working_3-way'!R354^2/3</f>
        <v>-0.84793533225982942</v>
      </c>
      <c r="V354" s="11">
        <f>'OddsRatio_working_3-way'!S354*'OddsRatio_working_3-way'!R354/3-2*'OddsRatio_working_3-way'!R354^3/27-'OddsRatio_working_3-way'!T354</f>
        <v>0.2739694126849207</v>
      </c>
      <c r="W354" s="11">
        <f>'OddsRatio_working_3-way'!V354^2+4*'OddsRatio_working_3-way'!U354^3/27</f>
        <v>-1.5260863749619241E-2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0.15026651559524135</v>
      </c>
      <c r="Y354" s="11">
        <f>IF('OddsRatio_working_3-way'!W354&gt;=0,IF('OddsRatio_working_3-way'!V354+SQRT('OddsRatio_working_3-way'!W354)&gt;0,0,PI()),ACOS('OddsRatio_working_3-way'!V354/(2*'OddsRatio_working_3-way'!X354)))</f>
        <v>0.42360836454903694</v>
      </c>
      <c r="Z354" s="11">
        <f>'OddsRatio_working_3-way'!X354^(1/3)*COS('OddsRatio_working_3-way'!Y354/3)</f>
        <v>0.5263525647473366</v>
      </c>
      <c r="AA354" s="11">
        <f>'OddsRatio_working_3-way'!X354^(1/3)*COS(('OddsRatio_working_3-way'!Y354+2*PI())/3)</f>
        <v>-0.32797262681440803</v>
      </c>
      <c r="AB354" s="11">
        <f>'OddsRatio_working_3-way'!X354^(1/3)*COS(('OddsRatio_working_3-way'!Y354+4*PI())/3)</f>
        <v>-0.19837993793292891</v>
      </c>
      <c r="AC354" s="11">
        <f>'OddsRatio_working_3-way'!X354^(1/3)*SIN('OddsRatio_working_3-way'!Y354/3)</f>
        <v>7.4820373810729618E-2</v>
      </c>
      <c r="AD354" s="11">
        <f>'OddsRatio_working_3-way'!X354^(1/3)*SIN(('OddsRatio_working_3-way'!Y354+2*PI())/3)</f>
        <v>0.41842450551292221</v>
      </c>
      <c r="AE354" s="11">
        <f>'OddsRatio_working_3-way'!X354^(1/3)*SIN(('OddsRatio_working_3-way'!Y354+4*PI())/3)</f>
        <v>-0.49324487932365169</v>
      </c>
      <c r="AF354" s="11">
        <f>-'OddsRatio_working_3-way'!U354/(3*'OddsRatio_working_3-way'!X354^(1/3))*COS(('OddsRatio_working_3-way'!Y354)/3)</f>
        <v>0.52635256474733672</v>
      </c>
      <c r="AG354" s="11">
        <f>-'OddsRatio_working_3-way'!U354/(3*'OddsRatio_working_3-way'!X354^(1/3))*COS(('OddsRatio_working_3-way'!Y354+2*PI())/3)</f>
        <v>-0.32797262681440809</v>
      </c>
      <c r="AH354" s="11">
        <f>-'OddsRatio_working_3-way'!U354/(3*'OddsRatio_working_3-way'!X354^(1/3))*COS(('OddsRatio_working_3-way'!Y354+4*PI())/3)</f>
        <v>-0.19837993793292893</v>
      </c>
      <c r="AI354" s="11">
        <f>'OddsRatio_working_3-way'!U354/(3*'OddsRatio_working_3-way'!X354^(1/3))*SIN(('OddsRatio_working_3-way'!Y354)/3)</f>
        <v>-7.4820373810729632E-2</v>
      </c>
      <c r="AJ354" s="11">
        <f>'OddsRatio_working_3-way'!U354/(3*'OddsRatio_working_3-way'!X354^(1/3))*SIN(('OddsRatio_working_3-way'!Y354+2*PI())/3)</f>
        <v>-0.41842450551292232</v>
      </c>
      <c r="AK354" s="11">
        <f>'OddsRatio_working_3-way'!U354/(3*'OddsRatio_working_3-way'!X354^(1/3))*SIN(('OddsRatio_working_3-way'!Y354+4*PI())/3)</f>
        <v>0.4932448793236518</v>
      </c>
      <c r="AL354" s="11">
        <f>'OddsRatio_working_3-way'!Z354+'OddsRatio_working_3-way'!AF354</f>
        <v>1.0527051294946732</v>
      </c>
      <c r="AM354" s="11">
        <f>'OddsRatio_working_3-way'!AA354+'OddsRatio_working_3-way'!AG354</f>
        <v>-0.65594525362881617</v>
      </c>
      <c r="AN354" s="11">
        <f>'OddsRatio_working_3-way'!AB354+'OddsRatio_working_3-way'!AH354</f>
        <v>-0.39675987586585781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1.0527051294946732</v>
      </c>
      <c r="AS354" s="11">
        <f>IF(('OddsRatio_working_3-way'!X354=0),IF(Q354&gt;0,-Q354^(1/3),(-Q354)^(1/3)),'OddsRatio_working_3-way'!AM354-'OddsRatio_working_3-way'!R354/3)</f>
        <v>-0.65594525362881617</v>
      </c>
      <c r="AT354" s="11">
        <f>IF(('OddsRatio_working_3-way'!X354=0),IF(Q354&gt;0,-Q354^(1/3),(-Q354)^(1/3)),'OddsRatio_working_3-way'!AN354-'OddsRatio_working_3-way'!R354/3)</f>
        <v>-0.39675987586585781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4.2300000000000004</v>
      </c>
      <c r="D355" s="9">
        <f t="shared" si="78"/>
        <v>0.47860719501546001</v>
      </c>
      <c r="E355" s="9">
        <f t="shared" si="79"/>
        <v>0.29495693899571662</v>
      </c>
      <c r="F355" s="9">
        <f t="shared" si="80"/>
        <v>0.22643586598882354</v>
      </c>
      <c r="G355" s="9">
        <f t="shared" si="81"/>
        <v>1.0576661029192331</v>
      </c>
      <c r="H355" s="9">
        <f t="shared" si="82"/>
        <v>2.0893960860068095</v>
      </c>
      <c r="I355" s="9">
        <f t="shared" si="83"/>
        <v>3.3903253925974668</v>
      </c>
      <c r="J355" s="9">
        <f t="shared" si="84"/>
        <v>4.4162615124291227</v>
      </c>
      <c r="K355" s="11">
        <f t="shared" si="85"/>
        <v>0.49261083743842371</v>
      </c>
      <c r="L355" s="11">
        <f t="shared" si="86"/>
        <v>0.30674846625766872</v>
      </c>
      <c r="M355" s="11">
        <f t="shared" si="87"/>
        <v>0.23640661938534277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-0.26859268509093648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0.23291292550280077</v>
      </c>
      <c r="Q355" s="11">
        <f>2*'OddsRatio_working_3-way'!K355*'OddsRatio_working_3-way'!L355*'OddsRatio_working_3-way'!M355</f>
        <v>7.1445682669570798E-2</v>
      </c>
      <c r="R355" s="11">
        <f t="shared" si="88"/>
        <v>0</v>
      </c>
      <c r="S355" s="11">
        <f t="shared" si="89"/>
        <v>-0.8671603451298171</v>
      </c>
      <c r="T355" s="11">
        <f t="shared" si="90"/>
        <v>-0.26600010586804212</v>
      </c>
      <c r="U355" s="11">
        <f>'OddsRatio_working_3-way'!S355-'OddsRatio_working_3-way'!R355^2/3</f>
        <v>-0.8671603451298171</v>
      </c>
      <c r="V355" s="11">
        <f>'OddsRatio_working_3-way'!S355*'OddsRatio_working_3-way'!R355/3-2*'OddsRatio_working_3-way'!R355^3/27-'OddsRatio_working_3-way'!T355</f>
        <v>0.26600010586804212</v>
      </c>
      <c r="W355" s="11">
        <f>'OddsRatio_working_3-way'!V355^2+4*'OddsRatio_working_3-way'!U355^3/27</f>
        <v>-2.5847798328286972E-2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0.15540580318161915</v>
      </c>
      <c r="Y355" s="11">
        <f>IF('OddsRatio_working_3-way'!W355&gt;=0,IF('OddsRatio_working_3-way'!V355+SQRT('OddsRatio_working_3-way'!W355)&gt;0,0,PI()),ACOS('OddsRatio_working_3-way'!V355/(2*'OddsRatio_working_3-way'!X355)))</f>
        <v>0.54365413472955626</v>
      </c>
      <c r="Z355" s="11">
        <f>'OddsRatio_working_3-way'!X355^(1/3)*COS('OddsRatio_working_3-way'!Y355/3)</f>
        <v>0.52883305145961657</v>
      </c>
      <c r="AA355" s="11">
        <f>'OddsRatio_working_3-way'!X355^(1/3)*COS(('OddsRatio_working_3-way'!Y355+2*PI())/3)</f>
        <v>-0.34833189408023135</v>
      </c>
      <c r="AB355" s="11">
        <f>'OddsRatio_working_3-way'!X355^(1/3)*COS(('OddsRatio_working_3-way'!Y355+4*PI())/3)</f>
        <v>-0.18050115737938535</v>
      </c>
      <c r="AC355" s="11">
        <f>'OddsRatio_working_3-way'!X355^(1/3)*SIN('OddsRatio_working_3-way'!Y355/3)</f>
        <v>9.6897121012526774E-2</v>
      </c>
      <c r="AD355" s="11">
        <f>'OddsRatio_working_3-way'!X355^(1/3)*SIN(('OddsRatio_working_3-way'!Y355+2*PI())/3)</f>
        <v>0.40953429641860795</v>
      </c>
      <c r="AE355" s="11">
        <f>'OddsRatio_working_3-way'!X355^(1/3)*SIN(('OddsRatio_working_3-way'!Y355+4*PI())/3)</f>
        <v>-0.50643141743113462</v>
      </c>
      <c r="AF355" s="11">
        <f>-'OddsRatio_working_3-way'!U355/(3*'OddsRatio_working_3-way'!X355^(1/3))*COS(('OddsRatio_working_3-way'!Y355)/3)</f>
        <v>0.52883305145961657</v>
      </c>
      <c r="AG355" s="11">
        <f>-'OddsRatio_working_3-way'!U355/(3*'OddsRatio_working_3-way'!X355^(1/3))*COS(('OddsRatio_working_3-way'!Y355+2*PI())/3)</f>
        <v>-0.34833189408023135</v>
      </c>
      <c r="AH355" s="11">
        <f>-'OddsRatio_working_3-way'!U355/(3*'OddsRatio_working_3-way'!X355^(1/3))*COS(('OddsRatio_working_3-way'!Y355+4*PI())/3)</f>
        <v>-0.18050115737938535</v>
      </c>
      <c r="AI355" s="11">
        <f>'OddsRatio_working_3-way'!U355/(3*'OddsRatio_working_3-way'!X355^(1/3))*SIN(('OddsRatio_working_3-way'!Y355)/3)</f>
        <v>-9.6897121012526774E-2</v>
      </c>
      <c r="AJ355" s="11">
        <f>'OddsRatio_working_3-way'!U355/(3*'OddsRatio_working_3-way'!X355^(1/3))*SIN(('OddsRatio_working_3-way'!Y355+2*PI())/3)</f>
        <v>-0.40953429641860795</v>
      </c>
      <c r="AK355" s="11">
        <f>'OddsRatio_working_3-way'!U355/(3*'OddsRatio_working_3-way'!X355^(1/3))*SIN(('OddsRatio_working_3-way'!Y355+4*PI())/3)</f>
        <v>0.50643141743113462</v>
      </c>
      <c r="AL355" s="11">
        <f>'OddsRatio_working_3-way'!Z355+'OddsRatio_working_3-way'!AF355</f>
        <v>1.0576661029192331</v>
      </c>
      <c r="AM355" s="11">
        <f>'OddsRatio_working_3-way'!AA355+'OddsRatio_working_3-way'!AG355</f>
        <v>-0.6966637881604627</v>
      </c>
      <c r="AN355" s="11">
        <f>'OddsRatio_working_3-way'!AB355+'OddsRatio_working_3-way'!AH355</f>
        <v>-0.3610023147587707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1.0576661029192331</v>
      </c>
      <c r="AS355" s="11">
        <f>IF(('OddsRatio_working_3-way'!X355=0),IF(Q355&gt;0,-Q355^(1/3),(-Q355)^(1/3)),'OddsRatio_working_3-way'!AM355-'OddsRatio_working_3-way'!R355/3)</f>
        <v>-0.6966637881604627</v>
      </c>
      <c r="AT355" s="11">
        <f>IF(('OddsRatio_working_3-way'!X355=0),IF(Q355&gt;0,-Q355^(1/3),(-Q355)^(1/3)),'OddsRatio_working_3-way'!AN355-'OddsRatio_working_3-way'!R355/3)</f>
        <v>-0.3610023147587707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3.3</v>
      </c>
      <c r="B356" s="4">
        <f>IF('True_Odds_Calculator_3-way'!B357="","",'True_Odds_Calculator_3-way'!B357)</f>
        <v>3.26</v>
      </c>
      <c r="C356" s="4">
        <f>IF('True_Odds_Calculator_3-way'!C357="","",'True_Odds_Calculator_3-way'!C357)</f>
        <v>2.36</v>
      </c>
      <c r="D356" s="9">
        <f t="shared" si="78"/>
        <v>0.29246087117468911</v>
      </c>
      <c r="E356" s="9">
        <f t="shared" si="79"/>
        <v>0.29610444475527076</v>
      </c>
      <c r="F356" s="9">
        <f t="shared" si="80"/>
        <v>0.41143468407004002</v>
      </c>
      <c r="G356" s="9">
        <f t="shared" si="81"/>
        <v>1.0518525331245787</v>
      </c>
      <c r="H356" s="9">
        <f t="shared" si="82"/>
        <v>3.4192608261865307</v>
      </c>
      <c r="I356" s="9">
        <f t="shared" si="83"/>
        <v>3.3771867248615481</v>
      </c>
      <c r="J356" s="9">
        <f t="shared" si="84"/>
        <v>2.430519445049427</v>
      </c>
      <c r="K356" s="11">
        <f t="shared" si="85"/>
        <v>0.30303030303030304</v>
      </c>
      <c r="L356" s="11">
        <f t="shared" si="86"/>
        <v>0.30674846625766872</v>
      </c>
      <c r="M356" s="11">
        <f t="shared" si="87"/>
        <v>0.42372881355932207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-0.27844000995711504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0.2331729481568309</v>
      </c>
      <c r="Q356" s="11">
        <f>2*'OddsRatio_working_3-way'!K356*'OddsRatio_working_3-way'!L356*'OddsRatio_working_3-way'!M356</f>
        <v>7.877464464757801E-2</v>
      </c>
      <c r="R356" s="11">
        <f t="shared" si="88"/>
        <v>0</v>
      </c>
      <c r="S356" s="11">
        <f t="shared" si="89"/>
        <v>-0.83742615938256826</v>
      </c>
      <c r="T356" s="11">
        <f t="shared" si="90"/>
        <v>-0.28291424303465146</v>
      </c>
      <c r="U356" s="11">
        <f>'OddsRatio_working_3-way'!S356-'OddsRatio_working_3-way'!R356^2/3</f>
        <v>-0.83742615938256826</v>
      </c>
      <c r="V356" s="11">
        <f>'OddsRatio_working_3-way'!S356*'OddsRatio_working_3-way'!R356/3-2*'OddsRatio_working_3-way'!R356^3/27-'OddsRatio_working_3-way'!T356</f>
        <v>0.28291424303465146</v>
      </c>
      <c r="W356" s="11">
        <f>'OddsRatio_working_3-way'!V356^2+4*'OddsRatio_working_3-way'!U356^3/27</f>
        <v>-6.9628453491869663E-3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0.14748162111010374</v>
      </c>
      <c r="Y356" s="11">
        <f>IF('OddsRatio_working_3-way'!W356&gt;=0,IF('OddsRatio_working_3-way'!V356+SQRT('OddsRatio_working_3-way'!W356)&gt;0,0,PI()),ACOS('OddsRatio_working_3-way'!V356/(2*'OddsRatio_working_3-way'!X356)))</f>
        <v>0.28681120512587865</v>
      </c>
      <c r="Z356" s="11">
        <f>'OddsRatio_working_3-way'!X356^(1/3)*COS('OddsRatio_working_3-way'!Y356/3)</f>
        <v>0.52592626656228936</v>
      </c>
      <c r="AA356" s="11">
        <f>'OddsRatio_working_3-way'!X356^(1/3)*COS(('OddsRatio_working_3-way'!Y356+2*PI())/3)</f>
        <v>-0.30664048954879103</v>
      </c>
      <c r="AB356" s="11">
        <f>'OddsRatio_working_3-way'!X356^(1/3)*COS(('OddsRatio_working_3-way'!Y356+4*PI())/3)</f>
        <v>-0.21928577701349822</v>
      </c>
      <c r="AC356" s="11">
        <f>'OddsRatio_working_3-way'!X356^(1/3)*SIN('OddsRatio_working_3-way'!Y356/3)</f>
        <v>5.0434266797233562E-2</v>
      </c>
      <c r="AD356" s="11">
        <f>'OddsRatio_working_3-way'!X356^(1/3)*SIN(('OddsRatio_working_3-way'!Y356+2*PI())/3)</f>
        <v>0.43024837396183213</v>
      </c>
      <c r="AE356" s="11">
        <f>'OddsRatio_working_3-way'!X356^(1/3)*SIN(('OddsRatio_working_3-way'!Y356+4*PI())/3)</f>
        <v>-0.48068264075906575</v>
      </c>
      <c r="AF356" s="11">
        <f>-'OddsRatio_working_3-way'!U356/(3*'OddsRatio_working_3-way'!X356^(1/3))*COS(('OddsRatio_working_3-way'!Y356)/3)</f>
        <v>0.52592626656228936</v>
      </c>
      <c r="AG356" s="11">
        <f>-'OddsRatio_working_3-way'!U356/(3*'OddsRatio_working_3-way'!X356^(1/3))*COS(('OddsRatio_working_3-way'!Y356+2*PI())/3)</f>
        <v>-0.30664048954879103</v>
      </c>
      <c r="AH356" s="11">
        <f>-'OddsRatio_working_3-way'!U356/(3*'OddsRatio_working_3-way'!X356^(1/3))*COS(('OddsRatio_working_3-way'!Y356+4*PI())/3)</f>
        <v>-0.21928577701349822</v>
      </c>
      <c r="AI356" s="11">
        <f>'OddsRatio_working_3-way'!U356/(3*'OddsRatio_working_3-way'!X356^(1/3))*SIN(('OddsRatio_working_3-way'!Y356)/3)</f>
        <v>-5.0434266797233562E-2</v>
      </c>
      <c r="AJ356" s="11">
        <f>'OddsRatio_working_3-way'!U356/(3*'OddsRatio_working_3-way'!X356^(1/3))*SIN(('OddsRatio_working_3-way'!Y356+2*PI())/3)</f>
        <v>-0.43024837396183213</v>
      </c>
      <c r="AK356" s="11">
        <f>'OddsRatio_working_3-way'!U356/(3*'OddsRatio_working_3-way'!X356^(1/3))*SIN(('OddsRatio_working_3-way'!Y356+4*PI())/3)</f>
        <v>0.48068264075906575</v>
      </c>
      <c r="AL356" s="11">
        <f>'OddsRatio_working_3-way'!Z356+'OddsRatio_working_3-way'!AF356</f>
        <v>1.0518525331245787</v>
      </c>
      <c r="AM356" s="11">
        <f>'OddsRatio_working_3-way'!AA356+'OddsRatio_working_3-way'!AG356</f>
        <v>-0.61328097909758206</v>
      </c>
      <c r="AN356" s="11">
        <f>'OddsRatio_working_3-way'!AB356+'OddsRatio_working_3-way'!AH356</f>
        <v>-0.43857155402699644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1.0518525331245787</v>
      </c>
      <c r="AS356" s="11">
        <f>IF(('OddsRatio_working_3-way'!X356=0),IF(Q356&gt;0,-Q356^(1/3),(-Q356)^(1/3)),'OddsRatio_working_3-way'!AM356-'OddsRatio_working_3-way'!R356/3)</f>
        <v>-0.61328097909758206</v>
      </c>
      <c r="AT356" s="11">
        <f>IF(('OddsRatio_working_3-way'!X356=0),IF(Q356&gt;0,-Q356^(1/3),(-Q356)^(1/3)),'OddsRatio_working_3-way'!AN356-'OddsRatio_working_3-way'!R356/3)</f>
        <v>-0.43857155402699644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1.86</v>
      </c>
      <c r="B357" s="4">
        <f>IF('True_Odds_Calculator_3-way'!B358="","",'True_Odds_Calculator_3-way'!B358)</f>
        <v>3.54</v>
      </c>
      <c r="C357" s="4">
        <f>IF('True_Odds_Calculator_3-way'!C358="","",'True_Odds_Calculator_3-way'!C358)</f>
        <v>4.6100000000000003</v>
      </c>
      <c r="D357" s="9">
        <f t="shared" si="78"/>
        <v>0.52265911023005229</v>
      </c>
      <c r="E357" s="9">
        <f t="shared" si="79"/>
        <v>0.27046031178072616</v>
      </c>
      <c r="F357" s="9">
        <f t="shared" si="80"/>
        <v>0.20688057798922166</v>
      </c>
      <c r="G357" s="9">
        <f t="shared" si="81"/>
        <v>1.0619685668538656</v>
      </c>
      <c r="H357" s="9">
        <f t="shared" si="82"/>
        <v>1.9132929674943244</v>
      </c>
      <c r="I357" s="9">
        <f t="shared" si="83"/>
        <v>3.6974001598088195</v>
      </c>
      <c r="J357" s="9">
        <f t="shared" si="84"/>
        <v>4.8337065263424552</v>
      </c>
      <c r="K357" s="11">
        <f t="shared" si="85"/>
        <v>0.5376344086021505</v>
      </c>
      <c r="L357" s="11">
        <f t="shared" si="86"/>
        <v>0.2824858757062147</v>
      </c>
      <c r="M357" s="11">
        <f t="shared" si="87"/>
        <v>0.21691973969631234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-0.25978988527540492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0.23094091720903187</v>
      </c>
      <c r="Q357" s="11">
        <f>2*'OddsRatio_working_3-way'!K357*'OddsRatio_working_3-way'!L357*'OddsRatio_working_3-way'!M357</f>
        <v>6.5888992071050451E-2</v>
      </c>
      <c r="R357" s="11">
        <f t="shared" si="88"/>
        <v>0</v>
      </c>
      <c r="S357" s="11">
        <f t="shared" si="89"/>
        <v>-0.8889526894559806</v>
      </c>
      <c r="T357" s="11">
        <f t="shared" si="90"/>
        <v>-0.25362416246960928</v>
      </c>
      <c r="U357" s="11">
        <f>'OddsRatio_working_3-way'!S357-'OddsRatio_working_3-way'!R357^2/3</f>
        <v>-0.8889526894559806</v>
      </c>
      <c r="V357" s="11">
        <f>'OddsRatio_working_3-way'!S357*'OddsRatio_working_3-way'!R357/3-2*'OddsRatio_working_3-way'!R357^3/27-'OddsRatio_working_3-way'!T357</f>
        <v>0.25362416246960928</v>
      </c>
      <c r="W357" s="11">
        <f>'OddsRatio_working_3-way'!V357^2+4*'OddsRatio_working_3-way'!U357^3/27</f>
        <v>-3.9746369903445114E-2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0.16130063987152676</v>
      </c>
      <c r="Y357" s="11">
        <f>IF('OddsRatio_working_3-way'!W357&gt;=0,IF('OddsRatio_working_3-way'!V357+SQRT('OddsRatio_working_3-way'!W357)&gt;0,0,PI()),ACOS('OddsRatio_working_3-way'!V357/(2*'OddsRatio_working_3-way'!X357)))</f>
        <v>0.66618565389024709</v>
      </c>
      <c r="Z357" s="11">
        <f>'OddsRatio_working_3-way'!X357^(1/3)*COS('OddsRatio_working_3-way'!Y357/3)</f>
        <v>0.53098428342693282</v>
      </c>
      <c r="AA357" s="11">
        <f>'OddsRatio_working_3-way'!X357^(1/3)*COS(('OddsRatio_working_3-way'!Y357+2*PI())/3)</f>
        <v>-0.36931863365644396</v>
      </c>
      <c r="AB357" s="11">
        <f>'OddsRatio_working_3-way'!X357^(1/3)*COS(('OddsRatio_working_3-way'!Y357+4*PI())/3)</f>
        <v>-0.16166564977048875</v>
      </c>
      <c r="AC357" s="11">
        <f>'OddsRatio_working_3-way'!X357^(1/3)*SIN('OddsRatio_working_3-way'!Y357/3)</f>
        <v>0.11988850614458518</v>
      </c>
      <c r="AD357" s="11">
        <f>'OddsRatio_working_3-way'!X357^(1/3)*SIN(('OddsRatio_working_3-way'!Y357+2*PI())/3)</f>
        <v>0.39990162538570773</v>
      </c>
      <c r="AE357" s="11">
        <f>'OddsRatio_working_3-way'!X357^(1/3)*SIN(('OddsRatio_working_3-way'!Y357+4*PI())/3)</f>
        <v>-0.51979013153029296</v>
      </c>
      <c r="AF357" s="11">
        <f>-'OddsRatio_working_3-way'!U357/(3*'OddsRatio_working_3-way'!X357^(1/3))*COS(('OddsRatio_working_3-way'!Y357)/3)</f>
        <v>0.53098428342693282</v>
      </c>
      <c r="AG357" s="11">
        <f>-'OddsRatio_working_3-way'!U357/(3*'OddsRatio_working_3-way'!X357^(1/3))*COS(('OddsRatio_working_3-way'!Y357+2*PI())/3)</f>
        <v>-0.36931863365644396</v>
      </c>
      <c r="AH357" s="11">
        <f>-'OddsRatio_working_3-way'!U357/(3*'OddsRatio_working_3-way'!X357^(1/3))*COS(('OddsRatio_working_3-way'!Y357+4*PI())/3)</f>
        <v>-0.16166564977048875</v>
      </c>
      <c r="AI357" s="11">
        <f>'OddsRatio_working_3-way'!U357/(3*'OddsRatio_working_3-way'!X357^(1/3))*SIN(('OddsRatio_working_3-way'!Y357)/3)</f>
        <v>-0.11988850614458518</v>
      </c>
      <c r="AJ357" s="11">
        <f>'OddsRatio_working_3-way'!U357/(3*'OddsRatio_working_3-way'!X357^(1/3))*SIN(('OddsRatio_working_3-way'!Y357+2*PI())/3)</f>
        <v>-0.39990162538570773</v>
      </c>
      <c r="AK357" s="11">
        <f>'OddsRatio_working_3-way'!U357/(3*'OddsRatio_working_3-way'!X357^(1/3))*SIN(('OddsRatio_working_3-way'!Y357+4*PI())/3)</f>
        <v>0.51979013153029296</v>
      </c>
      <c r="AL357" s="11">
        <f>'OddsRatio_working_3-way'!Z357+'OddsRatio_working_3-way'!AF357</f>
        <v>1.0619685668538656</v>
      </c>
      <c r="AM357" s="11">
        <f>'OddsRatio_working_3-way'!AA357+'OddsRatio_working_3-way'!AG357</f>
        <v>-0.73863726731288792</v>
      </c>
      <c r="AN357" s="11">
        <f>'OddsRatio_working_3-way'!AB357+'OddsRatio_working_3-way'!AH357</f>
        <v>-0.3233312995409775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1.0619685668538656</v>
      </c>
      <c r="AS357" s="11">
        <f>IF(('OddsRatio_working_3-way'!X357=0),IF(Q357&gt;0,-Q357^(1/3),(-Q357)^(1/3)),'OddsRatio_working_3-way'!AM357-'OddsRatio_working_3-way'!R357/3)</f>
        <v>-0.73863726731288792</v>
      </c>
      <c r="AT357" s="11">
        <f>IF(('OddsRatio_working_3-way'!X357=0),IF(Q357&gt;0,-Q357^(1/3),(-Q357)^(1/3)),'OddsRatio_working_3-way'!AN357-'OddsRatio_working_3-way'!R357/3)</f>
        <v>-0.3233312995409775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2.56</v>
      </c>
      <c r="B358" s="4">
        <f>IF('True_Odds_Calculator_3-way'!B359="","",'True_Odds_Calculator_3-way'!B359)</f>
        <v>3.19</v>
      </c>
      <c r="C358" s="4">
        <f>IF('True_Odds_Calculator_3-way'!C359="","",'True_Odds_Calculator_3-way'!C359)</f>
        <v>3.03</v>
      </c>
      <c r="D358" s="9">
        <f t="shared" si="78"/>
        <v>0.3785478331374531</v>
      </c>
      <c r="E358" s="9">
        <f t="shared" si="79"/>
        <v>0.30260318804032477</v>
      </c>
      <c r="F358" s="9">
        <f t="shared" si="80"/>
        <v>0.31884897882222185</v>
      </c>
      <c r="G358" s="9">
        <f t="shared" si="81"/>
        <v>1.05235518145256</v>
      </c>
      <c r="H358" s="9">
        <f t="shared" si="82"/>
        <v>2.6416740830659933</v>
      </c>
      <c r="I358" s="9">
        <f t="shared" si="83"/>
        <v>3.3046578473811072</v>
      </c>
      <c r="J358" s="9">
        <f t="shared" si="84"/>
        <v>3.1362810183486967</v>
      </c>
      <c r="K358" s="11">
        <f t="shared" si="85"/>
        <v>0.390625</v>
      </c>
      <c r="L358" s="11">
        <f t="shared" si="86"/>
        <v>0.31347962382445144</v>
      </c>
      <c r="M358" s="11">
        <f t="shared" si="87"/>
        <v>0.33003300330033003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-0.28027959045904571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0.2335901693617638</v>
      </c>
      <c r="Q358" s="11">
        <f>2*'OddsRatio_working_3-way'!K358*'OddsRatio_working_3-way'!L358*'OddsRatio_working_3-way'!M358</f>
        <v>8.0827048222063588E-2</v>
      </c>
      <c r="R358" s="11">
        <f t="shared" si="88"/>
        <v>0</v>
      </c>
      <c r="S358" s="11">
        <f t="shared" si="89"/>
        <v>-0.83341840545430601</v>
      </c>
      <c r="T358" s="11">
        <f t="shared" si="90"/>
        <v>-0.28838007109145536</v>
      </c>
      <c r="U358" s="11">
        <f>'OddsRatio_working_3-way'!S358-'OddsRatio_working_3-way'!R358^2/3</f>
        <v>-0.83341840545430601</v>
      </c>
      <c r="V358" s="11">
        <f>'OddsRatio_working_3-way'!S358*'OddsRatio_working_3-way'!R358/3-2*'OddsRatio_working_3-way'!R358^3/27-'OddsRatio_working_3-way'!T358</f>
        <v>0.28838007109145536</v>
      </c>
      <c r="W358" s="11">
        <f>'OddsRatio_working_3-way'!V358^2+4*'OddsRatio_working_3-way'!U358^3/27</f>
        <v>-2.5970761354862093E-3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0.14642416257076482</v>
      </c>
      <c r="Y358" s="11">
        <f>IF('OddsRatio_working_3-way'!W358&gt;=0,IF('OddsRatio_working_3-way'!V358+SQRT('OddsRatio_working_3-way'!W358)&gt;0,0,PI()),ACOS('OddsRatio_working_3-way'!V358/(2*'OddsRatio_working_3-way'!X358)))</f>
        <v>0.17491067180677122</v>
      </c>
      <c r="Z358" s="11">
        <f>'OddsRatio_working_3-way'!X358^(1/3)*COS('OddsRatio_working_3-way'!Y358/3)</f>
        <v>0.52617759072628001</v>
      </c>
      <c r="AA358" s="11">
        <f>'OddsRatio_working_3-way'!X358^(1/3)*COS(('OddsRatio_working_3-way'!Y358+2*PI())/3)</f>
        <v>-0.28968688978157653</v>
      </c>
      <c r="AB358" s="11">
        <f>'OddsRatio_working_3-way'!X358^(1/3)*COS(('OddsRatio_working_3-way'!Y358+4*PI())/3)</f>
        <v>-0.23649070094470356</v>
      </c>
      <c r="AC358" s="11">
        <f>'OddsRatio_working_3-way'!X358^(1/3)*SIN('OddsRatio_working_3-way'!Y358/3)</f>
        <v>3.0712833944830889E-2</v>
      </c>
      <c r="AD358" s="11">
        <f>'OddsRatio_working_3-way'!X358^(1/3)*SIN(('OddsRatio_working_3-way'!Y358+2*PI())/3)</f>
        <v>0.44032674349863432</v>
      </c>
      <c r="AE358" s="11">
        <f>'OddsRatio_working_3-way'!X358^(1/3)*SIN(('OddsRatio_working_3-way'!Y358+4*PI())/3)</f>
        <v>-0.47103957744346514</v>
      </c>
      <c r="AF358" s="11">
        <f>-'OddsRatio_working_3-way'!U358/(3*'OddsRatio_working_3-way'!X358^(1/3))*COS(('OddsRatio_working_3-way'!Y358)/3)</f>
        <v>0.52617759072628001</v>
      </c>
      <c r="AG358" s="11">
        <f>-'OddsRatio_working_3-way'!U358/(3*'OddsRatio_working_3-way'!X358^(1/3))*COS(('OddsRatio_working_3-way'!Y358+2*PI())/3)</f>
        <v>-0.28968688978157653</v>
      </c>
      <c r="AH358" s="11">
        <f>-'OddsRatio_working_3-way'!U358/(3*'OddsRatio_working_3-way'!X358^(1/3))*COS(('OddsRatio_working_3-way'!Y358+4*PI())/3)</f>
        <v>-0.23649070094470356</v>
      </c>
      <c r="AI358" s="11">
        <f>'OddsRatio_working_3-way'!U358/(3*'OddsRatio_working_3-way'!X358^(1/3))*SIN(('OddsRatio_working_3-way'!Y358)/3)</f>
        <v>-3.0712833944830889E-2</v>
      </c>
      <c r="AJ358" s="11">
        <f>'OddsRatio_working_3-way'!U358/(3*'OddsRatio_working_3-way'!X358^(1/3))*SIN(('OddsRatio_working_3-way'!Y358+2*PI())/3)</f>
        <v>-0.44032674349863432</v>
      </c>
      <c r="AK358" s="11">
        <f>'OddsRatio_working_3-way'!U358/(3*'OddsRatio_working_3-way'!X358^(1/3))*SIN(('OddsRatio_working_3-way'!Y358+4*PI())/3)</f>
        <v>0.47103957744346514</v>
      </c>
      <c r="AL358" s="11">
        <f>'OddsRatio_working_3-way'!Z358+'OddsRatio_working_3-way'!AF358</f>
        <v>1.05235518145256</v>
      </c>
      <c r="AM358" s="11">
        <f>'OddsRatio_working_3-way'!AA358+'OddsRatio_working_3-way'!AG358</f>
        <v>-0.57937377956315306</v>
      </c>
      <c r="AN358" s="11">
        <f>'OddsRatio_working_3-way'!AB358+'OddsRatio_working_3-way'!AH358</f>
        <v>-0.47298140188940713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1.05235518145256</v>
      </c>
      <c r="AS358" s="11">
        <f>IF(('OddsRatio_working_3-way'!X358=0),IF(Q358&gt;0,-Q358^(1/3),(-Q358)^(1/3)),'OddsRatio_working_3-way'!AM358-'OddsRatio_working_3-way'!R358/3)</f>
        <v>-0.57937377956315306</v>
      </c>
      <c r="AT358" s="11">
        <f>IF(('OddsRatio_working_3-way'!X358=0),IF(Q358&gt;0,-Q358^(1/3),(-Q358)^(1/3)),'OddsRatio_working_3-way'!AN358-'OddsRatio_working_3-way'!R358/3)</f>
        <v>-0.47298140188940713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1.85</v>
      </c>
      <c r="B359" s="4">
        <f>IF('True_Odds_Calculator_3-way'!B360="","",'True_Odds_Calculator_3-way'!B360)</f>
        <v>3.79</v>
      </c>
      <c r="C359" s="4">
        <f>IF('True_Odds_Calculator_3-way'!C360="","",'True_Odds_Calculator_3-way'!C360)</f>
        <v>4.3099999999999996</v>
      </c>
      <c r="D359" s="9">
        <f t="shared" si="78"/>
        <v>0.52582318350380353</v>
      </c>
      <c r="E359" s="9">
        <f t="shared" si="79"/>
        <v>0.25252779384910029</v>
      </c>
      <c r="F359" s="9">
        <f t="shared" si="80"/>
        <v>0.22164902264709596</v>
      </c>
      <c r="G359" s="9">
        <f t="shared" si="81"/>
        <v>1.0609176159057352</v>
      </c>
      <c r="H359" s="9">
        <f t="shared" si="82"/>
        <v>1.9017799735198753</v>
      </c>
      <c r="I359" s="9">
        <f t="shared" si="83"/>
        <v>3.9599601483770015</v>
      </c>
      <c r="J359" s="9">
        <f t="shared" si="84"/>
        <v>4.511637308647984</v>
      </c>
      <c r="K359" s="11">
        <f t="shared" si="85"/>
        <v>0.54054054054054046</v>
      </c>
      <c r="L359" s="11">
        <f t="shared" si="86"/>
        <v>0.26385224274406333</v>
      </c>
      <c r="M359" s="11">
        <f t="shared" si="87"/>
        <v>0.23201856148491881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-0.25975440083270551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0.22998345608217718</v>
      </c>
      <c r="Q359" s="11">
        <f>2*'OddsRatio_working_3-way'!K359*'OddsRatio_working_3-way'!L359*'OddsRatio_working_3-way'!M359</f>
        <v>6.6182289520050994E-2</v>
      </c>
      <c r="R359" s="11">
        <f t="shared" si="88"/>
        <v>0</v>
      </c>
      <c r="S359" s="11">
        <f t="shared" si="89"/>
        <v>-0.88538810254959932</v>
      </c>
      <c r="T359" s="11">
        <f t="shared" si="90"/>
        <v>-0.25478794317974079</v>
      </c>
      <c r="U359" s="11">
        <f>'OddsRatio_working_3-way'!S359-'OddsRatio_working_3-way'!R359^2/3</f>
        <v>-0.88538810254959932</v>
      </c>
      <c r="V359" s="11">
        <f>'OddsRatio_working_3-way'!S359*'OddsRatio_working_3-way'!R359/3-2*'OddsRatio_working_3-way'!R359^3/27-'OddsRatio_working_3-way'!T359</f>
        <v>0.25478794317974079</v>
      </c>
      <c r="W359" s="11">
        <f>'OddsRatio_working_3-way'!V359^2+4*'OddsRatio_working_3-way'!U359^3/27</f>
        <v>-3.7907761761691389E-2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0.16033142061948916</v>
      </c>
      <c r="Y359" s="11">
        <f>IF('OddsRatio_working_3-way'!W359&gt;=0,IF('OddsRatio_working_3-way'!V359+SQRT('OddsRatio_working_3-way'!W359)&gt;0,0,PI()),ACOS('OddsRatio_working_3-way'!V359/(2*'OddsRatio_working_3-way'!X359)))</f>
        <v>0.65250308332441709</v>
      </c>
      <c r="Z359" s="11">
        <f>'OddsRatio_working_3-way'!X359^(1/3)*COS('OddsRatio_working_3-way'!Y359/3)</f>
        <v>0.53045880795286748</v>
      </c>
      <c r="AA359" s="11">
        <f>'OddsRatio_working_3-way'!X359^(1/3)*COS(('OddsRatio_working_3-way'!Y359+2*PI())/3)</f>
        <v>-0.36675336881388942</v>
      </c>
      <c r="AB359" s="11">
        <f>'OddsRatio_working_3-way'!X359^(1/3)*COS(('OddsRatio_working_3-way'!Y359+4*PI())/3)</f>
        <v>-0.16370543913897823</v>
      </c>
      <c r="AC359" s="11">
        <f>'OddsRatio_working_3-way'!X359^(1/3)*SIN('OddsRatio_working_3-way'!Y359/3)</f>
        <v>0.11722977685620624</v>
      </c>
      <c r="AD359" s="11">
        <f>'OddsRatio_working_3-way'!X359^(1/3)*SIN(('OddsRatio_working_3-way'!Y359+2*PI())/3)</f>
        <v>0.40077591492029091</v>
      </c>
      <c r="AE359" s="11">
        <f>'OddsRatio_working_3-way'!X359^(1/3)*SIN(('OddsRatio_working_3-way'!Y359+4*PI())/3)</f>
        <v>-0.51800569177649713</v>
      </c>
      <c r="AF359" s="11">
        <f>-'OddsRatio_working_3-way'!U359/(3*'OddsRatio_working_3-way'!X359^(1/3))*COS(('OddsRatio_working_3-way'!Y359)/3)</f>
        <v>0.53045880795286759</v>
      </c>
      <c r="AG359" s="11">
        <f>-'OddsRatio_working_3-way'!U359/(3*'OddsRatio_working_3-way'!X359^(1/3))*COS(('OddsRatio_working_3-way'!Y359+2*PI())/3)</f>
        <v>-0.36675336881388948</v>
      </c>
      <c r="AH359" s="11">
        <f>-'OddsRatio_working_3-way'!U359/(3*'OddsRatio_working_3-way'!X359^(1/3))*COS(('OddsRatio_working_3-way'!Y359+4*PI())/3)</f>
        <v>-0.16370543913897825</v>
      </c>
      <c r="AI359" s="11">
        <f>'OddsRatio_working_3-way'!U359/(3*'OddsRatio_working_3-way'!X359^(1/3))*SIN(('OddsRatio_working_3-way'!Y359)/3)</f>
        <v>-0.11722977685620627</v>
      </c>
      <c r="AJ359" s="11">
        <f>'OddsRatio_working_3-way'!U359/(3*'OddsRatio_working_3-way'!X359^(1/3))*SIN(('OddsRatio_working_3-way'!Y359+2*PI())/3)</f>
        <v>-0.40077591492029102</v>
      </c>
      <c r="AK359" s="11">
        <f>'OddsRatio_working_3-way'!U359/(3*'OddsRatio_working_3-way'!X359^(1/3))*SIN(('OddsRatio_working_3-way'!Y359+4*PI())/3)</f>
        <v>0.51800569177649725</v>
      </c>
      <c r="AL359" s="11">
        <f>'OddsRatio_working_3-way'!Z359+'OddsRatio_working_3-way'!AF359</f>
        <v>1.0609176159057352</v>
      </c>
      <c r="AM359" s="11">
        <f>'OddsRatio_working_3-way'!AA359+'OddsRatio_working_3-way'!AG359</f>
        <v>-0.73350673762777885</v>
      </c>
      <c r="AN359" s="11">
        <f>'OddsRatio_working_3-way'!AB359+'OddsRatio_working_3-way'!AH359</f>
        <v>-0.32741087827795645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1.0609176159057352</v>
      </c>
      <c r="AS359" s="11">
        <f>IF(('OddsRatio_working_3-way'!X359=0),IF(Q359&gt;0,-Q359^(1/3),(-Q359)^(1/3)),'OddsRatio_working_3-way'!AM359-'OddsRatio_working_3-way'!R359/3)</f>
        <v>-0.73350673762777885</v>
      </c>
      <c r="AT359" s="11">
        <f>IF(('OddsRatio_working_3-way'!X359=0),IF(Q359&gt;0,-Q359^(1/3),(-Q359)^(1/3)),'OddsRatio_working_3-way'!AN359-'OddsRatio_working_3-way'!R359/3)</f>
        <v>-0.32741087827795645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3.26</v>
      </c>
      <c r="B360" s="4">
        <f>IF('True_Odds_Calculator_3-way'!B361="","",'True_Odds_Calculator_3-way'!B361)</f>
        <v>3.25</v>
      </c>
      <c r="C360" s="4">
        <f>IF('True_Odds_Calculator_3-way'!C361="","",'True_Odds_Calculator_3-way'!C361)</f>
        <v>2.38</v>
      </c>
      <c r="D360" s="9">
        <f t="shared" si="78"/>
        <v>0.2957760023340561</v>
      </c>
      <c r="E360" s="9">
        <f t="shared" si="79"/>
        <v>0.29670053169041288</v>
      </c>
      <c r="F360" s="9">
        <f t="shared" si="80"/>
        <v>0.40752346597553102</v>
      </c>
      <c r="G360" s="9">
        <f t="shared" si="81"/>
        <v>1.0535119020180299</v>
      </c>
      <c r="H360" s="9">
        <f t="shared" si="82"/>
        <v>3.3809368985607473</v>
      </c>
      <c r="I360" s="9">
        <f t="shared" si="83"/>
        <v>3.370401779540567</v>
      </c>
      <c r="J360" s="9">
        <f t="shared" si="84"/>
        <v>2.4538464247848815</v>
      </c>
      <c r="K360" s="11">
        <f t="shared" si="85"/>
        <v>0.30674846625766872</v>
      </c>
      <c r="L360" s="11">
        <f t="shared" si="86"/>
        <v>0.30769230769230771</v>
      </c>
      <c r="M360" s="11">
        <f t="shared" si="87"/>
        <v>0.42016806722689076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-0.27828649156689567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0.23358092647157969</v>
      </c>
      <c r="Q360" s="11">
        <f>2*'OddsRatio_working_3-way'!K360*'OddsRatio_working_3-way'!L360*'OddsRatio_working_3-way'!M360</f>
        <v>7.9314406272183252E-2</v>
      </c>
      <c r="R360" s="11">
        <f t="shared" si="88"/>
        <v>0</v>
      </c>
      <c r="S360" s="11">
        <f t="shared" si="89"/>
        <v>-0.83935416755732295</v>
      </c>
      <c r="T360" s="11">
        <f t="shared" si="90"/>
        <v>-0.28500990409416738</v>
      </c>
      <c r="U360" s="11">
        <f>'OddsRatio_working_3-way'!S360-'OddsRatio_working_3-way'!R360^2/3</f>
        <v>-0.83935416755732295</v>
      </c>
      <c r="V360" s="11">
        <f>'OddsRatio_working_3-way'!S360*'OddsRatio_working_3-way'!R360/3-2*'OddsRatio_working_3-way'!R360^3/27-'OddsRatio_working_3-way'!T360</f>
        <v>0.28500990409416738</v>
      </c>
      <c r="W360" s="11">
        <f>'OddsRatio_working_3-way'!V360^2+4*'OddsRatio_working_3-way'!U360^3/27</f>
        <v>-6.3749771914654585E-3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0.14799123506413475</v>
      </c>
      <c r="Y360" s="11">
        <f>IF('OddsRatio_working_3-way'!W360&gt;=0,IF('OddsRatio_working_3-way'!V360+SQRT('OddsRatio_working_3-way'!W360)&gt;0,0,PI()),ACOS('OddsRatio_working_3-way'!V360/(2*'OddsRatio_working_3-way'!X360)))</f>
        <v>0.27314105710311032</v>
      </c>
      <c r="Z360" s="11">
        <f>'OddsRatio_working_3-way'!X360^(1/3)*COS('OddsRatio_working_3-way'!Y360/3)</f>
        <v>0.52675595100901496</v>
      </c>
      <c r="AA360" s="11">
        <f>'OddsRatio_working_3-way'!X360^(1/3)*COS(('OddsRatio_working_3-way'!Y360+2*PI())/3)</f>
        <v>-0.30502732059866061</v>
      </c>
      <c r="AB360" s="11">
        <f>'OddsRatio_working_3-way'!X360^(1/3)*COS(('OddsRatio_working_3-way'!Y360+4*PI())/3)</f>
        <v>-0.22172863041035451</v>
      </c>
      <c r="AC360" s="11">
        <f>'OddsRatio_working_3-way'!X360^(1/3)*SIN('OddsRatio_working_3-way'!Y360/3)</f>
        <v>4.8092521203361917E-2</v>
      </c>
      <c r="AD360" s="11">
        <f>'OddsRatio_working_3-way'!X360^(1/3)*SIN(('OddsRatio_working_3-way'!Y360+2*PI())/3)</f>
        <v>0.43213777456675728</v>
      </c>
      <c r="AE360" s="11">
        <f>'OddsRatio_working_3-way'!X360^(1/3)*SIN(('OddsRatio_working_3-way'!Y360+4*PI())/3)</f>
        <v>-0.48023029577011905</v>
      </c>
      <c r="AF360" s="11">
        <f>-'OddsRatio_working_3-way'!U360/(3*'OddsRatio_working_3-way'!X360^(1/3))*COS(('OddsRatio_working_3-way'!Y360)/3)</f>
        <v>0.52675595100901496</v>
      </c>
      <c r="AG360" s="11">
        <f>-'OddsRatio_working_3-way'!U360/(3*'OddsRatio_working_3-way'!X360^(1/3))*COS(('OddsRatio_working_3-way'!Y360+2*PI())/3)</f>
        <v>-0.30502732059866061</v>
      </c>
      <c r="AH360" s="11">
        <f>-'OddsRatio_working_3-way'!U360/(3*'OddsRatio_working_3-way'!X360^(1/3))*COS(('OddsRatio_working_3-way'!Y360+4*PI())/3)</f>
        <v>-0.22172863041035451</v>
      </c>
      <c r="AI360" s="11">
        <f>'OddsRatio_working_3-way'!U360/(3*'OddsRatio_working_3-way'!X360^(1/3))*SIN(('OddsRatio_working_3-way'!Y360)/3)</f>
        <v>-4.8092521203361917E-2</v>
      </c>
      <c r="AJ360" s="11">
        <f>'OddsRatio_working_3-way'!U360/(3*'OddsRatio_working_3-way'!X360^(1/3))*SIN(('OddsRatio_working_3-way'!Y360+2*PI())/3)</f>
        <v>-0.43213777456675728</v>
      </c>
      <c r="AK360" s="11">
        <f>'OddsRatio_working_3-way'!U360/(3*'OddsRatio_working_3-way'!X360^(1/3))*SIN(('OddsRatio_working_3-way'!Y360+4*PI())/3)</f>
        <v>0.48023029577011905</v>
      </c>
      <c r="AL360" s="11">
        <f>'OddsRatio_working_3-way'!Z360+'OddsRatio_working_3-way'!AF360</f>
        <v>1.0535119020180299</v>
      </c>
      <c r="AM360" s="11">
        <f>'OddsRatio_working_3-way'!AA360+'OddsRatio_working_3-way'!AG360</f>
        <v>-0.61005464119732122</v>
      </c>
      <c r="AN360" s="11">
        <f>'OddsRatio_working_3-way'!AB360+'OddsRatio_working_3-way'!AH360</f>
        <v>-0.44345726082070902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1.0535119020180299</v>
      </c>
      <c r="AS360" s="11">
        <f>IF(('OddsRatio_working_3-way'!X360=0),IF(Q360&gt;0,-Q360^(1/3),(-Q360)^(1/3)),'OddsRatio_working_3-way'!AM360-'OddsRatio_working_3-way'!R360/3)</f>
        <v>-0.61005464119732122</v>
      </c>
      <c r="AT360" s="11">
        <f>IF(('OddsRatio_working_3-way'!X360=0),IF(Q360&gt;0,-Q360^(1/3),(-Q360)^(1/3)),'OddsRatio_working_3-way'!AN360-'OddsRatio_working_3-way'!R360/3)</f>
        <v>-0.44345726082070902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3.95</v>
      </c>
      <c r="B361" s="4">
        <f>IF('True_Odds_Calculator_3-way'!B362="","",'True_Odds_Calculator_3-way'!B362)</f>
        <v>3.42</v>
      </c>
      <c r="C361" s="4">
        <f>IF('True_Odds_Calculator_3-way'!C362="","",'True_Odds_Calculator_3-way'!C362)</f>
        <v>2.04</v>
      </c>
      <c r="D361" s="9">
        <f t="shared" si="78"/>
        <v>0.24275722663408614</v>
      </c>
      <c r="E361" s="9">
        <f t="shared" si="79"/>
        <v>0.2809842995255637</v>
      </c>
      <c r="F361" s="9">
        <f t="shared" si="80"/>
        <v>0.47625847384035025</v>
      </c>
      <c r="G361" s="9">
        <f t="shared" si="81"/>
        <v>1.0574040126710054</v>
      </c>
      <c r="H361" s="9">
        <f t="shared" si="82"/>
        <v>4.1193418373794666</v>
      </c>
      <c r="I361" s="9">
        <f t="shared" si="83"/>
        <v>3.5589177106638332</v>
      </c>
      <c r="J361" s="9">
        <f t="shared" si="84"/>
        <v>2.0997001731778457</v>
      </c>
      <c r="K361" s="11">
        <f t="shared" si="85"/>
        <v>0.25316455696202528</v>
      </c>
      <c r="L361" s="11">
        <f t="shared" si="86"/>
        <v>0.29239766081871343</v>
      </c>
      <c r="M361" s="11">
        <f t="shared" si="87"/>
        <v>0.49019607843137253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-0.26941225820404424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0.23259729533978071</v>
      </c>
      <c r="Q361" s="11">
        <f>2*'OddsRatio_working_3-way'!K361*'OddsRatio_working_3-way'!L361*'OddsRatio_working_3-way'!M361</f>
        <v>7.257325907637463E-2</v>
      </c>
      <c r="R361" s="11">
        <f t="shared" si="88"/>
        <v>0</v>
      </c>
      <c r="S361" s="11">
        <f t="shared" si="89"/>
        <v>-0.8633508248300229</v>
      </c>
      <c r="T361" s="11">
        <f t="shared" si="90"/>
        <v>-0.26937623239626296</v>
      </c>
      <c r="U361" s="11">
        <f>'OddsRatio_working_3-way'!S361-'OddsRatio_working_3-way'!R361^2/3</f>
        <v>-0.8633508248300229</v>
      </c>
      <c r="V361" s="11">
        <f>'OddsRatio_working_3-way'!S361*'OddsRatio_working_3-way'!R361/3-2*'OddsRatio_working_3-way'!R361^3/27-'OddsRatio_working_3-way'!T361</f>
        <v>0.26937623239626296</v>
      </c>
      <c r="W361" s="11">
        <f>'OddsRatio_working_3-way'!V361^2+4*'OddsRatio_working_3-way'!U361^3/27</f>
        <v>-2.2772714466775812E-2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0.15438285935198676</v>
      </c>
      <c r="Y361" s="11">
        <f>IF('OddsRatio_working_3-way'!W361&gt;=0,IF('OddsRatio_working_3-way'!V361+SQRT('OddsRatio_working_3-way'!W361)&gt;0,0,PI()),ACOS('OddsRatio_working_3-way'!V361/(2*'OddsRatio_working_3-way'!X361)))</f>
        <v>0.51064549241015289</v>
      </c>
      <c r="Z361" s="11">
        <f>'OddsRatio_working_3-way'!X361^(1/3)*COS('OddsRatio_working_3-way'!Y361/3)</f>
        <v>0.52870200633550268</v>
      </c>
      <c r="AA361" s="11">
        <f>'OddsRatio_working_3-way'!X361^(1/3)*COS(('OddsRatio_working_3-way'!Y361+2*PI())/3)</f>
        <v>-0.34304882766192835</v>
      </c>
      <c r="AB361" s="11">
        <f>'OddsRatio_working_3-way'!X361^(1/3)*COS(('OddsRatio_working_3-way'!Y361+4*PI())/3)</f>
        <v>-0.18565317867357473</v>
      </c>
      <c r="AC361" s="11">
        <f>'OddsRatio_working_3-way'!X361^(1/3)*SIN('OddsRatio_working_3-way'!Y361/3)</f>
        <v>9.0872420312702026E-2</v>
      </c>
      <c r="AD361" s="11">
        <f>'OddsRatio_working_3-way'!X361^(1/3)*SIN(('OddsRatio_working_3-way'!Y361+2*PI())/3)</f>
        <v>0.41243315836199557</v>
      </c>
      <c r="AE361" s="11">
        <f>'OddsRatio_working_3-way'!X361^(1/3)*SIN(('OddsRatio_working_3-way'!Y361+4*PI())/3)</f>
        <v>-0.50330557867469738</v>
      </c>
      <c r="AF361" s="11">
        <f>-'OddsRatio_working_3-way'!U361/(3*'OddsRatio_working_3-way'!X361^(1/3))*COS(('OddsRatio_working_3-way'!Y361)/3)</f>
        <v>0.52870200633550268</v>
      </c>
      <c r="AG361" s="11">
        <f>-'OddsRatio_working_3-way'!U361/(3*'OddsRatio_working_3-way'!X361^(1/3))*COS(('OddsRatio_working_3-way'!Y361+2*PI())/3)</f>
        <v>-0.34304882766192835</v>
      </c>
      <c r="AH361" s="11">
        <f>-'OddsRatio_working_3-way'!U361/(3*'OddsRatio_working_3-way'!X361^(1/3))*COS(('OddsRatio_working_3-way'!Y361+4*PI())/3)</f>
        <v>-0.18565317867357473</v>
      </c>
      <c r="AI361" s="11">
        <f>'OddsRatio_working_3-way'!U361/(3*'OddsRatio_working_3-way'!X361^(1/3))*SIN(('OddsRatio_working_3-way'!Y361)/3)</f>
        <v>-9.0872420312702026E-2</v>
      </c>
      <c r="AJ361" s="11">
        <f>'OddsRatio_working_3-way'!U361/(3*'OddsRatio_working_3-way'!X361^(1/3))*SIN(('OddsRatio_working_3-way'!Y361+2*PI())/3)</f>
        <v>-0.41243315836199557</v>
      </c>
      <c r="AK361" s="11">
        <f>'OddsRatio_working_3-way'!U361/(3*'OddsRatio_working_3-way'!X361^(1/3))*SIN(('OddsRatio_working_3-way'!Y361+4*PI())/3)</f>
        <v>0.50330557867469738</v>
      </c>
      <c r="AL361" s="11">
        <f>'OddsRatio_working_3-way'!Z361+'OddsRatio_working_3-way'!AF361</f>
        <v>1.0574040126710054</v>
      </c>
      <c r="AM361" s="11">
        <f>'OddsRatio_working_3-way'!AA361+'OddsRatio_working_3-way'!AG361</f>
        <v>-0.68609765532385669</v>
      </c>
      <c r="AN361" s="11">
        <f>'OddsRatio_working_3-way'!AB361+'OddsRatio_working_3-way'!AH361</f>
        <v>-0.37130635734714945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1.0574040126710054</v>
      </c>
      <c r="AS361" s="11">
        <f>IF(('OddsRatio_working_3-way'!X361=0),IF(Q361&gt;0,-Q361^(1/3),(-Q361)^(1/3)),'OddsRatio_working_3-way'!AM361-'OddsRatio_working_3-way'!R361/3)</f>
        <v>-0.68609765532385669</v>
      </c>
      <c r="AT361" s="11">
        <f>IF(('OddsRatio_working_3-way'!X361=0),IF(Q361&gt;0,-Q361^(1/3),(-Q361)^(1/3)),'OddsRatio_working_3-way'!AN361-'OddsRatio_working_3-way'!R361/3)</f>
        <v>-0.37130635734714945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2.4900000000000002</v>
      </c>
      <c r="B362" s="4">
        <f>IF('True_Odds_Calculator_3-way'!B363="","",'True_Odds_Calculator_3-way'!B363)</f>
        <v>3.17</v>
      </c>
      <c r="C362" s="4">
        <f>IF('True_Odds_Calculator_3-way'!C363="","",'True_Odds_Calculator_3-way'!C363)</f>
        <v>3.16</v>
      </c>
      <c r="D362" s="9">
        <f t="shared" si="78"/>
        <v>0.38959660347642966</v>
      </c>
      <c r="E362" s="9">
        <f t="shared" si="79"/>
        <v>0.30471196648008281</v>
      </c>
      <c r="F362" s="9">
        <f t="shared" si="80"/>
        <v>0.30569143004348759</v>
      </c>
      <c r="G362" s="9">
        <f t="shared" si="81"/>
        <v>1.0515150938706943</v>
      </c>
      <c r="H362" s="9">
        <f t="shared" si="82"/>
        <v>2.5667574898673351</v>
      </c>
      <c r="I362" s="9">
        <f t="shared" si="83"/>
        <v>3.2817877536994073</v>
      </c>
      <c r="J362" s="9">
        <f t="shared" si="84"/>
        <v>3.2712726027606998</v>
      </c>
      <c r="K362" s="11">
        <f t="shared" si="85"/>
        <v>0.40160642570281119</v>
      </c>
      <c r="L362" s="11">
        <f t="shared" si="86"/>
        <v>0.31545741324921134</v>
      </c>
      <c r="M362" s="11">
        <f t="shared" si="87"/>
        <v>0.31645569620253161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-0.27999744054683784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0.23333360595679042</v>
      </c>
      <c r="Q362" s="11">
        <f>2*'OddsRatio_working_3-way'!K362*'OddsRatio_working_3-way'!L362*'OddsRatio_working_3-way'!M362</f>
        <v>8.018336974460151E-2</v>
      </c>
      <c r="R362" s="11">
        <f t="shared" si="88"/>
        <v>0</v>
      </c>
      <c r="S362" s="11">
        <f t="shared" si="89"/>
        <v>-0.83334192448719357</v>
      </c>
      <c r="T362" s="11">
        <f t="shared" si="90"/>
        <v>-0.28637179535642387</v>
      </c>
      <c r="U362" s="11">
        <f>'OddsRatio_working_3-way'!S362-'OddsRatio_working_3-way'!R362^2/3</f>
        <v>-0.83334192448719357</v>
      </c>
      <c r="V362" s="11">
        <f>'OddsRatio_working_3-way'!S362*'OddsRatio_working_3-way'!R362/3-2*'OddsRatio_working_3-way'!R362^3/27-'OddsRatio_working_3-way'!T362</f>
        <v>0.28637179535642387</v>
      </c>
      <c r="W362" s="11">
        <f>'OddsRatio_working_3-way'!V362^2+4*'OddsRatio_working_3-way'!U362^3/27</f>
        <v>-3.7277284725507759E-3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0.14640400749997615</v>
      </c>
      <c r="Y362" s="11">
        <f>IF('OddsRatio_working_3-way'!W362&gt;=0,IF('OddsRatio_working_3-way'!V362+SQRT('OddsRatio_working_3-way'!W362)&gt;0,0,PI()),ACOS('OddsRatio_working_3-way'!V362/(2*'OddsRatio_working_3-way'!X362)))</f>
        <v>0.21005725746823845</v>
      </c>
      <c r="Z362" s="11">
        <f>'OddsRatio_working_3-way'!X362^(1/3)*COS('OddsRatio_working_3-way'!Y362/3)</f>
        <v>0.52575754693534715</v>
      </c>
      <c r="AA362" s="11">
        <f>'OddsRatio_working_3-way'!X362^(1/3)*COS(('OddsRatio_working_3-way'!Y362+2*PI())/3)</f>
        <v>-0.29481202419779928</v>
      </c>
      <c r="AB362" s="11">
        <f>'OddsRatio_working_3-way'!X362^(1/3)*COS(('OddsRatio_working_3-way'!Y362+4*PI())/3)</f>
        <v>-0.23094552273754798</v>
      </c>
      <c r="AC362" s="11">
        <f>'OddsRatio_working_3-way'!X362^(1/3)*SIN('OddsRatio_working_3-way'!Y362/3)</f>
        <v>3.6873341810275698E-2</v>
      </c>
      <c r="AD362" s="11">
        <f>'OddsRatio_working_3-way'!X362^(1/3)*SIN(('OddsRatio_working_3-way'!Y362+2*PI())/3)</f>
        <v>0.43688272097226205</v>
      </c>
      <c r="AE362" s="11">
        <f>'OddsRatio_working_3-way'!X362^(1/3)*SIN(('OddsRatio_working_3-way'!Y362+4*PI())/3)</f>
        <v>-0.47375606278253779</v>
      </c>
      <c r="AF362" s="11">
        <f>-'OddsRatio_working_3-way'!U362/(3*'OddsRatio_working_3-way'!X362^(1/3))*COS(('OddsRatio_working_3-way'!Y362)/3)</f>
        <v>0.52575754693534715</v>
      </c>
      <c r="AG362" s="11">
        <f>-'OddsRatio_working_3-way'!U362/(3*'OddsRatio_working_3-way'!X362^(1/3))*COS(('OddsRatio_working_3-way'!Y362+2*PI())/3)</f>
        <v>-0.29481202419779928</v>
      </c>
      <c r="AH362" s="11">
        <f>-'OddsRatio_working_3-way'!U362/(3*'OddsRatio_working_3-way'!X362^(1/3))*COS(('OddsRatio_working_3-way'!Y362+4*PI())/3)</f>
        <v>-0.23094552273754798</v>
      </c>
      <c r="AI362" s="11">
        <f>'OddsRatio_working_3-way'!U362/(3*'OddsRatio_working_3-way'!X362^(1/3))*SIN(('OddsRatio_working_3-way'!Y362)/3)</f>
        <v>-3.6873341810275698E-2</v>
      </c>
      <c r="AJ362" s="11">
        <f>'OddsRatio_working_3-way'!U362/(3*'OddsRatio_working_3-way'!X362^(1/3))*SIN(('OddsRatio_working_3-way'!Y362+2*PI())/3)</f>
        <v>-0.43688272097226205</v>
      </c>
      <c r="AK362" s="11">
        <f>'OddsRatio_working_3-way'!U362/(3*'OddsRatio_working_3-way'!X362^(1/3))*SIN(('OddsRatio_working_3-way'!Y362+4*PI())/3)</f>
        <v>0.47375606278253779</v>
      </c>
      <c r="AL362" s="11">
        <f>'OddsRatio_working_3-way'!Z362+'OddsRatio_working_3-way'!AF362</f>
        <v>1.0515150938706943</v>
      </c>
      <c r="AM362" s="11">
        <f>'OddsRatio_working_3-way'!AA362+'OddsRatio_working_3-way'!AG362</f>
        <v>-0.58962404839559857</v>
      </c>
      <c r="AN362" s="11">
        <f>'OddsRatio_working_3-way'!AB362+'OddsRatio_working_3-way'!AH362</f>
        <v>-0.46189104547509596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1.0515150938706943</v>
      </c>
      <c r="AS362" s="11">
        <f>IF(('OddsRatio_working_3-way'!X362=0),IF(Q362&gt;0,-Q362^(1/3),(-Q362)^(1/3)),'OddsRatio_working_3-way'!AM362-'OddsRatio_working_3-way'!R362/3)</f>
        <v>-0.58962404839559857</v>
      </c>
      <c r="AT362" s="11">
        <f>IF(('OddsRatio_working_3-way'!X362=0),IF(Q362&gt;0,-Q362^(1/3),(-Q362)^(1/3)),'OddsRatio_working_3-way'!AN362-'OddsRatio_working_3-way'!R362/3)</f>
        <v>-0.46189104547509596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2.41</v>
      </c>
      <c r="B363" s="4">
        <f>IF('True_Odds_Calculator_3-way'!B364="","",'True_Odds_Calculator_3-way'!B364)</f>
        <v>3.48</v>
      </c>
      <c r="C363" s="4">
        <f>IF('True_Odds_Calculator_3-way'!C364="","",'True_Odds_Calculator_3-way'!C364)</f>
        <v>3.02</v>
      </c>
      <c r="D363" s="9">
        <f t="shared" si="78"/>
        <v>0.40277046390212007</v>
      </c>
      <c r="E363" s="9">
        <f t="shared" si="79"/>
        <v>0.27715787519619783</v>
      </c>
      <c r="F363" s="9">
        <f t="shared" si="80"/>
        <v>0.32007166090168215</v>
      </c>
      <c r="G363" s="9">
        <f t="shared" si="81"/>
        <v>1.0516338332615742</v>
      </c>
      <c r="H363" s="9">
        <f t="shared" si="82"/>
        <v>2.4828037048988199</v>
      </c>
      <c r="I363" s="9">
        <f t="shared" si="83"/>
        <v>3.6080519064887042</v>
      </c>
      <c r="J363" s="9">
        <f t="shared" si="84"/>
        <v>3.1243003431883789</v>
      </c>
      <c r="K363" s="11">
        <f t="shared" si="85"/>
        <v>0.41493775933609955</v>
      </c>
      <c r="L363" s="11">
        <f t="shared" si="86"/>
        <v>0.28735632183908044</v>
      </c>
      <c r="M363" s="11">
        <f t="shared" si="87"/>
        <v>0.33112582781456956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-0.27888100411337013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0.23333734468260908</v>
      </c>
      <c r="Q363" s="11">
        <f>2*'OddsRatio_working_3-way'!K363*'OddsRatio_working_3-way'!L363*'OddsRatio_working_3-way'!M363</f>
        <v>7.8963568420510694E-2</v>
      </c>
      <c r="R363" s="11">
        <f t="shared" si="88"/>
        <v>0</v>
      </c>
      <c r="S363" s="11">
        <f t="shared" si="89"/>
        <v>-0.83669142480480052</v>
      </c>
      <c r="T363" s="11">
        <f t="shared" si="90"/>
        <v>-0.28314430619451797</v>
      </c>
      <c r="U363" s="11">
        <f>'OddsRatio_working_3-way'!S363-'OddsRatio_working_3-way'!R363^2/3</f>
        <v>-0.83669142480480052</v>
      </c>
      <c r="V363" s="11">
        <f>'OddsRatio_working_3-way'!S363*'OddsRatio_working_3-way'!R363/3-2*'OddsRatio_working_3-way'!R363^3/27-'OddsRatio_working_3-way'!T363</f>
        <v>0.28314430619451797</v>
      </c>
      <c r="W363" s="11">
        <f>'OddsRatio_working_3-way'!V363^2+4*'OddsRatio_working_3-way'!U363^3/27</f>
        <v>-6.6038140795322692E-3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0.14728756923948744</v>
      </c>
      <c r="Y363" s="11">
        <f>IF('OddsRatio_working_3-way'!W363&gt;=0,IF('OddsRatio_working_3-way'!V363+SQRT('OddsRatio_working_3-way'!W363)&gt;0,0,PI()),ACOS('OddsRatio_working_3-way'!V363/(2*'OddsRatio_working_3-way'!X363)))</f>
        <v>0.27949262896999416</v>
      </c>
      <c r="Z363" s="11">
        <f>'OddsRatio_working_3-way'!X363^(1/3)*COS('OddsRatio_working_3-way'!Y363/3)</f>
        <v>0.52581691663078722</v>
      </c>
      <c r="AA363" s="11">
        <f>'OddsRatio_working_3-way'!X363^(1/3)*COS(('OddsRatio_working_3-way'!Y363+2*PI())/3)</f>
        <v>-0.30545588878856073</v>
      </c>
      <c r="AB363" s="11">
        <f>'OddsRatio_working_3-way'!X363^(1/3)*COS(('OddsRatio_working_3-way'!Y363+4*PI())/3)</f>
        <v>-0.22036102784222633</v>
      </c>
      <c r="AC363" s="11">
        <f>'OddsRatio_working_3-way'!X363^(1/3)*SIN('OddsRatio_working_3-way'!Y363/3)</f>
        <v>4.9129540874020022E-2</v>
      </c>
      <c r="AD363" s="11">
        <f>'OddsRatio_working_3-way'!X363^(1/3)*SIN(('OddsRatio_working_3-way'!Y363+2*PI())/3)</f>
        <v>0.4308060371048561</v>
      </c>
      <c r="AE363" s="11">
        <f>'OddsRatio_working_3-way'!X363^(1/3)*SIN(('OddsRatio_working_3-way'!Y363+4*PI())/3)</f>
        <v>-0.47993557797887598</v>
      </c>
      <c r="AF363" s="11">
        <f>-'OddsRatio_working_3-way'!U363/(3*'OddsRatio_working_3-way'!X363^(1/3))*COS(('OddsRatio_working_3-way'!Y363)/3)</f>
        <v>0.52581691663078711</v>
      </c>
      <c r="AG363" s="11">
        <f>-'OddsRatio_working_3-way'!U363/(3*'OddsRatio_working_3-way'!X363^(1/3))*COS(('OddsRatio_working_3-way'!Y363+2*PI())/3)</f>
        <v>-0.30545588878856067</v>
      </c>
      <c r="AH363" s="11">
        <f>-'OddsRatio_working_3-way'!U363/(3*'OddsRatio_working_3-way'!X363^(1/3))*COS(('OddsRatio_working_3-way'!Y363+4*PI())/3)</f>
        <v>-0.22036102784222628</v>
      </c>
      <c r="AI363" s="11">
        <f>'OddsRatio_working_3-way'!U363/(3*'OddsRatio_working_3-way'!X363^(1/3))*SIN(('OddsRatio_working_3-way'!Y363)/3)</f>
        <v>-4.9129540874020015E-2</v>
      </c>
      <c r="AJ363" s="11">
        <f>'OddsRatio_working_3-way'!U363/(3*'OddsRatio_working_3-way'!X363^(1/3))*SIN(('OddsRatio_working_3-way'!Y363+2*PI())/3)</f>
        <v>-0.43080603710485599</v>
      </c>
      <c r="AK363" s="11">
        <f>'OddsRatio_working_3-way'!U363/(3*'OddsRatio_working_3-way'!X363^(1/3))*SIN(('OddsRatio_working_3-way'!Y363+4*PI())/3)</f>
        <v>0.47993557797887587</v>
      </c>
      <c r="AL363" s="11">
        <f>'OddsRatio_working_3-way'!Z363+'OddsRatio_working_3-way'!AF363</f>
        <v>1.0516338332615742</v>
      </c>
      <c r="AM363" s="11">
        <f>'OddsRatio_working_3-way'!AA363+'OddsRatio_working_3-way'!AG363</f>
        <v>-0.61091177757712134</v>
      </c>
      <c r="AN363" s="11">
        <f>'OddsRatio_working_3-way'!AB363+'OddsRatio_working_3-way'!AH363</f>
        <v>-0.44072205568445261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1.0516338332615742</v>
      </c>
      <c r="AS363" s="11">
        <f>IF(('OddsRatio_working_3-way'!X363=0),IF(Q363&gt;0,-Q363^(1/3),(-Q363)^(1/3)),'OddsRatio_working_3-way'!AM363-'OddsRatio_working_3-way'!R363/3)</f>
        <v>-0.61091177757712134</v>
      </c>
      <c r="AT363" s="11">
        <f>IF(('OddsRatio_working_3-way'!X363=0),IF(Q363&gt;0,-Q363^(1/3),(-Q363)^(1/3)),'OddsRatio_working_3-way'!AN363-'OddsRatio_working_3-way'!R363/3)</f>
        <v>-0.44072205568445261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1.82</v>
      </c>
      <c r="B364" s="4">
        <f>IF('True_Odds_Calculator_3-way'!B365="","",'True_Odds_Calculator_3-way'!B365)</f>
        <v>3.93</v>
      </c>
      <c r="C364" s="4">
        <f>IF('True_Odds_Calculator_3-way'!C365="","",'True_Odds_Calculator_3-way'!C365)</f>
        <v>4.32</v>
      </c>
      <c r="D364" s="9">
        <f t="shared" si="78"/>
        <v>0.53506046553427633</v>
      </c>
      <c r="E364" s="9">
        <f t="shared" si="79"/>
        <v>0.24361139396192996</v>
      </c>
      <c r="F364" s="9">
        <f t="shared" si="80"/>
        <v>0.22132814050379393</v>
      </c>
      <c r="G364" s="9">
        <f t="shared" si="81"/>
        <v>1.0596922568538196</v>
      </c>
      <c r="H364" s="9">
        <f t="shared" si="82"/>
        <v>1.8689476506201324</v>
      </c>
      <c r="I364" s="9">
        <f t="shared" si="83"/>
        <v>4.1048983125816916</v>
      </c>
      <c r="J364" s="9">
        <f t="shared" si="84"/>
        <v>4.5181782927546816</v>
      </c>
      <c r="K364" s="11">
        <f t="shared" si="85"/>
        <v>0.54945054945054939</v>
      </c>
      <c r="L364" s="11">
        <f t="shared" si="86"/>
        <v>0.2544529262086514</v>
      </c>
      <c r="M364" s="11">
        <f t="shared" si="87"/>
        <v>0.23148148148148145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-0.25814984657223861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0.22880827588206715</v>
      </c>
      <c r="Q364" s="11">
        <f>2*'OddsRatio_working_3-way'!K364*'OddsRatio_working_3-way'!L364*'OddsRatio_working_3-way'!M364</f>
        <v>6.4726527830853503E-2</v>
      </c>
      <c r="R364" s="11">
        <f t="shared" si="88"/>
        <v>0</v>
      </c>
      <c r="S364" s="11">
        <f t="shared" si="89"/>
        <v>-0.88633899620792245</v>
      </c>
      <c r="T364" s="11">
        <f t="shared" si="90"/>
        <v>-0.2507323893091718</v>
      </c>
      <c r="U364" s="11">
        <f>'OddsRatio_working_3-way'!S364-'OddsRatio_working_3-way'!R364^2/3</f>
        <v>-0.88633899620792245</v>
      </c>
      <c r="V364" s="11">
        <f>'OddsRatio_working_3-way'!S364*'OddsRatio_working_3-way'!R364/3-2*'OddsRatio_working_3-way'!R364^3/27-'OddsRatio_working_3-way'!T364</f>
        <v>0.2507323893091718</v>
      </c>
      <c r="W364" s="11">
        <f>'OddsRatio_working_3-way'!V364^2+4*'OddsRatio_working_3-way'!U364^3/27</f>
        <v>-4.0289579098550063E-2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0.16058978030002108</v>
      </c>
      <c r="Y364" s="11">
        <f>IF('OddsRatio_working_3-way'!W364&gt;=0,IF('OddsRatio_working_3-way'!V364+SQRT('OddsRatio_working_3-way'!W364)&gt;0,0,PI()),ACOS('OddsRatio_working_3-way'!V364/(2*'OddsRatio_working_3-way'!X364)))</f>
        <v>0.67507336934015194</v>
      </c>
      <c r="Z364" s="11">
        <f>'OddsRatio_working_3-way'!X364^(1/3)*COS('OddsRatio_working_3-way'!Y364/3)</f>
        <v>0.52984612842690981</v>
      </c>
      <c r="AA364" s="11">
        <f>'OddsRatio_working_3-way'!X364^(1/3)*COS(('OddsRatio_working_3-way'!Y364+2*PI())/3)</f>
        <v>-0.36995667404974258</v>
      </c>
      <c r="AB364" s="11">
        <f>'OddsRatio_working_3-way'!X364^(1/3)*COS(('OddsRatio_working_3-way'!Y364+4*PI())/3)</f>
        <v>-0.15988945437716695</v>
      </c>
      <c r="AC364" s="11">
        <f>'OddsRatio_working_3-way'!X364^(1/3)*SIN('OddsRatio_working_3-way'!Y364/3)</f>
        <v>0.12128236582587777</v>
      </c>
      <c r="AD364" s="11">
        <f>'OddsRatio_working_3-way'!X364^(1/3)*SIN(('OddsRatio_working_3-way'!Y364+2*PI())/3)</f>
        <v>0.39821902440159734</v>
      </c>
      <c r="AE364" s="11">
        <f>'OddsRatio_working_3-way'!X364^(1/3)*SIN(('OddsRatio_working_3-way'!Y364+4*PI())/3)</f>
        <v>-0.5195013902274751</v>
      </c>
      <c r="AF364" s="11">
        <f>-'OddsRatio_working_3-way'!U364/(3*'OddsRatio_working_3-way'!X364^(1/3))*COS(('OddsRatio_working_3-way'!Y364)/3)</f>
        <v>0.52984612842690992</v>
      </c>
      <c r="AG364" s="11">
        <f>-'OddsRatio_working_3-way'!U364/(3*'OddsRatio_working_3-way'!X364^(1/3))*COS(('OddsRatio_working_3-way'!Y364+2*PI())/3)</f>
        <v>-0.3699566740497427</v>
      </c>
      <c r="AH364" s="11">
        <f>-'OddsRatio_working_3-way'!U364/(3*'OddsRatio_working_3-way'!X364^(1/3))*COS(('OddsRatio_working_3-way'!Y364+4*PI())/3)</f>
        <v>-0.15988945437716698</v>
      </c>
      <c r="AI364" s="11">
        <f>'OddsRatio_working_3-way'!U364/(3*'OddsRatio_working_3-way'!X364^(1/3))*SIN(('OddsRatio_working_3-way'!Y364)/3)</f>
        <v>-0.1212823658258778</v>
      </c>
      <c r="AJ364" s="11">
        <f>'OddsRatio_working_3-way'!U364/(3*'OddsRatio_working_3-way'!X364^(1/3))*SIN(('OddsRatio_working_3-way'!Y364+2*PI())/3)</f>
        <v>-0.39821902440159745</v>
      </c>
      <c r="AK364" s="11">
        <f>'OddsRatio_working_3-way'!U364/(3*'OddsRatio_working_3-way'!X364^(1/3))*SIN(('OddsRatio_working_3-way'!Y364+4*PI())/3)</f>
        <v>0.51950139022747521</v>
      </c>
      <c r="AL364" s="11">
        <f>'OddsRatio_working_3-way'!Z364+'OddsRatio_working_3-way'!AF364</f>
        <v>1.0596922568538196</v>
      </c>
      <c r="AM364" s="11">
        <f>'OddsRatio_working_3-way'!AA364+'OddsRatio_working_3-way'!AG364</f>
        <v>-0.73991334809948528</v>
      </c>
      <c r="AN364" s="11">
        <f>'OddsRatio_working_3-way'!AB364+'OddsRatio_working_3-way'!AH364</f>
        <v>-0.3197789087543339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1.0596922568538196</v>
      </c>
      <c r="AS364" s="11">
        <f>IF(('OddsRatio_working_3-way'!X364=0),IF(Q364&gt;0,-Q364^(1/3),(-Q364)^(1/3)),'OddsRatio_working_3-way'!AM364-'OddsRatio_working_3-way'!R364/3)</f>
        <v>-0.73991334809948528</v>
      </c>
      <c r="AT364" s="11">
        <f>IF(('OddsRatio_working_3-way'!X364=0),IF(Q364&gt;0,-Q364^(1/3),(-Q364)^(1/3)),'OddsRatio_working_3-way'!AN364-'OddsRatio_working_3-way'!R364/3)</f>
        <v>-0.3197789087543339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3.49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2.0299999999999998</v>
      </c>
      <c r="D365" s="9">
        <f t="shared" si="78"/>
        <v>0.2757097210789356</v>
      </c>
      <c r="E365" s="9">
        <f t="shared" si="79"/>
        <v>0.24505826443592746</v>
      </c>
      <c r="F365" s="9">
        <f t="shared" si="80"/>
        <v>0.47923201448513697</v>
      </c>
      <c r="G365" s="9">
        <f t="shared" si="81"/>
        <v>1.0550213062872098</v>
      </c>
      <c r="H365" s="9">
        <f t="shared" si="82"/>
        <v>3.6270030526551524</v>
      </c>
      <c r="I365" s="9">
        <f t="shared" si="83"/>
        <v>4.0806622143586528</v>
      </c>
      <c r="J365" s="9">
        <f t="shared" si="84"/>
        <v>2.086671945475826</v>
      </c>
      <c r="K365" s="11">
        <f t="shared" si="85"/>
        <v>0.28653295128939826</v>
      </c>
      <c r="L365" s="11">
        <f t="shared" si="86"/>
        <v>0.25510204081632654</v>
      </c>
      <c r="M365" s="11">
        <f t="shared" si="87"/>
        <v>0.49261083743842371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-0.26965711969714556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0.23188803235947086</v>
      </c>
      <c r="Q365" s="11">
        <f>2*'OddsRatio_working_3-way'!K365*'OddsRatio_working_3-way'!L365*'OddsRatio_working_3-way'!M365</f>
        <v>7.2014916881823252E-2</v>
      </c>
      <c r="R365" s="11">
        <f t="shared" si="88"/>
        <v>0</v>
      </c>
      <c r="S365" s="11">
        <f t="shared" si="89"/>
        <v>-0.85993662106866109</v>
      </c>
      <c r="T365" s="11">
        <f t="shared" si="90"/>
        <v>-0.26706106244368361</v>
      </c>
      <c r="U365" s="11">
        <f>'OddsRatio_working_3-way'!S365-'OddsRatio_working_3-way'!R365^2/3</f>
        <v>-0.85993662106866109</v>
      </c>
      <c r="V365" s="11">
        <f>'OddsRatio_working_3-way'!S365*'OddsRatio_working_3-way'!R365/3-2*'OddsRatio_working_3-way'!R365^3/27-'OddsRatio_working_3-way'!T365</f>
        <v>0.26706106244368361</v>
      </c>
      <c r="W365" s="11">
        <f>'OddsRatio_working_3-way'!V365^2+4*'OddsRatio_working_3-way'!U365^3/27</f>
        <v>-2.2888075621334492E-2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0.15346798256874589</v>
      </c>
      <c r="Y365" s="11">
        <f>IF('OddsRatio_working_3-way'!W365&gt;=0,IF('OddsRatio_working_3-way'!V365+SQRT('OddsRatio_working_3-way'!W365)&gt;0,0,PI()),ACOS('OddsRatio_working_3-way'!V365/(2*'OddsRatio_working_3-way'!X365)))</f>
        <v>0.51541706832630152</v>
      </c>
      <c r="Z365" s="11">
        <f>'OddsRatio_working_3-way'!X365^(1/3)*COS('OddsRatio_working_3-way'!Y365/3)</f>
        <v>0.52751065314360501</v>
      </c>
      <c r="AA365" s="11">
        <f>'OddsRatio_working_3-way'!X365^(1/3)*COS(('OddsRatio_working_3-way'!Y365+2*PI())/3)</f>
        <v>-0.34302409963011804</v>
      </c>
      <c r="AB365" s="11">
        <f>'OddsRatio_working_3-way'!X365^(1/3)*COS(('OddsRatio_working_3-way'!Y365+4*PI())/3)</f>
        <v>-0.18448655351348708</v>
      </c>
      <c r="AC365" s="11">
        <f>'OddsRatio_working_3-way'!X365^(1/3)*SIN('OddsRatio_working_3-way'!Y365/3)</f>
        <v>9.1531694927099658E-2</v>
      </c>
      <c r="AD365" s="11">
        <f>'OddsRatio_working_3-way'!X365^(1/3)*SIN(('OddsRatio_working_3-way'!Y365+2*PI())/3)</f>
        <v>0.41107177892573366</v>
      </c>
      <c r="AE365" s="11">
        <f>'OddsRatio_working_3-way'!X365^(1/3)*SIN(('OddsRatio_working_3-way'!Y365+4*PI())/3)</f>
        <v>-0.50260347385283333</v>
      </c>
      <c r="AF365" s="11">
        <f>-'OddsRatio_working_3-way'!U365/(3*'OddsRatio_working_3-way'!X365^(1/3))*COS(('OddsRatio_working_3-way'!Y365)/3)</f>
        <v>0.5275106531436049</v>
      </c>
      <c r="AG365" s="11">
        <f>-'OddsRatio_working_3-way'!U365/(3*'OddsRatio_working_3-way'!X365^(1/3))*COS(('OddsRatio_working_3-way'!Y365+2*PI())/3)</f>
        <v>-0.34302409963011793</v>
      </c>
      <c r="AH365" s="11">
        <f>-'OddsRatio_working_3-way'!U365/(3*'OddsRatio_working_3-way'!X365^(1/3))*COS(('OddsRatio_working_3-way'!Y365+4*PI())/3)</f>
        <v>-0.18448655351348706</v>
      </c>
      <c r="AI365" s="11">
        <f>'OddsRatio_working_3-way'!U365/(3*'OddsRatio_working_3-way'!X365^(1/3))*SIN(('OddsRatio_working_3-way'!Y365)/3)</f>
        <v>-9.1531694927099644E-2</v>
      </c>
      <c r="AJ365" s="11">
        <f>'OddsRatio_working_3-way'!U365/(3*'OddsRatio_working_3-way'!X365^(1/3))*SIN(('OddsRatio_working_3-way'!Y365+2*PI())/3)</f>
        <v>-0.41107177892573354</v>
      </c>
      <c r="AK365" s="11">
        <f>'OddsRatio_working_3-way'!U365/(3*'OddsRatio_working_3-way'!X365^(1/3))*SIN(('OddsRatio_working_3-way'!Y365+4*PI())/3)</f>
        <v>0.50260347385283322</v>
      </c>
      <c r="AL365" s="11">
        <f>'OddsRatio_working_3-way'!Z365+'OddsRatio_working_3-way'!AF365</f>
        <v>1.0550213062872098</v>
      </c>
      <c r="AM365" s="11">
        <f>'OddsRatio_working_3-way'!AA365+'OddsRatio_working_3-way'!AG365</f>
        <v>-0.68604819926023597</v>
      </c>
      <c r="AN365" s="11">
        <f>'OddsRatio_working_3-way'!AB365+'OddsRatio_working_3-way'!AH365</f>
        <v>-0.36897310702697417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1.0550213062872098</v>
      </c>
      <c r="AS365" s="11">
        <f>IF(('OddsRatio_working_3-way'!X365=0),IF(Q365&gt;0,-Q365^(1/3),(-Q365)^(1/3)),'OddsRatio_working_3-way'!AM365-'OddsRatio_working_3-way'!R365/3)</f>
        <v>-0.68604819926023597</v>
      </c>
      <c r="AT365" s="11">
        <f>IF(('OddsRatio_working_3-way'!X365=0),IF(Q365&gt;0,-Q365^(1/3),(-Q365)^(1/3)),'OddsRatio_working_3-way'!AN365-'OddsRatio_working_3-way'!R365/3)</f>
        <v>-0.36897310702697417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2.08</v>
      </c>
      <c r="B366" s="4">
        <f>IF('True_Odds_Calculator_3-way'!B367="","",'True_Odds_Calculator_3-way'!B367)</f>
        <v>3.58</v>
      </c>
      <c r="C366" s="4">
        <f>IF('True_Odds_Calculator_3-way'!C367="","",'True_Odds_Calculator_3-way'!C367)</f>
        <v>3.65</v>
      </c>
      <c r="D366" s="9">
        <f t="shared" si="78"/>
        <v>0.46759465396278044</v>
      </c>
      <c r="E366" s="9">
        <f t="shared" si="79"/>
        <v>0.26881724189254347</v>
      </c>
      <c r="F366" s="9">
        <f t="shared" si="80"/>
        <v>0.26358810414467632</v>
      </c>
      <c r="G366" s="9">
        <f t="shared" si="81"/>
        <v>1.0542633642613561</v>
      </c>
      <c r="H366" s="9">
        <f t="shared" si="82"/>
        <v>2.1386044334022647</v>
      </c>
      <c r="I366" s="9">
        <f t="shared" si="83"/>
        <v>3.719999479794299</v>
      </c>
      <c r="J366" s="9">
        <f t="shared" si="84"/>
        <v>3.7937979152925934</v>
      </c>
      <c r="K366" s="11">
        <f t="shared" si="85"/>
        <v>0.48076923076923073</v>
      </c>
      <c r="L366" s="11">
        <f t="shared" si="86"/>
        <v>0.27932960893854747</v>
      </c>
      <c r="M366" s="11">
        <f t="shared" si="87"/>
        <v>0.27397260273972601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-0.2716752712352315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0.23216146369892443</v>
      </c>
      <c r="Q366" s="11">
        <f>2*'OddsRatio_working_3-way'!K366*'OddsRatio_working_3-way'!L366*'OddsRatio_working_3-way'!M366</f>
        <v>7.3585249983811232E-2</v>
      </c>
      <c r="R366" s="11">
        <f t="shared" si="88"/>
        <v>0</v>
      </c>
      <c r="S366" s="11">
        <f t="shared" si="89"/>
        <v>-0.85455500842366394</v>
      </c>
      <c r="T366" s="11">
        <f t="shared" si="90"/>
        <v>-0.27085737192509157</v>
      </c>
      <c r="U366" s="11">
        <f>'OddsRatio_working_3-way'!S366-'OddsRatio_working_3-way'!R366^2/3</f>
        <v>-0.85455500842366394</v>
      </c>
      <c r="V366" s="11">
        <f>'OddsRatio_working_3-way'!S366*'OddsRatio_working_3-way'!R366/3-2*'OddsRatio_working_3-way'!R366^3/27-'OddsRatio_working_3-way'!T366</f>
        <v>0.27085737192509157</v>
      </c>
      <c r="W366" s="11">
        <f>'OddsRatio_working_3-way'!V366^2+4*'OddsRatio_working_3-way'!U366^3/27</f>
        <v>-1.9088281544277941E-2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0.15202960030076818</v>
      </c>
      <c r="Y366" s="11">
        <f>IF('OddsRatio_working_3-way'!W366&gt;=0,IF('OddsRatio_working_3-way'!V366+SQRT('OddsRatio_working_3-way'!W366)&gt;0,0,PI()),ACOS('OddsRatio_working_3-way'!V366/(2*'OddsRatio_working_3-way'!X366)))</f>
        <v>0.4716832099486814</v>
      </c>
      <c r="Z366" s="11">
        <f>'OddsRatio_working_3-way'!X366^(1/3)*COS('OddsRatio_working_3-way'!Y366/3)</f>
        <v>0.52713168213067807</v>
      </c>
      <c r="AA366" s="11">
        <f>'OddsRatio_working_3-way'!X366^(1/3)*COS(('OddsRatio_working_3-way'!Y366+2*PI())/3)</f>
        <v>-0.33593913984656953</v>
      </c>
      <c r="AB366" s="11">
        <f>'OddsRatio_working_3-way'!X366^(1/3)*COS(('OddsRatio_working_3-way'!Y366+4*PI())/3)</f>
        <v>-0.1911925422841087</v>
      </c>
      <c r="AC366" s="11">
        <f>'OddsRatio_working_3-way'!X366^(1/3)*SIN('OddsRatio_working_3-way'!Y366/3)</f>
        <v>8.3569487066969275E-2</v>
      </c>
      <c r="AD366" s="11">
        <f>'OddsRatio_working_3-way'!X366^(1/3)*SIN(('OddsRatio_working_3-way'!Y366+2*PI())/3)</f>
        <v>0.41472468433130621</v>
      </c>
      <c r="AE366" s="11">
        <f>'OddsRatio_working_3-way'!X366^(1/3)*SIN(('OddsRatio_working_3-way'!Y366+4*PI())/3)</f>
        <v>-0.49829417139827548</v>
      </c>
      <c r="AF366" s="11">
        <f>-'OddsRatio_working_3-way'!U366/(3*'OddsRatio_working_3-way'!X366^(1/3))*COS(('OddsRatio_working_3-way'!Y366)/3)</f>
        <v>0.52713168213067807</v>
      </c>
      <c r="AG366" s="11">
        <f>-'OddsRatio_working_3-way'!U366/(3*'OddsRatio_working_3-way'!X366^(1/3))*COS(('OddsRatio_working_3-way'!Y366+2*PI())/3)</f>
        <v>-0.33593913984656953</v>
      </c>
      <c r="AH366" s="11">
        <f>-'OddsRatio_working_3-way'!U366/(3*'OddsRatio_working_3-way'!X366^(1/3))*COS(('OddsRatio_working_3-way'!Y366+4*PI())/3)</f>
        <v>-0.1911925422841087</v>
      </c>
      <c r="AI366" s="11">
        <f>'OddsRatio_working_3-way'!U366/(3*'OddsRatio_working_3-way'!X366^(1/3))*SIN(('OddsRatio_working_3-way'!Y366)/3)</f>
        <v>-8.3569487066969275E-2</v>
      </c>
      <c r="AJ366" s="11">
        <f>'OddsRatio_working_3-way'!U366/(3*'OddsRatio_working_3-way'!X366^(1/3))*SIN(('OddsRatio_working_3-way'!Y366+2*PI())/3)</f>
        <v>-0.41472468433130621</v>
      </c>
      <c r="AK366" s="11">
        <f>'OddsRatio_working_3-way'!U366/(3*'OddsRatio_working_3-way'!X366^(1/3))*SIN(('OddsRatio_working_3-way'!Y366+4*PI())/3)</f>
        <v>0.49829417139827548</v>
      </c>
      <c r="AL366" s="11">
        <f>'OddsRatio_working_3-way'!Z366+'OddsRatio_working_3-way'!AF366</f>
        <v>1.0542633642613561</v>
      </c>
      <c r="AM366" s="11">
        <f>'OddsRatio_working_3-way'!AA366+'OddsRatio_working_3-way'!AG366</f>
        <v>-0.67187827969313907</v>
      </c>
      <c r="AN366" s="11">
        <f>'OddsRatio_working_3-way'!AB366+'OddsRatio_working_3-way'!AH366</f>
        <v>-0.3823850845682174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1.0542633642613561</v>
      </c>
      <c r="AS366" s="11">
        <f>IF(('OddsRatio_working_3-way'!X366=0),IF(Q366&gt;0,-Q366^(1/3),(-Q366)^(1/3)),'OddsRatio_working_3-way'!AM366-'OddsRatio_working_3-way'!R366/3)</f>
        <v>-0.67187827969313907</v>
      </c>
      <c r="AT366" s="11">
        <f>IF(('OddsRatio_working_3-way'!X366=0),IF(Q366&gt;0,-Q366^(1/3),(-Q366)^(1/3)),'OddsRatio_working_3-way'!AN366-'OddsRatio_working_3-way'!R366/3)</f>
        <v>-0.3823850845682174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2.13</v>
      </c>
      <c r="B367" s="4">
        <f>IF('True_Odds_Calculator_3-way'!B368="","",'True_Odds_Calculator_3-way'!B368)</f>
        <v>3.33</v>
      </c>
      <c r="C367" s="4">
        <f>IF('True_Odds_Calculator_3-way'!C368="","",'True_Odds_Calculator_3-way'!C368)</f>
        <v>3.8</v>
      </c>
      <c r="D367" s="9">
        <f t="shared" si="78"/>
        <v>0.45684720065785517</v>
      </c>
      <c r="E367" s="9">
        <f t="shared" si="79"/>
        <v>0.28973069822141428</v>
      </c>
      <c r="F367" s="9">
        <f t="shared" si="80"/>
        <v>0.25342210112073044</v>
      </c>
      <c r="G367" s="9">
        <f t="shared" si="81"/>
        <v>1.0521377681989477</v>
      </c>
      <c r="H367" s="9">
        <f t="shared" si="82"/>
        <v>2.1889156780648116</v>
      </c>
      <c r="I367" s="9">
        <f t="shared" si="83"/>
        <v>3.4514809999035476</v>
      </c>
      <c r="J367" s="9">
        <f t="shared" si="84"/>
        <v>3.9459857509570542</v>
      </c>
      <c r="K367" s="11">
        <f t="shared" si="85"/>
        <v>0.46948356807511737</v>
      </c>
      <c r="L367" s="11">
        <f t="shared" si="86"/>
        <v>0.3003003003003003</v>
      </c>
      <c r="M367" s="11">
        <f t="shared" si="87"/>
        <v>0.26315789473684209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-0.27351740176054484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0.23225597725227076</v>
      </c>
      <c r="Q367" s="11">
        <f>2*'OddsRatio_working_3-way'!K367*'OddsRatio_working_3-way'!L367*'OddsRatio_working_3-way'!M367</f>
        <v>7.4203187620533795E-2</v>
      </c>
      <c r="R367" s="11">
        <f t="shared" si="88"/>
        <v>0</v>
      </c>
      <c r="S367" s="11">
        <f t="shared" si="89"/>
        <v>-0.84914515770226184</v>
      </c>
      <c r="T367" s="11">
        <f t="shared" si="90"/>
        <v>-0.27129238265247985</v>
      </c>
      <c r="U367" s="11">
        <f>'OddsRatio_working_3-way'!S367-'OddsRatio_working_3-way'!R367^2/3</f>
        <v>-0.84914515770226184</v>
      </c>
      <c r="V367" s="11">
        <f>'OddsRatio_working_3-way'!S367*'OddsRatio_working_3-way'!R367/3-2*'OddsRatio_working_3-way'!R367^3/27-'OddsRatio_working_3-way'!T367</f>
        <v>0.27129238265247985</v>
      </c>
      <c r="W367" s="11">
        <f>'OddsRatio_working_3-way'!V367^2+4*'OddsRatio_working_3-way'!U367^3/27</f>
        <v>-1.7107701206758918E-2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0.15058822836797242</v>
      </c>
      <c r="Y367" s="11">
        <f>IF('OddsRatio_working_3-way'!W367&gt;=0,IF('OddsRatio_working_3-way'!V367+SQRT('OddsRatio_working_3-way'!W367)&gt;0,0,PI()),ACOS('OddsRatio_working_3-way'!V367/(2*'OddsRatio_working_3-way'!X367)))</f>
        <v>0.44924434134318303</v>
      </c>
      <c r="Z367" s="11">
        <f>'OddsRatio_working_3-way'!X367^(1/3)*COS('OddsRatio_working_3-way'!Y367/3)</f>
        <v>0.52606888409947383</v>
      </c>
      <c r="AA367" s="11">
        <f>'OddsRatio_working_3-way'!X367^(1/3)*COS(('OddsRatio_working_3-way'!Y367+2*PI())/3)</f>
        <v>-0.33177261421278076</v>
      </c>
      <c r="AB367" s="11">
        <f>'OddsRatio_working_3-way'!X367^(1/3)*COS(('OddsRatio_working_3-way'!Y367+4*PI())/3)</f>
        <v>-0.19429626988669293</v>
      </c>
      <c r="AC367" s="11">
        <f>'OddsRatio_working_3-way'!X367^(1/3)*SIN('OddsRatio_working_3-way'!Y367/3)</f>
        <v>7.9372004403872431E-2</v>
      </c>
      <c r="AD367" s="11">
        <f>'OddsRatio_working_3-way'!X367^(1/3)*SIN(('OddsRatio_working_3-way'!Y367+2*PI())/3)</f>
        <v>0.41590301556873965</v>
      </c>
      <c r="AE367" s="11">
        <f>'OddsRatio_working_3-way'!X367^(1/3)*SIN(('OddsRatio_working_3-way'!Y367+4*PI())/3)</f>
        <v>-0.49527501997261208</v>
      </c>
      <c r="AF367" s="11">
        <f>-'OddsRatio_working_3-way'!U367/(3*'OddsRatio_working_3-way'!X367^(1/3))*COS(('OddsRatio_working_3-way'!Y367)/3)</f>
        <v>0.52606888409947383</v>
      </c>
      <c r="AG367" s="11">
        <f>-'OddsRatio_working_3-way'!U367/(3*'OddsRatio_working_3-way'!X367^(1/3))*COS(('OddsRatio_working_3-way'!Y367+2*PI())/3)</f>
        <v>-0.33177261421278076</v>
      </c>
      <c r="AH367" s="11">
        <f>-'OddsRatio_working_3-way'!U367/(3*'OddsRatio_working_3-way'!X367^(1/3))*COS(('OddsRatio_working_3-way'!Y367+4*PI())/3)</f>
        <v>-0.19429626988669293</v>
      </c>
      <c r="AI367" s="11">
        <f>'OddsRatio_working_3-way'!U367/(3*'OddsRatio_working_3-way'!X367^(1/3))*SIN(('OddsRatio_working_3-way'!Y367)/3)</f>
        <v>-7.9372004403872431E-2</v>
      </c>
      <c r="AJ367" s="11">
        <f>'OddsRatio_working_3-way'!U367/(3*'OddsRatio_working_3-way'!X367^(1/3))*SIN(('OddsRatio_working_3-way'!Y367+2*PI())/3)</f>
        <v>-0.41590301556873965</v>
      </c>
      <c r="AK367" s="11">
        <f>'OddsRatio_working_3-way'!U367/(3*'OddsRatio_working_3-way'!X367^(1/3))*SIN(('OddsRatio_working_3-way'!Y367+4*PI())/3)</f>
        <v>0.49527501997261208</v>
      </c>
      <c r="AL367" s="11">
        <f>'OddsRatio_working_3-way'!Z367+'OddsRatio_working_3-way'!AF367</f>
        <v>1.0521377681989477</v>
      </c>
      <c r="AM367" s="11">
        <f>'OddsRatio_working_3-way'!AA367+'OddsRatio_working_3-way'!AG367</f>
        <v>-0.66354522842556152</v>
      </c>
      <c r="AN367" s="11">
        <f>'OddsRatio_working_3-way'!AB367+'OddsRatio_working_3-way'!AH367</f>
        <v>-0.38859253977338587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1.0521377681989477</v>
      </c>
      <c r="AS367" s="11">
        <f>IF(('OddsRatio_working_3-way'!X367=0),IF(Q367&gt;0,-Q367^(1/3),(-Q367)^(1/3)),'OddsRatio_working_3-way'!AM367-'OddsRatio_working_3-way'!R367/3)</f>
        <v>-0.66354522842556152</v>
      </c>
      <c r="AT367" s="11">
        <f>IF(('OddsRatio_working_3-way'!X367=0),IF(Q367&gt;0,-Q367^(1/3),(-Q367)^(1/3)),'OddsRatio_working_3-way'!AN367-'OddsRatio_working_3-way'!R367/3)</f>
        <v>-0.38859253977338587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3.66</v>
      </c>
      <c r="B368" s="4">
        <f>IF('True_Odds_Calculator_3-way'!B369="","",'True_Odds_Calculator_3-way'!B369)</f>
        <v>3.77</v>
      </c>
      <c r="C368" s="4">
        <f>IF('True_Odds_Calculator_3-way'!C369="","",'True_Odds_Calculator_3-way'!C369)</f>
        <v>2.02</v>
      </c>
      <c r="D368" s="9">
        <f t="shared" si="78"/>
        <v>0.26292301583702132</v>
      </c>
      <c r="E368" s="9">
        <f t="shared" si="79"/>
        <v>0.25514600556873501</v>
      </c>
      <c r="F368" s="9">
        <f t="shared" si="80"/>
        <v>0.48193097859424372</v>
      </c>
      <c r="G368" s="9">
        <f t="shared" si="81"/>
        <v>1.0539077748878036</v>
      </c>
      <c r="H368" s="9">
        <f t="shared" si="82"/>
        <v>3.8033946812015582</v>
      </c>
      <c r="I368" s="9">
        <f t="shared" si="83"/>
        <v>3.9193245364392162</v>
      </c>
      <c r="J368" s="9">
        <f t="shared" si="84"/>
        <v>2.0749859303855596</v>
      </c>
      <c r="K368" s="11">
        <f t="shared" si="85"/>
        <v>0.27322404371584696</v>
      </c>
      <c r="L368" s="11">
        <f t="shared" si="86"/>
        <v>0.26525198938992045</v>
      </c>
      <c r="M368" s="11">
        <f t="shared" si="87"/>
        <v>0.49504950495049505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-0.26964214445534662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0.2314120180118199</v>
      </c>
      <c r="Q368" s="11">
        <f>2*'OddsRatio_working_3-way'!K368*'OddsRatio_working_3-way'!L368*'OddsRatio_working_3-way'!M368</f>
        <v>7.175566449978911E-2</v>
      </c>
      <c r="R368" s="11">
        <f t="shared" si="88"/>
        <v>0</v>
      </c>
      <c r="S368" s="11">
        <f t="shared" si="89"/>
        <v>-0.85821902388164062</v>
      </c>
      <c r="T368" s="11">
        <f t="shared" si="90"/>
        <v>-0.266114426009811</v>
      </c>
      <c r="U368" s="11">
        <f>'OddsRatio_working_3-way'!S368-'OddsRatio_working_3-way'!R368^2/3</f>
        <v>-0.85821902388164062</v>
      </c>
      <c r="V368" s="11">
        <f>'OddsRatio_working_3-way'!S368*'OddsRatio_working_3-way'!R368/3-2*'OddsRatio_working_3-way'!R368^3/27-'OddsRatio_working_3-way'!T368</f>
        <v>0.266114426009811</v>
      </c>
      <c r="W368" s="11">
        <f>'OddsRatio_working_3-way'!V368^2+4*'OddsRatio_working_3-way'!U368^3/27</f>
        <v>-2.2829415673833134E-2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0.15300841758246858</v>
      </c>
      <c r="Y368" s="11">
        <f>IF('OddsRatio_working_3-way'!W368&gt;=0,IF('OddsRatio_working_3-way'!V368+SQRT('OddsRatio_working_3-way'!W368)&gt;0,0,PI()),ACOS('OddsRatio_working_3-way'!V368/(2*'OddsRatio_working_3-way'!X368)))</f>
        <v>0.5163902317859379</v>
      </c>
      <c r="Z368" s="11">
        <f>'OddsRatio_working_3-way'!X368^(1/3)*COS('OddsRatio_working_3-way'!Y368/3)</f>
        <v>0.52695388744390192</v>
      </c>
      <c r="AA368" s="11">
        <f>'OddsRatio_working_3-way'!X368^(1/3)*COS(('OddsRatio_working_3-way'!Y368+2*PI())/3)</f>
        <v>-0.3428145536634527</v>
      </c>
      <c r="AB368" s="11">
        <f>'OddsRatio_working_3-way'!X368^(1/3)*COS(('OddsRatio_working_3-way'!Y368+4*PI())/3)</f>
        <v>-0.18413933378044933</v>
      </c>
      <c r="AC368" s="11">
        <f>'OddsRatio_working_3-way'!X368^(1/3)*SIN('OddsRatio_working_3-way'!Y368/3)</f>
        <v>9.1611180913175327E-2</v>
      </c>
      <c r="AD368" s="11">
        <f>'OddsRatio_working_3-way'!X368^(1/3)*SIN(('OddsRatio_working_3-way'!Y368+2*PI())/3)</f>
        <v>0.41054986269279725</v>
      </c>
      <c r="AE368" s="11">
        <f>'OddsRatio_working_3-way'!X368^(1/3)*SIN(('OddsRatio_working_3-way'!Y368+4*PI())/3)</f>
        <v>-0.50216104360597236</v>
      </c>
      <c r="AF368" s="11">
        <f>-'OddsRatio_working_3-way'!U368/(3*'OddsRatio_working_3-way'!X368^(1/3))*COS(('OddsRatio_working_3-way'!Y368)/3)</f>
        <v>0.5269538874439017</v>
      </c>
      <c r="AG368" s="11">
        <f>-'OddsRatio_working_3-way'!U368/(3*'OddsRatio_working_3-way'!X368^(1/3))*COS(('OddsRatio_working_3-way'!Y368+2*PI())/3)</f>
        <v>-0.34281455366345259</v>
      </c>
      <c r="AH368" s="11">
        <f>-'OddsRatio_working_3-way'!U368/(3*'OddsRatio_working_3-way'!X368^(1/3))*COS(('OddsRatio_working_3-way'!Y368+4*PI())/3)</f>
        <v>-0.18413933378044925</v>
      </c>
      <c r="AI368" s="11">
        <f>'OddsRatio_working_3-way'!U368/(3*'OddsRatio_working_3-way'!X368^(1/3))*SIN(('OddsRatio_working_3-way'!Y368)/3)</f>
        <v>-9.1611180913175286E-2</v>
      </c>
      <c r="AJ368" s="11">
        <f>'OddsRatio_working_3-way'!U368/(3*'OddsRatio_working_3-way'!X368^(1/3))*SIN(('OddsRatio_working_3-way'!Y368+2*PI())/3)</f>
        <v>-0.41054986269279709</v>
      </c>
      <c r="AK368" s="11">
        <f>'OddsRatio_working_3-way'!U368/(3*'OddsRatio_working_3-way'!X368^(1/3))*SIN(('OddsRatio_working_3-way'!Y368+4*PI())/3)</f>
        <v>0.50216104360597213</v>
      </c>
      <c r="AL368" s="11">
        <f>'OddsRatio_working_3-way'!Z368+'OddsRatio_working_3-way'!AF368</f>
        <v>1.0539077748878036</v>
      </c>
      <c r="AM368" s="11">
        <f>'OddsRatio_working_3-way'!AA368+'OddsRatio_working_3-way'!AG368</f>
        <v>-0.6856291073269053</v>
      </c>
      <c r="AN368" s="11">
        <f>'OddsRatio_working_3-way'!AB368+'OddsRatio_working_3-way'!AH368</f>
        <v>-0.36827866756089855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1.0539077748878036</v>
      </c>
      <c r="AS368" s="11">
        <f>IF(('OddsRatio_working_3-way'!X368=0),IF(Q368&gt;0,-Q368^(1/3),(-Q368)^(1/3)),'OddsRatio_working_3-way'!AM368-'OddsRatio_working_3-way'!R368/3)</f>
        <v>-0.6856291073269053</v>
      </c>
      <c r="AT368" s="11">
        <f>IF(('OddsRatio_working_3-way'!X368=0),IF(Q368&gt;0,-Q368^(1/3),(-Q368)^(1/3)),'OddsRatio_working_3-way'!AN368-'OddsRatio_working_3-way'!R368/3)</f>
        <v>-0.36827866756089855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3.52</v>
      </c>
      <c r="C369" s="4">
        <f>IF('True_Odds_Calculator_3-way'!C370="","",'True_Odds_Calculator_3-way'!C370)</f>
        <v>2.63</v>
      </c>
      <c r="D369" s="9">
        <f t="shared" si="78"/>
        <v>0.35744323218658586</v>
      </c>
      <c r="E369" s="9">
        <f t="shared" si="79"/>
        <v>0.27403536382727756</v>
      </c>
      <c r="F369" s="9">
        <f t="shared" si="80"/>
        <v>0.36852140398613636</v>
      </c>
      <c r="G369" s="9">
        <f t="shared" si="81"/>
        <v>1.0512555781377939</v>
      </c>
      <c r="H369" s="9">
        <f t="shared" si="82"/>
        <v>2.7976470386156271</v>
      </c>
      <c r="I369" s="9">
        <f t="shared" si="83"/>
        <v>3.649164056907241</v>
      </c>
      <c r="J369" s="9">
        <f t="shared" si="84"/>
        <v>2.713546592364604</v>
      </c>
      <c r="K369" s="11">
        <f t="shared" si="85"/>
        <v>0.36900369003690037</v>
      </c>
      <c r="L369" s="11">
        <f t="shared" si="86"/>
        <v>0.28409090909090912</v>
      </c>
      <c r="M369" s="11">
        <f t="shared" si="87"/>
        <v>0.38022813688212931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-0.27997325903089643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0.23357691233324368</v>
      </c>
      <c r="Q369" s="11">
        <f>2*'OddsRatio_working_3-way'!K369*'OddsRatio_working_3-way'!L369*'OddsRatio_working_3-way'!M369</f>
        <v>7.971908270759169E-2</v>
      </c>
      <c r="R369" s="11">
        <f t="shared" si="88"/>
        <v>0</v>
      </c>
      <c r="S369" s="11">
        <f t="shared" si="89"/>
        <v>-0.83428293524085217</v>
      </c>
      <c r="T369" s="11">
        <f t="shared" si="90"/>
        <v>-0.28473820315387444</v>
      </c>
      <c r="U369" s="11">
        <f>'OddsRatio_working_3-way'!S369-'OddsRatio_working_3-way'!R369^2/3</f>
        <v>-0.83428293524085217</v>
      </c>
      <c r="V369" s="11">
        <f>'OddsRatio_working_3-way'!S369*'OddsRatio_working_3-way'!R369/3-2*'OddsRatio_working_3-way'!R369^3/27-'OddsRatio_working_3-way'!T369</f>
        <v>0.28473820315387444</v>
      </c>
      <c r="W369" s="11">
        <f>'OddsRatio_working_3-way'!V369^2+4*'OddsRatio_working_3-way'!U369^3/27</f>
        <v>-4.9514588094124179E-3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0.14665205687673588</v>
      </c>
      <c r="Y369" s="11">
        <f>IF('OddsRatio_working_3-way'!W369&gt;=0,IF('OddsRatio_working_3-way'!V369+SQRT('OddsRatio_working_3-way'!W369)&gt;0,0,PI()),ACOS('OddsRatio_working_3-way'!V369/(2*'OddsRatio_working_3-way'!X369)))</f>
        <v>0.24227318815780086</v>
      </c>
      <c r="Z369" s="11">
        <f>'OddsRatio_working_3-way'!X369^(1/3)*COS('OddsRatio_working_3-way'!Y369/3)</f>
        <v>0.52562778906889707</v>
      </c>
      <c r="AA369" s="11">
        <f>'OddsRatio_working_3-way'!X369^(1/3)*COS(('OddsRatio_working_3-way'!Y369+2*PI())/3)</f>
        <v>-0.29965550591506562</v>
      </c>
      <c r="AB369" s="11">
        <f>'OddsRatio_working_3-way'!X369^(1/3)*COS(('OddsRatio_working_3-way'!Y369+4*PI())/3)</f>
        <v>-0.22597228315383153</v>
      </c>
      <c r="AC369" s="11">
        <f>'OddsRatio_working_3-way'!X369^(1/3)*SIN('OddsRatio_working_3-way'!Y369/3)</f>
        <v>4.254102849595761E-2</v>
      </c>
      <c r="AD369" s="11">
        <f>'OddsRatio_working_3-way'!X369^(1/3)*SIN(('OddsRatio_working_3-way'!Y369+2*PI())/3)</f>
        <v>0.43393650402073441</v>
      </c>
      <c r="AE369" s="11">
        <f>'OddsRatio_working_3-way'!X369^(1/3)*SIN(('OddsRatio_working_3-way'!Y369+4*PI())/3)</f>
        <v>-0.47647753251669211</v>
      </c>
      <c r="AF369" s="11">
        <f>-'OddsRatio_working_3-way'!U369/(3*'OddsRatio_working_3-way'!X369^(1/3))*COS(('OddsRatio_working_3-way'!Y369)/3)</f>
        <v>0.52562778906889696</v>
      </c>
      <c r="AG369" s="11">
        <f>-'OddsRatio_working_3-way'!U369/(3*'OddsRatio_working_3-way'!X369^(1/3))*COS(('OddsRatio_working_3-way'!Y369+2*PI())/3)</f>
        <v>-0.29965550591506557</v>
      </c>
      <c r="AH369" s="11">
        <f>-'OddsRatio_working_3-way'!U369/(3*'OddsRatio_working_3-way'!X369^(1/3))*COS(('OddsRatio_working_3-way'!Y369+4*PI())/3)</f>
        <v>-0.2259722831538315</v>
      </c>
      <c r="AI369" s="11">
        <f>'OddsRatio_working_3-way'!U369/(3*'OddsRatio_working_3-way'!X369^(1/3))*SIN(('OddsRatio_working_3-way'!Y369)/3)</f>
        <v>-4.2541028495957603E-2</v>
      </c>
      <c r="AJ369" s="11">
        <f>'OddsRatio_working_3-way'!U369/(3*'OddsRatio_working_3-way'!X369^(1/3))*SIN(('OddsRatio_working_3-way'!Y369+2*PI())/3)</f>
        <v>-0.43393650402073436</v>
      </c>
      <c r="AK369" s="11">
        <f>'OddsRatio_working_3-way'!U369/(3*'OddsRatio_working_3-way'!X369^(1/3))*SIN(('OddsRatio_working_3-way'!Y369+4*PI())/3)</f>
        <v>0.476477532516692</v>
      </c>
      <c r="AL369" s="11">
        <f>'OddsRatio_working_3-way'!Z369+'OddsRatio_working_3-way'!AF369</f>
        <v>1.0512555781377939</v>
      </c>
      <c r="AM369" s="11">
        <f>'OddsRatio_working_3-way'!AA369+'OddsRatio_working_3-way'!AG369</f>
        <v>-0.59931101183013125</v>
      </c>
      <c r="AN369" s="11">
        <f>'OddsRatio_working_3-way'!AB369+'OddsRatio_working_3-way'!AH369</f>
        <v>-0.451944566307663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1.0512555781377939</v>
      </c>
      <c r="AS369" s="11">
        <f>IF(('OddsRatio_working_3-way'!X369=0),IF(Q369&gt;0,-Q369^(1/3),(-Q369)^(1/3)),'OddsRatio_working_3-way'!AM369-'OddsRatio_working_3-way'!R369/3)</f>
        <v>-0.59931101183013125</v>
      </c>
      <c r="AT369" s="11">
        <f>IF(('OddsRatio_working_3-way'!X369=0),IF(Q369&gt;0,-Q369^(1/3),(-Q369)^(1/3)),'OddsRatio_working_3-way'!AN369-'OddsRatio_working_3-way'!R369/3)</f>
        <v>-0.451944566307663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1.45</v>
      </c>
      <c r="B370" s="4">
        <f>IF('True_Odds_Calculator_3-way'!B371="","",'True_Odds_Calculator_3-way'!B371)</f>
        <v>4.68</v>
      </c>
      <c r="C370" s="4">
        <f>IF('True_Odds_Calculator_3-way'!C371="","",'True_Odds_Calculator_3-way'!C371)</f>
        <v>7.45</v>
      </c>
      <c r="D370" s="9">
        <f t="shared" si="78"/>
        <v>0.67316718940302533</v>
      </c>
      <c r="E370" s="9">
        <f t="shared" si="79"/>
        <v>0.20118966281563477</v>
      </c>
      <c r="F370" s="9">
        <f t="shared" si="80"/>
        <v>0.12564314778134</v>
      </c>
      <c r="G370" s="9">
        <f t="shared" si="81"/>
        <v>1.0789223629631044</v>
      </c>
      <c r="H370" s="9">
        <f t="shared" si="82"/>
        <v>1.4855150633333969</v>
      </c>
      <c r="I370" s="9">
        <f t="shared" si="83"/>
        <v>4.9704342957042247</v>
      </c>
      <c r="J370" s="9">
        <f t="shared" si="84"/>
        <v>7.9590492411120239</v>
      </c>
      <c r="K370" s="11">
        <f t="shared" si="85"/>
        <v>0.68965517241379315</v>
      </c>
      <c r="L370" s="11">
        <f t="shared" si="86"/>
        <v>0.21367521367521369</v>
      </c>
      <c r="M370" s="11">
        <f t="shared" si="87"/>
        <v>0.13422818791946309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-0.21127587987111252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0.20927412734864714</v>
      </c>
      <c r="Q370" s="11">
        <f>2*'OddsRatio_working_3-way'!K370*'OddsRatio_working_3-way'!L370*'OddsRatio_working_3-way'!M370</f>
        <v>3.9560326530935191E-2</v>
      </c>
      <c r="R370" s="11">
        <f t="shared" si="88"/>
        <v>0</v>
      </c>
      <c r="S370" s="11">
        <f t="shared" si="89"/>
        <v>-0.99052540913006004</v>
      </c>
      <c r="T370" s="11">
        <f t="shared" si="90"/>
        <v>-0.18724487885256336</v>
      </c>
      <c r="U370" s="11">
        <f>'OddsRatio_working_3-way'!S370-'OddsRatio_working_3-way'!R370^2/3</f>
        <v>-0.99052540913006004</v>
      </c>
      <c r="V370" s="11">
        <f>'OddsRatio_working_3-way'!S370*'OddsRatio_working_3-way'!R370/3-2*'OddsRatio_working_3-way'!R370^3/27-'OddsRatio_working_3-way'!T370</f>
        <v>0.18724487885256336</v>
      </c>
      <c r="W370" s="11">
        <f>'OddsRatio_working_3-way'!V370^2+4*'OddsRatio_working_3-way'!U370^3/27</f>
        <v>-0.10891634504612244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0.18972149964002075</v>
      </c>
      <c r="Y370" s="11">
        <f>IF('OddsRatio_working_3-way'!W370&gt;=0,IF('OddsRatio_working_3-way'!V370+SQRT('OddsRatio_working_3-way'!W370)&gt;0,0,PI()),ACOS('OddsRatio_working_3-way'!V370/(2*'OddsRatio_working_3-way'!X370)))</f>
        <v>1.0547180147053319</v>
      </c>
      <c r="Z370" s="11">
        <f>'OddsRatio_working_3-way'!X370^(1/3)*COS('OddsRatio_working_3-way'!Y370/3)</f>
        <v>0.53946118148155231</v>
      </c>
      <c r="AA370" s="11">
        <f>'OddsRatio_working_3-way'!X370^(1/3)*COS(('OddsRatio_working_3-way'!Y370+2*PI())/3)</f>
        <v>-0.44110030083684532</v>
      </c>
      <c r="AB370" s="11">
        <f>'OddsRatio_working_3-way'!X370^(1/3)*COS(('OddsRatio_working_3-way'!Y370+4*PI())/3)</f>
        <v>-9.8360880644706883E-2</v>
      </c>
      <c r="AC370" s="11">
        <f>'OddsRatio_working_3-way'!X370^(1/3)*SIN('OddsRatio_working_3-way'!Y370/3)</f>
        <v>0.19788069650982745</v>
      </c>
      <c r="AD370" s="11">
        <f>'OddsRatio_working_3-way'!X370^(1/3)*SIN(('OddsRatio_working_3-way'!Y370+2*PI())/3)</f>
        <v>0.36824673926367807</v>
      </c>
      <c r="AE370" s="11">
        <f>'OddsRatio_working_3-way'!X370^(1/3)*SIN(('OddsRatio_working_3-way'!Y370+4*PI())/3)</f>
        <v>-0.56612743577350533</v>
      </c>
      <c r="AF370" s="11">
        <f>-'OddsRatio_working_3-way'!U370/(3*'OddsRatio_working_3-way'!X370^(1/3))*COS(('OddsRatio_working_3-way'!Y370)/3)</f>
        <v>0.5394611814815522</v>
      </c>
      <c r="AG370" s="11">
        <f>-'OddsRatio_working_3-way'!U370/(3*'OddsRatio_working_3-way'!X370^(1/3))*COS(('OddsRatio_working_3-way'!Y370+2*PI())/3)</f>
        <v>-0.44110030083684526</v>
      </c>
      <c r="AH370" s="11">
        <f>-'OddsRatio_working_3-way'!U370/(3*'OddsRatio_working_3-way'!X370^(1/3))*COS(('OddsRatio_working_3-way'!Y370+4*PI())/3)</f>
        <v>-9.8360880644706855E-2</v>
      </c>
      <c r="AI370" s="11">
        <f>'OddsRatio_working_3-way'!U370/(3*'OddsRatio_working_3-way'!X370^(1/3))*SIN(('OddsRatio_working_3-way'!Y370)/3)</f>
        <v>-0.1978806965098274</v>
      </c>
      <c r="AJ370" s="11">
        <f>'OddsRatio_working_3-way'!U370/(3*'OddsRatio_working_3-way'!X370^(1/3))*SIN(('OddsRatio_working_3-way'!Y370+2*PI())/3)</f>
        <v>-0.36824673926367801</v>
      </c>
      <c r="AK370" s="11">
        <f>'OddsRatio_working_3-way'!U370/(3*'OddsRatio_working_3-way'!X370^(1/3))*SIN(('OddsRatio_working_3-way'!Y370+4*PI())/3)</f>
        <v>0.56612743577350522</v>
      </c>
      <c r="AL370" s="11">
        <f>'OddsRatio_working_3-way'!Z370+'OddsRatio_working_3-way'!AF370</f>
        <v>1.0789223629631044</v>
      </c>
      <c r="AM370" s="11">
        <f>'OddsRatio_working_3-way'!AA370+'OddsRatio_working_3-way'!AG370</f>
        <v>-0.88220060167369052</v>
      </c>
      <c r="AN370" s="11">
        <f>'OddsRatio_working_3-way'!AB370+'OddsRatio_working_3-way'!AH370</f>
        <v>-0.19672176128941374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1.0789223629631044</v>
      </c>
      <c r="AS370" s="11">
        <f>IF(('OddsRatio_working_3-way'!X370=0),IF(Q370&gt;0,-Q370^(1/3),(-Q370)^(1/3)),'OddsRatio_working_3-way'!AM370-'OddsRatio_working_3-way'!R370/3)</f>
        <v>-0.88220060167369052</v>
      </c>
      <c r="AT370" s="11">
        <f>IF(('OddsRatio_working_3-way'!X370=0),IF(Q370&gt;0,-Q370^(1/3),(-Q370)^(1/3)),'OddsRatio_working_3-way'!AN370-'OddsRatio_working_3-way'!R370/3)</f>
        <v>-0.19672176128941374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2.92</v>
      </c>
      <c r="B371" s="4">
        <f>IF('True_Odds_Calculator_3-way'!B372="","",'True_Odds_Calculator_3-way'!B372)</f>
        <v>3.22</v>
      </c>
      <c r="C371" s="4">
        <f>IF('True_Odds_Calculator_3-way'!C372="","",'True_Odds_Calculator_3-way'!C372)</f>
        <v>2.63</v>
      </c>
      <c r="D371" s="9">
        <f t="shared" si="78"/>
        <v>0.33137331140217757</v>
      </c>
      <c r="E371" s="9">
        <f t="shared" si="79"/>
        <v>0.30002846187858728</v>
      </c>
      <c r="F371" s="9">
        <f t="shared" si="80"/>
        <v>0.36859822671923503</v>
      </c>
      <c r="G371" s="9">
        <f t="shared" si="81"/>
        <v>1.0509086127198115</v>
      </c>
      <c r="H371" s="9">
        <f t="shared" si="82"/>
        <v>3.0177445364220379</v>
      </c>
      <c r="I371" s="9">
        <f t="shared" si="83"/>
        <v>3.3330171202379817</v>
      </c>
      <c r="J371" s="9">
        <f t="shared" si="84"/>
        <v>2.7129810387332927</v>
      </c>
      <c r="K371" s="11">
        <f t="shared" si="85"/>
        <v>0.34246575342465752</v>
      </c>
      <c r="L371" s="11">
        <f t="shared" si="86"/>
        <v>0.3105590062111801</v>
      </c>
      <c r="M371" s="11">
        <f t="shared" si="87"/>
        <v>0.38022813688212931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-0.28096183839802724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0.2333357812696637</v>
      </c>
      <c r="Q371" s="11">
        <f>2*'OddsRatio_working_3-way'!K371*'OddsRatio_working_3-way'!L371*'OddsRatio_working_3-way'!M371</f>
        <v>8.0878953646330576E-2</v>
      </c>
      <c r="R371" s="11">
        <f t="shared" si="88"/>
        <v>0</v>
      </c>
      <c r="S371" s="11">
        <f t="shared" si="89"/>
        <v>-0.83048923156285148</v>
      </c>
      <c r="T371" s="11">
        <f t="shared" si="90"/>
        <v>-0.28786455166823277</v>
      </c>
      <c r="U371" s="11">
        <f>'OddsRatio_working_3-way'!S371-'OddsRatio_working_3-way'!R371^2/3</f>
        <v>-0.83048923156285148</v>
      </c>
      <c r="V371" s="11">
        <f>'OddsRatio_working_3-way'!S371*'OddsRatio_working_3-way'!R371/3-2*'OddsRatio_working_3-way'!R371^3/27-'OddsRatio_working_3-way'!T371</f>
        <v>0.28786455166823277</v>
      </c>
      <c r="W371" s="11">
        <f>'OddsRatio_working_3-way'!V371^2+4*'OddsRatio_working_3-way'!U371^3/27</f>
        <v>-1.9930652207542365E-3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0.1456528967510661</v>
      </c>
      <c r="Y371" s="11">
        <f>IF('OddsRatio_working_3-way'!W371&gt;=0,IF('OddsRatio_working_3-way'!V371+SQRT('OddsRatio_working_3-way'!W371)&gt;0,0,PI()),ACOS('OddsRatio_working_3-way'!V371/(2*'OddsRatio_working_3-way'!X371)))</f>
        <v>0.15386027176674189</v>
      </c>
      <c r="Z371" s="11">
        <f>'OddsRatio_working_3-way'!X371^(1/3)*COS('OddsRatio_working_3-way'!Y371/3)</f>
        <v>0.52545430635990575</v>
      </c>
      <c r="AA371" s="11">
        <f>'OddsRatio_working_3-way'!X371^(1/3)*COS(('OddsRatio_working_3-way'!Y371+2*PI())/3)</f>
        <v>-0.28608602379874809</v>
      </c>
      <c r="AB371" s="11">
        <f>'OddsRatio_working_3-way'!X371^(1/3)*COS(('OddsRatio_working_3-way'!Y371+4*PI())/3)</f>
        <v>-0.23936828256115777</v>
      </c>
      <c r="AC371" s="11">
        <f>'OddsRatio_working_3-way'!X371^(1/3)*SIN('OddsRatio_working_3-way'!Y371/3)</f>
        <v>2.6972500479454004E-2</v>
      </c>
      <c r="AD371" s="11">
        <f>'OddsRatio_working_3-way'!X371^(1/3)*SIN(('OddsRatio_working_3-way'!Y371+2*PI())/3)</f>
        <v>0.4415705275958825</v>
      </c>
      <c r="AE371" s="11">
        <f>'OddsRatio_working_3-way'!X371^(1/3)*SIN(('OddsRatio_working_3-way'!Y371+4*PI())/3)</f>
        <v>-0.4685430280753366</v>
      </c>
      <c r="AF371" s="11">
        <f>-'OddsRatio_working_3-way'!U371/(3*'OddsRatio_working_3-way'!X371^(1/3))*COS(('OddsRatio_working_3-way'!Y371)/3)</f>
        <v>0.52545430635990564</v>
      </c>
      <c r="AG371" s="11">
        <f>-'OddsRatio_working_3-way'!U371/(3*'OddsRatio_working_3-way'!X371^(1/3))*COS(('OddsRatio_working_3-way'!Y371+2*PI())/3)</f>
        <v>-0.28608602379874803</v>
      </c>
      <c r="AH371" s="11">
        <f>-'OddsRatio_working_3-way'!U371/(3*'OddsRatio_working_3-way'!X371^(1/3))*COS(('OddsRatio_working_3-way'!Y371+4*PI())/3)</f>
        <v>-0.23936828256115775</v>
      </c>
      <c r="AI371" s="11">
        <f>'OddsRatio_working_3-way'!U371/(3*'OddsRatio_working_3-way'!X371^(1/3))*SIN(('OddsRatio_working_3-way'!Y371)/3)</f>
        <v>-2.6972500479454001E-2</v>
      </c>
      <c r="AJ371" s="11">
        <f>'OddsRatio_working_3-way'!U371/(3*'OddsRatio_working_3-way'!X371^(1/3))*SIN(('OddsRatio_working_3-way'!Y371+2*PI())/3)</f>
        <v>-0.44157052759588239</v>
      </c>
      <c r="AK371" s="11">
        <f>'OddsRatio_working_3-way'!U371/(3*'OddsRatio_working_3-way'!X371^(1/3))*SIN(('OddsRatio_working_3-way'!Y371+4*PI())/3)</f>
        <v>0.46854302807533649</v>
      </c>
      <c r="AL371" s="11">
        <f>'OddsRatio_working_3-way'!Z371+'OddsRatio_working_3-way'!AF371</f>
        <v>1.0509086127198115</v>
      </c>
      <c r="AM371" s="11">
        <f>'OddsRatio_working_3-way'!AA371+'OddsRatio_working_3-way'!AG371</f>
        <v>-0.57217204759749607</v>
      </c>
      <c r="AN371" s="11">
        <f>'OddsRatio_working_3-way'!AB371+'OddsRatio_working_3-way'!AH371</f>
        <v>-0.47873656512231555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1.0509086127198115</v>
      </c>
      <c r="AS371" s="11">
        <f>IF(('OddsRatio_working_3-way'!X371=0),IF(Q371&gt;0,-Q371^(1/3),(-Q371)^(1/3)),'OddsRatio_working_3-way'!AM371-'OddsRatio_working_3-way'!R371/3)</f>
        <v>-0.57217204759749607</v>
      </c>
      <c r="AT371" s="11">
        <f>IF(('OddsRatio_working_3-way'!X371=0),IF(Q371&gt;0,-Q371^(1/3),(-Q371)^(1/3)),'OddsRatio_working_3-way'!AN371-'OddsRatio_working_3-way'!R371/3)</f>
        <v>-0.47873656512231555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2.2599999999999998</v>
      </c>
      <c r="B372" s="4">
        <f>IF('True_Odds_Calculator_3-way'!B373="","",'True_Odds_Calculator_3-way'!B373)</f>
        <v>3.41</v>
      </c>
      <c r="C372" s="4">
        <f>IF('True_Odds_Calculator_3-way'!C373="","",'True_Odds_Calculator_3-way'!C373)</f>
        <v>3.35</v>
      </c>
      <c r="D372" s="9">
        <f t="shared" si="78"/>
        <v>0.4296836310127678</v>
      </c>
      <c r="E372" s="9">
        <f t="shared" si="79"/>
        <v>0.28258865176073727</v>
      </c>
      <c r="F372" s="9">
        <f t="shared" si="80"/>
        <v>0.28772771722649493</v>
      </c>
      <c r="G372" s="9">
        <f t="shared" si="81"/>
        <v>1.053407684653703</v>
      </c>
      <c r="H372" s="9">
        <f t="shared" si="82"/>
        <v>2.3272936826636657</v>
      </c>
      <c r="I372" s="9">
        <f t="shared" si="83"/>
        <v>3.5387125200154252</v>
      </c>
      <c r="J372" s="9">
        <f t="shared" si="84"/>
        <v>3.4755080589362026</v>
      </c>
      <c r="K372" s="11">
        <f t="shared" si="85"/>
        <v>0.44247787610619471</v>
      </c>
      <c r="L372" s="11">
        <f t="shared" si="86"/>
        <v>0.29325513196480935</v>
      </c>
      <c r="M372" s="11">
        <f t="shared" si="87"/>
        <v>0.29850746268656714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-0.2764062282726456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0.23317869428452684</v>
      </c>
      <c r="Q372" s="11">
        <f>2*'OddsRatio_working_3-way'!K372*'OddsRatio_working_3-way'!L372*'OddsRatio_working_3-way'!M372</f>
        <v>7.7468004745689961E-2</v>
      </c>
      <c r="R372" s="11">
        <f t="shared" si="88"/>
        <v>0</v>
      </c>
      <c r="S372" s="11">
        <f t="shared" si="89"/>
        <v>-0.84360868328379579</v>
      </c>
      <c r="T372" s="11">
        <f t="shared" si="90"/>
        <v>-0.28026866554278923</v>
      </c>
      <c r="U372" s="11">
        <f>'OddsRatio_working_3-way'!S372-'OddsRatio_working_3-way'!R372^2/3</f>
        <v>-0.84360868328379579</v>
      </c>
      <c r="V372" s="11">
        <f>'OddsRatio_working_3-way'!S372*'OddsRatio_working_3-way'!R372/3-2*'OddsRatio_working_3-way'!R372^3/27-'OddsRatio_working_3-way'!T372</f>
        <v>0.28026866554278923</v>
      </c>
      <c r="W372" s="11">
        <f>'OddsRatio_working_3-way'!V372^2+4*'OddsRatio_working_3-way'!U372^3/27</f>
        <v>-1.0394026923614921E-2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0.14911786597248397</v>
      </c>
      <c r="Y372" s="11">
        <f>IF('OddsRatio_working_3-way'!W372&gt;=0,IF('OddsRatio_working_3-way'!V372+SQRT('OddsRatio_working_3-way'!W372)&gt;0,0,PI()),ACOS('OddsRatio_working_3-way'!V372/(2*'OddsRatio_working_3-way'!X372)))</f>
        <v>0.34888199517337126</v>
      </c>
      <c r="Z372" s="11">
        <f>'OddsRatio_working_3-way'!X372^(1/3)*COS('OddsRatio_working_3-way'!Y372/3)</f>
        <v>0.52670384232685163</v>
      </c>
      <c r="AA372" s="11">
        <f>'OddsRatio_working_3-way'!X372^(1/3)*COS(('OddsRatio_working_3-way'!Y372+2*PI())/3)</f>
        <v>-0.31663857689961639</v>
      </c>
      <c r="AB372" s="11">
        <f>'OddsRatio_working_3-way'!X372^(1/3)*COS(('OddsRatio_working_3-way'!Y372+4*PI())/3)</f>
        <v>-0.21006526542723541</v>
      </c>
      <c r="AC372" s="11">
        <f>'OddsRatio_working_3-way'!X372^(1/3)*SIN('OddsRatio_working_3-way'!Y372/3)</f>
        <v>6.1530130067008922E-2</v>
      </c>
      <c r="AD372" s="11">
        <f>'OddsRatio_working_3-way'!X372^(1/3)*SIN(('OddsRatio_working_3-way'!Y372+2*PI())/3)</f>
        <v>0.42537384269242251</v>
      </c>
      <c r="AE372" s="11">
        <f>'OddsRatio_working_3-way'!X372^(1/3)*SIN(('OddsRatio_working_3-way'!Y372+4*PI())/3)</f>
        <v>-0.48690397275943148</v>
      </c>
      <c r="AF372" s="11">
        <f>-'OddsRatio_working_3-way'!U372/(3*'OddsRatio_working_3-way'!X372^(1/3))*COS(('OddsRatio_working_3-way'!Y372)/3)</f>
        <v>0.52670384232685141</v>
      </c>
      <c r="AG372" s="11">
        <f>-'OddsRatio_working_3-way'!U372/(3*'OddsRatio_working_3-way'!X372^(1/3))*COS(('OddsRatio_working_3-way'!Y372+2*PI())/3)</f>
        <v>-0.31663857689961622</v>
      </c>
      <c r="AH372" s="11">
        <f>-'OddsRatio_working_3-way'!U372/(3*'OddsRatio_working_3-way'!X372^(1/3))*COS(('OddsRatio_working_3-way'!Y372+4*PI())/3)</f>
        <v>-0.2100652654272353</v>
      </c>
      <c r="AI372" s="11">
        <f>'OddsRatio_working_3-way'!U372/(3*'OddsRatio_working_3-way'!X372^(1/3))*SIN(('OddsRatio_working_3-way'!Y372)/3)</f>
        <v>-6.1530130067008894E-2</v>
      </c>
      <c r="AJ372" s="11">
        <f>'OddsRatio_working_3-way'!U372/(3*'OddsRatio_working_3-way'!X372^(1/3))*SIN(('OddsRatio_working_3-way'!Y372+2*PI())/3)</f>
        <v>-0.42537384269242229</v>
      </c>
      <c r="AK372" s="11">
        <f>'OddsRatio_working_3-way'!U372/(3*'OddsRatio_working_3-way'!X372^(1/3))*SIN(('OddsRatio_working_3-way'!Y372+4*PI())/3)</f>
        <v>0.48690397275943126</v>
      </c>
      <c r="AL372" s="11">
        <f>'OddsRatio_working_3-way'!Z372+'OddsRatio_working_3-way'!AF372</f>
        <v>1.053407684653703</v>
      </c>
      <c r="AM372" s="11">
        <f>'OddsRatio_working_3-way'!AA372+'OddsRatio_working_3-way'!AG372</f>
        <v>-0.63327715379923255</v>
      </c>
      <c r="AN372" s="11">
        <f>'OddsRatio_working_3-way'!AB372+'OddsRatio_working_3-way'!AH372</f>
        <v>-0.42013053085447072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1.053407684653703</v>
      </c>
      <c r="AS372" s="11">
        <f>IF(('OddsRatio_working_3-way'!X372=0),IF(Q372&gt;0,-Q372^(1/3),(-Q372)^(1/3)),'OddsRatio_working_3-way'!AM372-'OddsRatio_working_3-way'!R372/3)</f>
        <v>-0.63327715379923255</v>
      </c>
      <c r="AT372" s="11">
        <f>IF(('OddsRatio_working_3-way'!X372=0),IF(Q372&gt;0,-Q372^(1/3),(-Q372)^(1/3)),'OddsRatio_working_3-way'!AN372-'OddsRatio_working_3-way'!R372/3)</f>
        <v>-0.42013053085447072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3.21</v>
      </c>
      <c r="B373" s="4">
        <f>IF('True_Odds_Calculator_3-way'!B374="","",'True_Odds_Calculator_3-way'!B374)</f>
        <v>3.54</v>
      </c>
      <c r="C373" s="4">
        <f>IF('True_Odds_Calculator_3-way'!C374="","",'True_Odds_Calculator_3-way'!C374)</f>
        <v>2.2799999999999998</v>
      </c>
      <c r="D373" s="9">
        <f t="shared" si="78"/>
        <v>0.3010038615146321</v>
      </c>
      <c r="E373" s="9">
        <f t="shared" si="79"/>
        <v>0.27255584788816478</v>
      </c>
      <c r="F373" s="9">
        <f t="shared" si="80"/>
        <v>0.4264402905972029</v>
      </c>
      <c r="G373" s="9">
        <f t="shared" si="81"/>
        <v>1.0507767039165281</v>
      </c>
      <c r="H373" s="9">
        <f t="shared" si="82"/>
        <v>3.3222165156555277</v>
      </c>
      <c r="I373" s="9">
        <f t="shared" si="83"/>
        <v>3.6689728279479823</v>
      </c>
      <c r="J373" s="9">
        <f t="shared" si="84"/>
        <v>2.3449941810131558</v>
      </c>
      <c r="K373" s="11">
        <f t="shared" si="85"/>
        <v>0.3115264797507788</v>
      </c>
      <c r="L373" s="11">
        <f t="shared" si="86"/>
        <v>0.2824858757062147</v>
      </c>
      <c r="M373" s="11">
        <f t="shared" si="87"/>
        <v>0.43859649122807021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-0.27732742455078152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0.23274168313227234</v>
      </c>
      <c r="Q373" s="11">
        <f>2*'OddsRatio_working_3-way'!K373*'OddsRatio_working_3-way'!L373*'OddsRatio_working_3-way'!M373</f>
        <v>7.7194588103572909E-2</v>
      </c>
      <c r="R373" s="11">
        <f t="shared" si="88"/>
        <v>0</v>
      </c>
      <c r="S373" s="11">
        <f t="shared" si="89"/>
        <v>-0.83923068015819302</v>
      </c>
      <c r="T373" s="11">
        <f t="shared" si="90"/>
        <v>-0.27835180104749352</v>
      </c>
      <c r="U373" s="11">
        <f>'OddsRatio_working_3-way'!S373-'OddsRatio_working_3-way'!R373^2/3</f>
        <v>-0.83923068015819302</v>
      </c>
      <c r="V373" s="11">
        <f>'OddsRatio_working_3-way'!S373*'OddsRatio_working_3-way'!R373/3-2*'OddsRatio_working_3-way'!R373^3/27-'OddsRatio_working_3-way'!T373</f>
        <v>0.27835180104749352</v>
      </c>
      <c r="W373" s="11">
        <f>'OddsRatio_working_3-way'!V373^2+4*'OddsRatio_working_3-way'!U373^3/27</f>
        <v>-1.0087237042230884E-2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0.14795857713276908</v>
      </c>
      <c r="Y373" s="11">
        <f>IF('OddsRatio_working_3-way'!W373&gt;=0,IF('OddsRatio_working_3-way'!V373+SQRT('OddsRatio_working_3-way'!W373)&gt;0,0,PI()),ACOS('OddsRatio_working_3-way'!V373/(2*'OddsRatio_working_3-way'!X373)))</f>
        <v>0.34628239604977207</v>
      </c>
      <c r="Z373" s="11">
        <f>'OddsRatio_working_3-way'!X373^(1/3)*COS('OddsRatio_working_3-way'!Y373/3)</f>
        <v>0.52538835195826394</v>
      </c>
      <c r="AA373" s="11">
        <f>'OddsRatio_working_3-way'!X373^(1/3)*COS(('OddsRatio_working_3-way'!Y373+2*PI())/3)</f>
        <v>-0.31544813089705992</v>
      </c>
      <c r="AB373" s="11">
        <f>'OddsRatio_working_3-way'!X373^(1/3)*COS(('OddsRatio_working_3-way'!Y373+4*PI())/3)</f>
        <v>-0.20994022106120419</v>
      </c>
      <c r="AC373" s="11">
        <f>'OddsRatio_working_3-way'!X373^(1/3)*SIN('OddsRatio_working_3-way'!Y373/3)</f>
        <v>6.0915020145366088E-2</v>
      </c>
      <c r="AD373" s="11">
        <f>'OddsRatio_working_3-way'!X373^(1/3)*SIN(('OddsRatio_working_3-way'!Y373+2*PI())/3)</f>
        <v>0.4245421495756132</v>
      </c>
      <c r="AE373" s="11">
        <f>'OddsRatio_working_3-way'!X373^(1/3)*SIN(('OddsRatio_working_3-way'!Y373+4*PI())/3)</f>
        <v>-0.4854571697209793</v>
      </c>
      <c r="AF373" s="11">
        <f>-'OddsRatio_working_3-way'!U373/(3*'OddsRatio_working_3-way'!X373^(1/3))*COS(('OddsRatio_working_3-way'!Y373)/3)</f>
        <v>0.52538835195826405</v>
      </c>
      <c r="AG373" s="11">
        <f>-'OddsRatio_working_3-way'!U373/(3*'OddsRatio_working_3-way'!X373^(1/3))*COS(('OddsRatio_working_3-way'!Y373+2*PI())/3)</f>
        <v>-0.31544813089705998</v>
      </c>
      <c r="AH373" s="11">
        <f>-'OddsRatio_working_3-way'!U373/(3*'OddsRatio_working_3-way'!X373^(1/3))*COS(('OddsRatio_working_3-way'!Y373+4*PI())/3)</f>
        <v>-0.20994022106120422</v>
      </c>
      <c r="AI373" s="11">
        <f>'OddsRatio_working_3-way'!U373/(3*'OddsRatio_working_3-way'!X373^(1/3))*SIN(('OddsRatio_working_3-way'!Y373)/3)</f>
        <v>-6.0915020145366101E-2</v>
      </c>
      <c r="AJ373" s="11">
        <f>'OddsRatio_working_3-way'!U373/(3*'OddsRatio_working_3-way'!X373^(1/3))*SIN(('OddsRatio_working_3-way'!Y373+2*PI())/3)</f>
        <v>-0.42454214957561331</v>
      </c>
      <c r="AK373" s="11">
        <f>'OddsRatio_working_3-way'!U373/(3*'OddsRatio_working_3-way'!X373^(1/3))*SIN(('OddsRatio_working_3-way'!Y373+4*PI())/3)</f>
        <v>0.48545716972097941</v>
      </c>
      <c r="AL373" s="11">
        <f>'OddsRatio_working_3-way'!Z373+'OddsRatio_working_3-way'!AF373</f>
        <v>1.0507767039165281</v>
      </c>
      <c r="AM373" s="11">
        <f>'OddsRatio_working_3-way'!AA373+'OddsRatio_working_3-way'!AG373</f>
        <v>-0.63089626179411984</v>
      </c>
      <c r="AN373" s="11">
        <f>'OddsRatio_working_3-way'!AB373+'OddsRatio_working_3-way'!AH373</f>
        <v>-0.41988044212240838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1.0507767039165281</v>
      </c>
      <c r="AS373" s="11">
        <f>IF(('OddsRatio_working_3-way'!X373=0),IF(Q373&gt;0,-Q373^(1/3),(-Q373)^(1/3)),'OddsRatio_working_3-way'!AM373-'OddsRatio_working_3-way'!R373/3)</f>
        <v>-0.63089626179411984</v>
      </c>
      <c r="AT373" s="11">
        <f>IF(('OddsRatio_working_3-way'!X373=0),IF(Q373&gt;0,-Q373^(1/3),(-Q373)^(1/3)),'OddsRatio_working_3-way'!AN373-'OddsRatio_working_3-way'!R373/3)</f>
        <v>-0.41988044212240838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2.2799999999999998</v>
      </c>
      <c r="B374" s="4">
        <f>IF('True_Odds_Calculator_3-way'!B375="","",'True_Odds_Calculator_3-way'!B375)</f>
        <v>2.95</v>
      </c>
      <c r="C374" s="4">
        <f>IF('True_Odds_Calculator_3-way'!C375="","",'True_Odds_Calculator_3-way'!C375)</f>
        <v>3.81</v>
      </c>
      <c r="D374" s="9">
        <f t="shared" si="78"/>
        <v>0.42366714939645173</v>
      </c>
      <c r="E374" s="9">
        <f t="shared" si="79"/>
        <v>0.32547863418913919</v>
      </c>
      <c r="F374" s="9">
        <f t="shared" si="80"/>
        <v>0.25085421641440897</v>
      </c>
      <c r="G374" s="9">
        <f t="shared" si="81"/>
        <v>1.0627683552417366</v>
      </c>
      <c r="H374" s="9">
        <f t="shared" si="82"/>
        <v>2.3603434947094226</v>
      </c>
      <c r="I374" s="9">
        <f t="shared" si="83"/>
        <v>3.0723982927213864</v>
      </c>
      <c r="J374" s="9">
        <f t="shared" si="84"/>
        <v>3.9863790782292803</v>
      </c>
      <c r="K374" s="11">
        <f t="shared" si="85"/>
        <v>0.43859649122807021</v>
      </c>
      <c r="L374" s="11">
        <f t="shared" si="86"/>
        <v>0.33898305084745761</v>
      </c>
      <c r="M374" s="11">
        <f t="shared" si="87"/>
        <v>0.26246719160104987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-0.27369638563243814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0.23569756724209653</v>
      </c>
      <c r="Q374" s="11">
        <f>2*'OddsRatio_working_3-way'!K374*'OddsRatio_working_3-way'!L374*'OddsRatio_working_3-way'!M374</f>
        <v>7.8045552066919377E-2</v>
      </c>
      <c r="R374" s="11">
        <f t="shared" si="88"/>
        <v>0</v>
      </c>
      <c r="S374" s="11">
        <f t="shared" si="89"/>
        <v>-0.861164339812027</v>
      </c>
      <c r="T374" s="11">
        <f t="shared" si="90"/>
        <v>-0.28515375490464467</v>
      </c>
      <c r="U374" s="11">
        <f>'OddsRatio_working_3-way'!S374-'OddsRatio_working_3-way'!R374^2/3</f>
        <v>-0.861164339812027</v>
      </c>
      <c r="V374" s="11">
        <f>'OddsRatio_working_3-way'!S374*'OddsRatio_working_3-way'!R374/3-2*'OddsRatio_working_3-way'!R374^3/27-'OddsRatio_working_3-way'!T374</f>
        <v>0.28515375490464467</v>
      </c>
      <c r="W374" s="11">
        <f>'OddsRatio_working_3-way'!V374^2+4*'OddsRatio_working_3-way'!U374^3/27</f>
        <v>-1.330110442324503E-2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0.1537967557845932</v>
      </c>
      <c r="Y374" s="11">
        <f>IF('OddsRatio_working_3-way'!W374&gt;=0,IF('OddsRatio_working_3-way'!V374+SQRT('OddsRatio_working_3-way'!W374)&gt;0,0,PI()),ACOS('OddsRatio_working_3-way'!V374/(2*'OddsRatio_working_3-way'!X374)))</f>
        <v>0.3843366212713637</v>
      </c>
      <c r="Z374" s="11">
        <f>'OddsRatio_working_3-way'!X374^(1/3)*COS('OddsRatio_working_3-way'!Y374/3)</f>
        <v>0.53138417762086831</v>
      </c>
      <c r="AA374" s="11">
        <f>'OddsRatio_working_3-way'!X374^(1/3)*COS(('OddsRatio_working_3-way'!Y374+2*PI())/3)</f>
        <v>-0.32497300297048942</v>
      </c>
      <c r="AB374" s="11">
        <f>'OddsRatio_working_3-way'!X374^(1/3)*COS(('OddsRatio_working_3-way'!Y374+4*PI())/3)</f>
        <v>-0.20641117465037906</v>
      </c>
      <c r="AC374" s="11">
        <f>'OddsRatio_working_3-way'!X374^(1/3)*SIN('OddsRatio_working_3-way'!Y374/3)</f>
        <v>6.845170349622999E-2</v>
      </c>
      <c r="AD374" s="11">
        <f>'OddsRatio_working_3-way'!X374^(1/3)*SIN(('OddsRatio_working_3-way'!Y374+2*PI())/3)</f>
        <v>0.42596634524065935</v>
      </c>
      <c r="AE374" s="11">
        <f>'OddsRatio_working_3-way'!X374^(1/3)*SIN(('OddsRatio_working_3-way'!Y374+4*PI())/3)</f>
        <v>-0.49441804873688933</v>
      </c>
      <c r="AF374" s="11">
        <f>-'OddsRatio_working_3-way'!U374/(3*'OddsRatio_working_3-way'!X374^(1/3))*COS(('OddsRatio_working_3-way'!Y374)/3)</f>
        <v>0.53138417762086831</v>
      </c>
      <c r="AG374" s="11">
        <f>-'OddsRatio_working_3-way'!U374/(3*'OddsRatio_working_3-way'!X374^(1/3))*COS(('OddsRatio_working_3-way'!Y374+2*PI())/3)</f>
        <v>-0.32497300297048942</v>
      </c>
      <c r="AH374" s="11">
        <f>-'OddsRatio_working_3-way'!U374/(3*'OddsRatio_working_3-way'!X374^(1/3))*COS(('OddsRatio_working_3-way'!Y374+4*PI())/3)</f>
        <v>-0.20641117465037906</v>
      </c>
      <c r="AI374" s="11">
        <f>'OddsRatio_working_3-way'!U374/(3*'OddsRatio_working_3-way'!X374^(1/3))*SIN(('OddsRatio_working_3-way'!Y374)/3)</f>
        <v>-6.845170349622999E-2</v>
      </c>
      <c r="AJ374" s="11">
        <f>'OddsRatio_working_3-way'!U374/(3*'OddsRatio_working_3-way'!X374^(1/3))*SIN(('OddsRatio_working_3-way'!Y374+2*PI())/3)</f>
        <v>-0.42596634524065935</v>
      </c>
      <c r="AK374" s="11">
        <f>'OddsRatio_working_3-way'!U374/(3*'OddsRatio_working_3-way'!X374^(1/3))*SIN(('OddsRatio_working_3-way'!Y374+4*PI())/3)</f>
        <v>0.49441804873688933</v>
      </c>
      <c r="AL374" s="11">
        <f>'OddsRatio_working_3-way'!Z374+'OddsRatio_working_3-way'!AF374</f>
        <v>1.0627683552417366</v>
      </c>
      <c r="AM374" s="11">
        <f>'OddsRatio_working_3-way'!AA374+'OddsRatio_working_3-way'!AG374</f>
        <v>-0.64994600594097884</v>
      </c>
      <c r="AN374" s="11">
        <f>'OddsRatio_working_3-way'!AB374+'OddsRatio_working_3-way'!AH374</f>
        <v>-0.41282234930075812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1.0627683552417366</v>
      </c>
      <c r="AS374" s="11">
        <f>IF(('OddsRatio_working_3-way'!X374=0),IF(Q374&gt;0,-Q374^(1/3),(-Q374)^(1/3)),'OddsRatio_working_3-way'!AM374-'OddsRatio_working_3-way'!R374/3)</f>
        <v>-0.64994600594097884</v>
      </c>
      <c r="AT374" s="11">
        <f>IF(('OddsRatio_working_3-way'!X374=0),IF(Q374&gt;0,-Q374^(1/3),(-Q374)^(1/3)),'OddsRatio_working_3-way'!AN374-'OddsRatio_working_3-way'!R374/3)</f>
        <v>-0.41282234930075812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2.5099999999999998</v>
      </c>
      <c r="B375" s="4">
        <f>IF('True_Odds_Calculator_3-way'!B376="","",'True_Odds_Calculator_3-way'!B376)</f>
        <v>2.91</v>
      </c>
      <c r="C375" s="4">
        <f>IF('True_Odds_Calculator_3-way'!C376="","",'True_Odds_Calculator_3-way'!C376)</f>
        <v>3.38</v>
      </c>
      <c r="D375" s="9">
        <f t="shared" si="78"/>
        <v>0.38487951625004674</v>
      </c>
      <c r="E375" s="9">
        <f t="shared" si="79"/>
        <v>0.33095223222731945</v>
      </c>
      <c r="F375" s="9">
        <f t="shared" si="80"/>
        <v>0.28416825152263392</v>
      </c>
      <c r="G375" s="9">
        <f t="shared" si="81"/>
        <v>1.0584209904019646</v>
      </c>
      <c r="H375" s="9">
        <f t="shared" si="82"/>
        <v>2.5982156955069664</v>
      </c>
      <c r="I375" s="9">
        <f t="shared" si="83"/>
        <v>3.0215840916677519</v>
      </c>
      <c r="J375" s="9">
        <f t="shared" si="84"/>
        <v>3.5190419571566753</v>
      </c>
      <c r="K375" s="11">
        <f t="shared" si="85"/>
        <v>0.39840637450199207</v>
      </c>
      <c r="L375" s="11">
        <f t="shared" si="86"/>
        <v>0.3436426116838488</v>
      </c>
      <c r="M375" s="11">
        <f t="shared" si="87"/>
        <v>0.29585798816568049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-0.2780378111377666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0.23493330203049612</v>
      </c>
      <c r="Q375" s="11">
        <f>2*'OddsRatio_working_3-way'!K375*'OddsRatio_working_3-way'!L375*'OddsRatio_working_3-way'!M375</f>
        <v>8.1011483458791778E-2</v>
      </c>
      <c r="R375" s="11">
        <f t="shared" si="88"/>
        <v>0</v>
      </c>
      <c r="S375" s="11">
        <f t="shared" si="89"/>
        <v>-0.84496889494676541</v>
      </c>
      <c r="T375" s="11">
        <f t="shared" si="90"/>
        <v>-0.29136858446440195</v>
      </c>
      <c r="U375" s="11">
        <f>'OddsRatio_working_3-way'!S375-'OddsRatio_working_3-way'!R375^2/3</f>
        <v>-0.84496889494676541</v>
      </c>
      <c r="V375" s="11">
        <f>'OddsRatio_working_3-way'!S375*'OddsRatio_working_3-way'!R375/3-2*'OddsRatio_working_3-way'!R375^3/27-'OddsRatio_working_3-way'!T375</f>
        <v>0.29136858446440195</v>
      </c>
      <c r="W375" s="11">
        <f>'OddsRatio_working_3-way'!V375^2+4*'OddsRatio_working_3-way'!U375^3/27</f>
        <v>-4.4798291865790624E-3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0.14947866168735288</v>
      </c>
      <c r="Y375" s="11">
        <f>IF('OddsRatio_working_3-way'!W375&gt;=0,IF('OddsRatio_working_3-way'!V375+SQRT('OddsRatio_working_3-way'!W375)&gt;0,0,PI()),ACOS('OddsRatio_working_3-way'!V375/(2*'OddsRatio_working_3-way'!X375)))</f>
        <v>0.22579701117968765</v>
      </c>
      <c r="Z375" s="11">
        <f>'OddsRatio_working_3-way'!X375^(1/3)*COS('OddsRatio_working_3-way'!Y375/3)</f>
        <v>0.52921049520098229</v>
      </c>
      <c r="AA375" s="11">
        <f>'OddsRatio_working_3-way'!X375^(1/3)*COS(('OddsRatio_working_3-way'!Y375+2*PI())/3)</f>
        <v>-0.29916552195616808</v>
      </c>
      <c r="AB375" s="11">
        <f>'OddsRatio_working_3-way'!X375^(1/3)*COS(('OddsRatio_working_3-way'!Y375+4*PI())/3)</f>
        <v>-0.23004497324481413</v>
      </c>
      <c r="AC375" s="11">
        <f>'OddsRatio_working_3-way'!X375^(1/3)*SIN('OddsRatio_working_3-way'!Y375/3)</f>
        <v>3.9906767405034869E-2</v>
      </c>
      <c r="AD375" s="11">
        <f>'OddsRatio_working_3-way'!X375^(1/3)*SIN(('OddsRatio_working_3-way'!Y375+2*PI())/3)</f>
        <v>0.43835634909087606</v>
      </c>
      <c r="AE375" s="11">
        <f>'OddsRatio_working_3-way'!X375^(1/3)*SIN(('OddsRatio_working_3-way'!Y375+4*PI())/3)</f>
        <v>-0.47826311649591086</v>
      </c>
      <c r="AF375" s="11">
        <f>-'OddsRatio_working_3-way'!U375/(3*'OddsRatio_working_3-way'!X375^(1/3))*COS(('OddsRatio_working_3-way'!Y375)/3)</f>
        <v>0.52921049520098229</v>
      </c>
      <c r="AG375" s="11">
        <f>-'OddsRatio_working_3-way'!U375/(3*'OddsRatio_working_3-way'!X375^(1/3))*COS(('OddsRatio_working_3-way'!Y375+2*PI())/3)</f>
        <v>-0.29916552195616808</v>
      </c>
      <c r="AH375" s="11">
        <f>-'OddsRatio_working_3-way'!U375/(3*'OddsRatio_working_3-way'!X375^(1/3))*COS(('OddsRatio_working_3-way'!Y375+4*PI())/3)</f>
        <v>-0.23004497324481413</v>
      </c>
      <c r="AI375" s="11">
        <f>'OddsRatio_working_3-way'!U375/(3*'OddsRatio_working_3-way'!X375^(1/3))*SIN(('OddsRatio_working_3-way'!Y375)/3)</f>
        <v>-3.9906767405034869E-2</v>
      </c>
      <c r="AJ375" s="11">
        <f>'OddsRatio_working_3-way'!U375/(3*'OddsRatio_working_3-way'!X375^(1/3))*SIN(('OddsRatio_working_3-way'!Y375+2*PI())/3)</f>
        <v>-0.43835634909087606</v>
      </c>
      <c r="AK375" s="11">
        <f>'OddsRatio_working_3-way'!U375/(3*'OddsRatio_working_3-way'!X375^(1/3))*SIN(('OddsRatio_working_3-way'!Y375+4*PI())/3)</f>
        <v>0.47826311649591086</v>
      </c>
      <c r="AL375" s="11">
        <f>'OddsRatio_working_3-way'!Z375+'OddsRatio_working_3-way'!AF375</f>
        <v>1.0584209904019646</v>
      </c>
      <c r="AM375" s="11">
        <f>'OddsRatio_working_3-way'!AA375+'OddsRatio_working_3-way'!AG375</f>
        <v>-0.59833104391233616</v>
      </c>
      <c r="AN375" s="11">
        <f>'OddsRatio_working_3-way'!AB375+'OddsRatio_working_3-way'!AH375</f>
        <v>-0.46008994648962825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1.0584209904019646</v>
      </c>
      <c r="AS375" s="11">
        <f>IF(('OddsRatio_working_3-way'!X375=0),IF(Q375&gt;0,-Q375^(1/3),(-Q375)^(1/3)),'OddsRatio_working_3-way'!AM375-'OddsRatio_working_3-way'!R375/3)</f>
        <v>-0.59833104391233616</v>
      </c>
      <c r="AT375" s="11">
        <f>IF(('OddsRatio_working_3-way'!X375=0),IF(Q375&gt;0,-Q375^(1/3),(-Q375)^(1/3)),'OddsRatio_working_3-way'!AN375-'OddsRatio_working_3-way'!R375/3)</f>
        <v>-0.46008994648962825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2.2799999999999998</v>
      </c>
      <c r="B376" s="4">
        <f>IF('True_Odds_Calculator_3-way'!B377="","",'True_Odds_Calculator_3-way'!B377)</f>
        <v>3.2</v>
      </c>
      <c r="C376" s="4">
        <f>IF('True_Odds_Calculator_3-way'!C377="","",'True_Odds_Calculator_3-way'!C377)</f>
        <v>3.54</v>
      </c>
      <c r="D376" s="9">
        <f t="shared" si="78"/>
        <v>0.42608286543055346</v>
      </c>
      <c r="E376" s="9">
        <f t="shared" si="79"/>
        <v>0.30165095818366056</v>
      </c>
      <c r="F376" s="9">
        <f t="shared" si="80"/>
        <v>0.27226617638578599</v>
      </c>
      <c r="G376" s="9">
        <f t="shared" si="81"/>
        <v>1.0523135234018457</v>
      </c>
      <c r="H376" s="9">
        <f t="shared" si="82"/>
        <v>2.3469613099543625</v>
      </c>
      <c r="I376" s="9">
        <f t="shared" si="83"/>
        <v>3.3150897514840607</v>
      </c>
      <c r="J376" s="9">
        <f t="shared" si="84"/>
        <v>3.6728763494406875</v>
      </c>
      <c r="K376" s="11">
        <f t="shared" si="85"/>
        <v>0.43859649122807021</v>
      </c>
      <c r="L376" s="11">
        <f t="shared" si="86"/>
        <v>0.3125</v>
      </c>
      <c r="M376" s="11">
        <f t="shared" si="87"/>
        <v>0.2824858757062147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-0.27693527604321533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0.2330818217861037</v>
      </c>
      <c r="Q376" s="11">
        <f>2*'OddsRatio_working_3-way'!K376*'OddsRatio_working_3-way'!L376*'OddsRatio_working_3-way'!M376</f>
        <v>7.7435821191396581E-2</v>
      </c>
      <c r="R376" s="11">
        <f t="shared" si="88"/>
        <v>0</v>
      </c>
      <c r="S376" s="11">
        <f t="shared" si="89"/>
        <v>-0.84164727988546917</v>
      </c>
      <c r="T376" s="11">
        <f t="shared" si="90"/>
        <v>-0.27961703650680036</v>
      </c>
      <c r="U376" s="11">
        <f>'OddsRatio_working_3-way'!S376-'OddsRatio_working_3-way'!R376^2/3</f>
        <v>-0.84164727988546917</v>
      </c>
      <c r="V376" s="11">
        <f>'OddsRatio_working_3-way'!S376*'OddsRatio_working_3-way'!R376/3-2*'OddsRatio_working_3-way'!R376^3/27-'OddsRatio_working_3-way'!T376</f>
        <v>0.27961703650680036</v>
      </c>
      <c r="W376" s="11">
        <f>'OddsRatio_working_3-way'!V376^2+4*'OddsRatio_working_3-way'!U376^3/27</f>
        <v>-1.0139913581033083E-2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0.14859811631198291</v>
      </c>
      <c r="Y376" s="11">
        <f>IF('OddsRatio_working_3-way'!W376&gt;=0,IF('OddsRatio_working_3-way'!V376+SQRT('OddsRatio_working_3-way'!W376)&gt;0,0,PI()),ACOS('OddsRatio_working_3-way'!V376/(2*'OddsRatio_working_3-way'!X376)))</f>
        <v>0.34566640141713023</v>
      </c>
      <c r="Z376" s="11">
        <f>'OddsRatio_working_3-way'!X376^(1/3)*COS('OddsRatio_working_3-way'!Y376/3)</f>
        <v>0.52615676170092285</v>
      </c>
      <c r="AA376" s="11">
        <f>'OddsRatio_working_3-way'!X376^(1/3)*COS(('OddsRatio_working_3-way'!Y376+2*PI())/3)</f>
        <v>-0.31581467346442876</v>
      </c>
      <c r="AB376" s="11">
        <f>'OddsRatio_working_3-way'!X376^(1/3)*COS(('OddsRatio_working_3-way'!Y376+4*PI())/3)</f>
        <v>-0.21034208823649403</v>
      </c>
      <c r="AC376" s="11">
        <f>'OddsRatio_working_3-way'!X376^(1/3)*SIN('OddsRatio_working_3-way'!Y376/3)</f>
        <v>6.0894625473473837E-2</v>
      </c>
      <c r="AD376" s="11">
        <f>'OddsRatio_working_3-way'!X376^(1/3)*SIN(('OddsRatio_working_3-way'!Y376+2*PI())/3)</f>
        <v>0.42521780926921748</v>
      </c>
      <c r="AE376" s="11">
        <f>'OddsRatio_working_3-way'!X376^(1/3)*SIN(('OddsRatio_working_3-way'!Y376+4*PI())/3)</f>
        <v>-0.48611243474269134</v>
      </c>
      <c r="AF376" s="11">
        <f>-'OddsRatio_working_3-way'!U376/(3*'OddsRatio_working_3-way'!X376^(1/3))*COS(('OddsRatio_working_3-way'!Y376)/3)</f>
        <v>0.52615676170092285</v>
      </c>
      <c r="AG376" s="11">
        <f>-'OddsRatio_working_3-way'!U376/(3*'OddsRatio_working_3-way'!X376^(1/3))*COS(('OddsRatio_working_3-way'!Y376+2*PI())/3)</f>
        <v>-0.31581467346442876</v>
      </c>
      <c r="AH376" s="11">
        <f>-'OddsRatio_working_3-way'!U376/(3*'OddsRatio_working_3-way'!X376^(1/3))*COS(('OddsRatio_working_3-way'!Y376+4*PI())/3)</f>
        <v>-0.21034208823649403</v>
      </c>
      <c r="AI376" s="11">
        <f>'OddsRatio_working_3-way'!U376/(3*'OddsRatio_working_3-way'!X376^(1/3))*SIN(('OddsRatio_working_3-way'!Y376)/3)</f>
        <v>-6.0894625473473837E-2</v>
      </c>
      <c r="AJ376" s="11">
        <f>'OddsRatio_working_3-way'!U376/(3*'OddsRatio_working_3-way'!X376^(1/3))*SIN(('OddsRatio_working_3-way'!Y376+2*PI())/3)</f>
        <v>-0.42521780926921748</v>
      </c>
      <c r="AK376" s="11">
        <f>'OddsRatio_working_3-way'!U376/(3*'OddsRatio_working_3-way'!X376^(1/3))*SIN(('OddsRatio_working_3-way'!Y376+4*PI())/3)</f>
        <v>0.48611243474269134</v>
      </c>
      <c r="AL376" s="11">
        <f>'OddsRatio_working_3-way'!Z376+'OddsRatio_working_3-way'!AF376</f>
        <v>1.0523135234018457</v>
      </c>
      <c r="AM376" s="11">
        <f>'OddsRatio_working_3-way'!AA376+'OddsRatio_working_3-way'!AG376</f>
        <v>-0.63162934692885753</v>
      </c>
      <c r="AN376" s="11">
        <f>'OddsRatio_working_3-way'!AB376+'OddsRatio_working_3-way'!AH376</f>
        <v>-0.42068417647298806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1.0523135234018457</v>
      </c>
      <c r="AS376" s="11">
        <f>IF(('OddsRatio_working_3-way'!X376=0),IF(Q376&gt;0,-Q376^(1/3),(-Q376)^(1/3)),'OddsRatio_working_3-way'!AM376-'OddsRatio_working_3-way'!R376/3)</f>
        <v>-0.63162934692885753</v>
      </c>
      <c r="AT376" s="11">
        <f>IF(('OddsRatio_working_3-way'!X376=0),IF(Q376&gt;0,-Q376^(1/3),(-Q376)^(1/3)),'OddsRatio_working_3-way'!AN376-'OddsRatio_working_3-way'!R376/3)</f>
        <v>-0.42068417647298806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1.35</v>
      </c>
      <c r="B377" s="4">
        <f>IF('True_Odds_Calculator_3-way'!B378="","",'True_Odds_Calculator_3-way'!B378)</f>
        <v>5.23</v>
      </c>
      <c r="C377" s="4">
        <f>IF('True_Odds_Calculator_3-way'!C378="","",'True_Odds_Calculator_3-way'!C378)</f>
        <v>9.4600000000000009</v>
      </c>
      <c r="D377" s="9">
        <f t="shared" si="78"/>
        <v>0.72388964521775578</v>
      </c>
      <c r="E377" s="9">
        <f t="shared" si="79"/>
        <v>0.17825928254370463</v>
      </c>
      <c r="F377" s="9">
        <f t="shared" si="80"/>
        <v>9.7851072238539449E-2</v>
      </c>
      <c r="G377" s="9">
        <f t="shared" si="81"/>
        <v>1.0897886620714974</v>
      </c>
      <c r="H377" s="9">
        <f t="shared" si="82"/>
        <v>1.3814260317250242</v>
      </c>
      <c r="I377" s="9">
        <f t="shared" si="83"/>
        <v>5.609806040562435</v>
      </c>
      <c r="J377" s="9">
        <f t="shared" si="84"/>
        <v>10.219612081124868</v>
      </c>
      <c r="K377" s="11">
        <f t="shared" si="85"/>
        <v>0.7407407407407407</v>
      </c>
      <c r="L377" s="11">
        <f t="shared" si="86"/>
        <v>0.19120458891013384</v>
      </c>
      <c r="M377" s="11">
        <f t="shared" si="87"/>
        <v>0.10570824524312895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-0.18752198044296398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0.19523199744641337</v>
      </c>
      <c r="Q377" s="11">
        <f>2*'OddsRatio_working_3-way'!K377*'OddsRatio_working_3-way'!L377*'OddsRatio_working_3-way'!M377</f>
        <v>2.9943557890554192E-2</v>
      </c>
      <c r="R377" s="11">
        <f t="shared" si="88"/>
        <v>0</v>
      </c>
      <c r="S377" s="11">
        <f t="shared" si="89"/>
        <v>-1.0411152707817868</v>
      </c>
      <c r="T377" s="11">
        <f t="shared" si="90"/>
        <v>-0.15968025625487525</v>
      </c>
      <c r="U377" s="11">
        <f>'OddsRatio_working_3-way'!S377-'OddsRatio_working_3-way'!R377^2/3</f>
        <v>-1.0411152707817868</v>
      </c>
      <c r="V377" s="11">
        <f>'OddsRatio_working_3-way'!S377*'OddsRatio_working_3-way'!R377/3-2*'OddsRatio_working_3-way'!R377^3/27-'OddsRatio_working_3-way'!T377</f>
        <v>0.15968025625487525</v>
      </c>
      <c r="W377" s="11">
        <f>'OddsRatio_working_3-way'!V377^2+4*'OddsRatio_working_3-way'!U377^3/27</f>
        <v>-0.14168543246847631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0.20444022152337032</v>
      </c>
      <c r="Y377" s="11">
        <f>IF('OddsRatio_working_3-way'!W377&gt;=0,IF('OddsRatio_working_3-way'!V377+SQRT('OddsRatio_working_3-way'!W377)&gt;0,0,PI()),ACOS('OddsRatio_working_3-way'!V377/(2*'OddsRatio_working_3-way'!X377)))</f>
        <v>1.1695886169443388</v>
      </c>
      <c r="Z377" s="11">
        <f>'OddsRatio_working_3-way'!X377^(1/3)*COS('OddsRatio_working_3-way'!Y377/3)</f>
        <v>0.54489433103574869</v>
      </c>
      <c r="AA377" s="11">
        <f>'OddsRatio_working_3-way'!X377^(1/3)*COS(('OddsRatio_working_3-way'!Y377+2*PI())/3)</f>
        <v>-0.46634518948736869</v>
      </c>
      <c r="AB377" s="11">
        <f>'OddsRatio_working_3-way'!X377^(1/3)*COS(('OddsRatio_working_3-way'!Y377+4*PI())/3)</f>
        <v>-7.8549141548380233E-2</v>
      </c>
      <c r="AC377" s="11">
        <f>'OddsRatio_working_3-way'!X377^(1/3)*SIN('OddsRatio_working_3-way'!Y377/3)</f>
        <v>0.22389415266824825</v>
      </c>
      <c r="AD377" s="11">
        <f>'OddsRatio_working_3-way'!X377^(1/3)*SIN(('OddsRatio_working_3-way'!Y377+2*PI())/3)</f>
        <v>0.35994525672096184</v>
      </c>
      <c r="AE377" s="11">
        <f>'OddsRatio_working_3-way'!X377^(1/3)*SIN(('OddsRatio_working_3-way'!Y377+4*PI())/3)</f>
        <v>-0.58383940938920986</v>
      </c>
      <c r="AF377" s="11">
        <f>-'OddsRatio_working_3-way'!U377/(3*'OddsRatio_working_3-way'!X377^(1/3))*COS(('OddsRatio_working_3-way'!Y377)/3)</f>
        <v>0.54489433103574869</v>
      </c>
      <c r="AG377" s="11">
        <f>-'OddsRatio_working_3-way'!U377/(3*'OddsRatio_working_3-way'!X377^(1/3))*COS(('OddsRatio_working_3-way'!Y377+2*PI())/3)</f>
        <v>-0.46634518948736869</v>
      </c>
      <c r="AH377" s="11">
        <f>-'OddsRatio_working_3-way'!U377/(3*'OddsRatio_working_3-way'!X377^(1/3))*COS(('OddsRatio_working_3-way'!Y377+4*PI())/3)</f>
        <v>-7.8549141548380233E-2</v>
      </c>
      <c r="AI377" s="11">
        <f>'OddsRatio_working_3-way'!U377/(3*'OddsRatio_working_3-way'!X377^(1/3))*SIN(('OddsRatio_working_3-way'!Y377)/3)</f>
        <v>-0.22389415266824825</v>
      </c>
      <c r="AJ377" s="11">
        <f>'OddsRatio_working_3-way'!U377/(3*'OddsRatio_working_3-way'!X377^(1/3))*SIN(('OddsRatio_working_3-way'!Y377+2*PI())/3)</f>
        <v>-0.35994525672096184</v>
      </c>
      <c r="AK377" s="11">
        <f>'OddsRatio_working_3-way'!U377/(3*'OddsRatio_working_3-way'!X377^(1/3))*SIN(('OddsRatio_working_3-way'!Y377+4*PI())/3)</f>
        <v>0.58383940938920986</v>
      </c>
      <c r="AL377" s="11">
        <f>'OddsRatio_working_3-way'!Z377+'OddsRatio_working_3-way'!AF377</f>
        <v>1.0897886620714974</v>
      </c>
      <c r="AM377" s="11">
        <f>'OddsRatio_working_3-way'!AA377+'OddsRatio_working_3-way'!AG377</f>
        <v>-0.93269037897473739</v>
      </c>
      <c r="AN377" s="11">
        <f>'OddsRatio_working_3-way'!AB377+'OddsRatio_working_3-way'!AH377</f>
        <v>-0.15709828309676047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1.0897886620714974</v>
      </c>
      <c r="AS377" s="11">
        <f>IF(('OddsRatio_working_3-way'!X377=0),IF(Q377&gt;0,-Q377^(1/3),(-Q377)^(1/3)),'OddsRatio_working_3-way'!AM377-'OddsRatio_working_3-way'!R377/3)</f>
        <v>-0.93269037897473739</v>
      </c>
      <c r="AT377" s="11">
        <f>IF(('OddsRatio_working_3-way'!X377=0),IF(Q377&gt;0,-Q377^(1/3),(-Q377)^(1/3)),'OddsRatio_working_3-way'!AN377-'OddsRatio_working_3-way'!R377/3)</f>
        <v>-0.15709828309676047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4.78</v>
      </c>
      <c r="B378" s="4">
        <f>IF('True_Odds_Calculator_3-way'!B379="","",'True_Odds_Calculator_3-way'!B379)</f>
        <v>4.05</v>
      </c>
      <c r="C378" s="4">
        <f>IF('True_Odds_Calculator_3-way'!C379="","",'True_Odds_Calculator_3-way'!C379)</f>
        <v>1.72</v>
      </c>
      <c r="D378" s="9">
        <f t="shared" si="78"/>
        <v>0.19887828142387368</v>
      </c>
      <c r="E378" s="9">
        <f t="shared" si="79"/>
        <v>0.23527927512192875</v>
      </c>
      <c r="F378" s="9">
        <f t="shared" si="80"/>
        <v>0.56584244345419765</v>
      </c>
      <c r="G378" s="9">
        <f t="shared" si="81"/>
        <v>1.0656616754172914</v>
      </c>
      <c r="H378" s="9">
        <f t="shared" si="82"/>
        <v>5.0282011330773617</v>
      </c>
      <c r="I378" s="9">
        <f t="shared" si="83"/>
        <v>4.2502681100227386</v>
      </c>
      <c r="J378" s="9">
        <f t="shared" si="84"/>
        <v>1.76727640630045</v>
      </c>
      <c r="K378" s="11">
        <f t="shared" si="85"/>
        <v>0.20920502092050208</v>
      </c>
      <c r="L378" s="11">
        <f t="shared" si="86"/>
        <v>0.24691358024691359</v>
      </c>
      <c r="M378" s="11">
        <f t="shared" si="87"/>
        <v>0.58139534883720934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-0.2492945412085239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0.22674388572348417</v>
      </c>
      <c r="Q378" s="11">
        <f>2*'OddsRatio_working_3-way'!K378*'OddsRatio_working_3-way'!L378*'OddsRatio_working_3-way'!M378</f>
        <v>6.0064605489664684E-2</v>
      </c>
      <c r="R378" s="11">
        <f t="shared" si="88"/>
        <v>0</v>
      </c>
      <c r="S378" s="11">
        <f t="shared" si="89"/>
        <v>-0.90954212083538122</v>
      </c>
      <c r="T378" s="11">
        <f t="shared" si="90"/>
        <v>-0.24093831015506789</v>
      </c>
      <c r="U378" s="11">
        <f>'OddsRatio_working_3-way'!S378-'OddsRatio_working_3-way'!R378^2/3</f>
        <v>-0.90954212083538122</v>
      </c>
      <c r="V378" s="11">
        <f>'OddsRatio_working_3-way'!S378*'OddsRatio_working_3-way'!R378/3-2*'OddsRatio_working_3-way'!R378^3/27-'OddsRatio_working_3-way'!T378</f>
        <v>0.24093831015506789</v>
      </c>
      <c r="W378" s="11">
        <f>'OddsRatio_working_3-way'!V378^2+4*'OddsRatio_working_3-way'!U378^3/27</f>
        <v>-5.3420443743906372E-2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0.16693689903994119</v>
      </c>
      <c r="Y378" s="11">
        <f>IF('OddsRatio_working_3-way'!W378&gt;=0,IF('OddsRatio_working_3-way'!V378+SQRT('OddsRatio_working_3-way'!W378)&gt;0,0,PI()),ACOS('OddsRatio_working_3-way'!V378/(2*'OddsRatio_working_3-way'!X378)))</f>
        <v>0.76462088081999957</v>
      </c>
      <c r="Z378" s="11">
        <f>'OddsRatio_working_3-way'!X378^(1/3)*COS('OddsRatio_working_3-way'!Y378/3)</f>
        <v>0.53283083770864581</v>
      </c>
      <c r="AA378" s="11">
        <f>'OddsRatio_working_3-way'!X378^(1/3)*COS(('OddsRatio_working_3-way'!Y378+2*PI())/3)</f>
        <v>-0.38664022494221978</v>
      </c>
      <c r="AB378" s="11">
        <f>'OddsRatio_working_3-way'!X378^(1/3)*COS(('OddsRatio_working_3-way'!Y378+4*PI())/3)</f>
        <v>-0.14619061276642614</v>
      </c>
      <c r="AC378" s="11">
        <f>'OddsRatio_working_3-way'!X378^(1/3)*SIN('OddsRatio_working_3-way'!Y378/3)</f>
        <v>0.13882364831623556</v>
      </c>
      <c r="AD378" s="11">
        <f>'OddsRatio_working_3-way'!X378^(1/3)*SIN(('OddsRatio_working_3-way'!Y378+2*PI())/3)</f>
        <v>0.39203321721731288</v>
      </c>
      <c r="AE378" s="11">
        <f>'OddsRatio_working_3-way'!X378^(1/3)*SIN(('OddsRatio_working_3-way'!Y378+4*PI())/3)</f>
        <v>-0.53085686553354849</v>
      </c>
      <c r="AF378" s="11">
        <f>-'OddsRatio_working_3-way'!U378/(3*'OddsRatio_working_3-way'!X378^(1/3))*COS(('OddsRatio_working_3-way'!Y378)/3)</f>
        <v>0.5328308377086457</v>
      </c>
      <c r="AG378" s="11">
        <f>-'OddsRatio_working_3-way'!U378/(3*'OddsRatio_working_3-way'!X378^(1/3))*COS(('OddsRatio_working_3-way'!Y378+2*PI())/3)</f>
        <v>-0.38664022494221972</v>
      </c>
      <c r="AH378" s="11">
        <f>-'OddsRatio_working_3-way'!U378/(3*'OddsRatio_working_3-way'!X378^(1/3))*COS(('OddsRatio_working_3-way'!Y378+4*PI())/3)</f>
        <v>-0.14619061276642611</v>
      </c>
      <c r="AI378" s="11">
        <f>'OddsRatio_working_3-way'!U378/(3*'OddsRatio_working_3-way'!X378^(1/3))*SIN(('OddsRatio_working_3-way'!Y378)/3)</f>
        <v>-0.13882364831623553</v>
      </c>
      <c r="AJ378" s="11">
        <f>'OddsRatio_working_3-way'!U378/(3*'OddsRatio_working_3-way'!X378^(1/3))*SIN(('OddsRatio_working_3-way'!Y378+2*PI())/3)</f>
        <v>-0.39203321721731282</v>
      </c>
      <c r="AK378" s="11">
        <f>'OddsRatio_working_3-way'!U378/(3*'OddsRatio_working_3-way'!X378^(1/3))*SIN(('OddsRatio_working_3-way'!Y378+4*PI())/3)</f>
        <v>0.53085686553354838</v>
      </c>
      <c r="AL378" s="11">
        <f>'OddsRatio_working_3-way'!Z378+'OddsRatio_working_3-way'!AF378</f>
        <v>1.0656616754172914</v>
      </c>
      <c r="AM378" s="11">
        <f>'OddsRatio_working_3-way'!AA378+'OddsRatio_working_3-way'!AG378</f>
        <v>-0.77328044988443945</v>
      </c>
      <c r="AN378" s="11">
        <f>'OddsRatio_working_3-way'!AB378+'OddsRatio_working_3-way'!AH378</f>
        <v>-0.29238122553285228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1.0656616754172914</v>
      </c>
      <c r="AS378" s="11">
        <f>IF(('OddsRatio_working_3-way'!X378=0),IF(Q378&gt;0,-Q378^(1/3),(-Q378)^(1/3)),'OddsRatio_working_3-way'!AM378-'OddsRatio_working_3-way'!R378/3)</f>
        <v>-0.77328044988443945</v>
      </c>
      <c r="AT378" s="11">
        <f>IF(('OddsRatio_working_3-way'!X378=0),IF(Q378&gt;0,-Q378^(1/3),(-Q378)^(1/3)),'OddsRatio_working_3-way'!AN378-'OddsRatio_working_3-way'!R378/3)</f>
        <v>-0.29238122553285228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3.35</v>
      </c>
      <c r="B379" s="4">
        <f>IF('True_Odds_Calculator_3-way'!B380="","",'True_Odds_Calculator_3-way'!B380)</f>
        <v>3.65</v>
      </c>
      <c r="C379" s="4">
        <f>IF('True_Odds_Calculator_3-way'!C380="","",'True_Odds_Calculator_3-way'!C380)</f>
        <v>2.17</v>
      </c>
      <c r="D379" s="9">
        <f t="shared" si="78"/>
        <v>0.28791655600322352</v>
      </c>
      <c r="E379" s="9">
        <f t="shared" si="79"/>
        <v>0.2639246761306866</v>
      </c>
      <c r="F379" s="9">
        <f t="shared" si="80"/>
        <v>0.44815876786608988</v>
      </c>
      <c r="G379" s="9">
        <f t="shared" si="81"/>
        <v>1.0524376774102473</v>
      </c>
      <c r="H379" s="9">
        <f t="shared" si="82"/>
        <v>3.4732285419140814</v>
      </c>
      <c r="I379" s="9">
        <f t="shared" si="83"/>
        <v>3.7889598451371547</v>
      </c>
      <c r="J379" s="9">
        <f t="shared" si="84"/>
        <v>2.2313520825699893</v>
      </c>
      <c r="K379" s="11">
        <f t="shared" si="85"/>
        <v>0.29850746268656714</v>
      </c>
      <c r="L379" s="11">
        <f t="shared" si="86"/>
        <v>0.27397260273972601</v>
      </c>
      <c r="M379" s="11">
        <f t="shared" si="87"/>
        <v>0.46082949308755761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-0.27460104942116004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0.23253469411983074</v>
      </c>
      <c r="Q379" s="11">
        <f>2*'OddsRatio_working_3-way'!K379*'OddsRatio_working_3-way'!L379*'OddsRatio_working_3-way'!M379</f>
        <v>7.5375913815180134E-2</v>
      </c>
      <c r="R379" s="11">
        <f t="shared" si="88"/>
        <v>0</v>
      </c>
      <c r="S379" s="11">
        <f t="shared" si="89"/>
        <v>-0.8468091968694138</v>
      </c>
      <c r="T379" s="11">
        <f t="shared" si="90"/>
        <v>-0.27449244631099312</v>
      </c>
      <c r="U379" s="11">
        <f>'OddsRatio_working_3-way'!S379-'OddsRatio_working_3-way'!R379^2/3</f>
        <v>-0.8468091968694138</v>
      </c>
      <c r="V379" s="11">
        <f>'OddsRatio_working_3-way'!S379*'OddsRatio_working_3-way'!R379/3-2*'OddsRatio_working_3-way'!R379^3/27-'OddsRatio_working_3-way'!T379</f>
        <v>0.27449244631099312</v>
      </c>
      <c r="W379" s="11">
        <f>'OddsRatio_working_3-way'!V379^2+4*'OddsRatio_working_3-way'!U379^3/27</f>
        <v>-1.4614617488717285E-2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0.14996726356984608</v>
      </c>
      <c r="Y379" s="11">
        <f>IF('OddsRatio_working_3-way'!W379&gt;=0,IF('OddsRatio_working_3-way'!V379+SQRT('OddsRatio_working_3-way'!W379)&gt;0,0,PI()),ACOS('OddsRatio_working_3-way'!V379/(2*'OddsRatio_working_3-way'!X379)))</f>
        <v>0.414855550936303</v>
      </c>
      <c r="Z379" s="11">
        <f>'OddsRatio_working_3-way'!X379^(1/3)*COS('OddsRatio_working_3-way'!Y379/3)</f>
        <v>0.52621883870512365</v>
      </c>
      <c r="AA379" s="11">
        <f>'OddsRatio_working_3-way'!X379^(1/3)*COS(('OddsRatio_working_3-way'!Y379+2*PI())/3)</f>
        <v>-0.32653338612559446</v>
      </c>
      <c r="AB379" s="11">
        <f>'OddsRatio_working_3-way'!X379^(1/3)*COS(('OddsRatio_working_3-way'!Y379+4*PI())/3)</f>
        <v>-0.19968545257952927</v>
      </c>
      <c r="AC379" s="11">
        <f>'OddsRatio_working_3-way'!X379^(1/3)*SIN('OddsRatio_working_3-way'!Y379/3)</f>
        <v>7.3235688578968547E-2</v>
      </c>
      <c r="AD379" s="11">
        <f>'OddsRatio_working_3-way'!X379^(1/3)*SIN(('OddsRatio_working_3-way'!Y379+2*PI())/3)</f>
        <v>0.41910103797909881</v>
      </c>
      <c r="AE379" s="11">
        <f>'OddsRatio_working_3-way'!X379^(1/3)*SIN(('OddsRatio_working_3-way'!Y379+4*PI())/3)</f>
        <v>-0.49233672655806737</v>
      </c>
      <c r="AF379" s="11">
        <f>-'OddsRatio_working_3-way'!U379/(3*'OddsRatio_working_3-way'!X379^(1/3))*COS(('OddsRatio_working_3-way'!Y379)/3)</f>
        <v>0.52621883870512354</v>
      </c>
      <c r="AG379" s="11">
        <f>-'OddsRatio_working_3-way'!U379/(3*'OddsRatio_working_3-way'!X379^(1/3))*COS(('OddsRatio_working_3-way'!Y379+2*PI())/3)</f>
        <v>-0.3265333861255944</v>
      </c>
      <c r="AH379" s="11">
        <f>-'OddsRatio_working_3-way'!U379/(3*'OddsRatio_working_3-way'!X379^(1/3))*COS(('OddsRatio_working_3-way'!Y379+4*PI())/3)</f>
        <v>-0.19968545257952924</v>
      </c>
      <c r="AI379" s="11">
        <f>'OddsRatio_working_3-way'!U379/(3*'OddsRatio_working_3-way'!X379^(1/3))*SIN(('OddsRatio_working_3-way'!Y379)/3)</f>
        <v>-7.3235688578968533E-2</v>
      </c>
      <c r="AJ379" s="11">
        <f>'OddsRatio_working_3-way'!U379/(3*'OddsRatio_working_3-way'!X379^(1/3))*SIN(('OddsRatio_working_3-way'!Y379+2*PI())/3)</f>
        <v>-0.41910103797909876</v>
      </c>
      <c r="AK379" s="11">
        <f>'OddsRatio_working_3-way'!U379/(3*'OddsRatio_working_3-way'!X379^(1/3))*SIN(('OddsRatio_working_3-way'!Y379+4*PI())/3)</f>
        <v>0.49233672655806726</v>
      </c>
      <c r="AL379" s="11">
        <f>'OddsRatio_working_3-way'!Z379+'OddsRatio_working_3-way'!AF379</f>
        <v>1.0524376774102473</v>
      </c>
      <c r="AM379" s="11">
        <f>'OddsRatio_working_3-way'!AA379+'OddsRatio_working_3-way'!AG379</f>
        <v>-0.65306677225118892</v>
      </c>
      <c r="AN379" s="11">
        <f>'OddsRatio_working_3-way'!AB379+'OddsRatio_working_3-way'!AH379</f>
        <v>-0.39937090515905849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1.0524376774102473</v>
      </c>
      <c r="AS379" s="11">
        <f>IF(('OddsRatio_working_3-way'!X379=0),IF(Q379&gt;0,-Q379^(1/3),(-Q379)^(1/3)),'OddsRatio_working_3-way'!AM379-'OddsRatio_working_3-way'!R379/3)</f>
        <v>-0.65306677225118892</v>
      </c>
      <c r="AT379" s="11">
        <f>IF(('OddsRatio_working_3-way'!X379=0),IF(Q379&gt;0,-Q379^(1/3),(-Q379)^(1/3)),'OddsRatio_working_3-way'!AN379-'OddsRatio_working_3-way'!R379/3)</f>
        <v>-0.39937090515905849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2.82</v>
      </c>
      <c r="D380" s="9">
        <f t="shared" si="78"/>
        <v>0.3618095667993681</v>
      </c>
      <c r="E380" s="9">
        <f t="shared" si="79"/>
        <v>0.29465115639192824</v>
      </c>
      <c r="F380" s="9">
        <f t="shared" si="80"/>
        <v>0.34353927680870328</v>
      </c>
      <c r="G380" s="9">
        <f t="shared" si="81"/>
        <v>1.0499314908059594</v>
      </c>
      <c r="H380" s="9">
        <f t="shared" si="82"/>
        <v>2.7638849045540121</v>
      </c>
      <c r="I380" s="9">
        <f t="shared" si="83"/>
        <v>3.3938437990375872</v>
      </c>
      <c r="J380" s="9">
        <f t="shared" si="84"/>
        <v>2.9108753132668466</v>
      </c>
      <c r="K380" s="11">
        <f t="shared" si="85"/>
        <v>0.37313432835820892</v>
      </c>
      <c r="L380" s="11">
        <f t="shared" si="86"/>
        <v>0.3048780487804878</v>
      </c>
      <c r="M380" s="11">
        <f t="shared" si="87"/>
        <v>0.3546099290780142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-0.28122748995035185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0.23316861463311361</v>
      </c>
      <c r="Q380" s="11">
        <f>2*'OddsRatio_working_3-way'!K380*'OddsRatio_working_3-way'!L380*'OddsRatio_working_3-way'!M380</f>
        <v>8.0681181533949348E-2</v>
      </c>
      <c r="R380" s="11">
        <f t="shared" si="88"/>
        <v>0</v>
      </c>
      <c r="S380" s="11">
        <f t="shared" si="89"/>
        <v>-0.82911032159152509</v>
      </c>
      <c r="T380" s="11">
        <f t="shared" si="90"/>
        <v>-0.28688938463374569</v>
      </c>
      <c r="U380" s="11">
        <f>'OddsRatio_working_3-way'!S380-'OddsRatio_working_3-way'!R380^2/3</f>
        <v>-0.82911032159152509</v>
      </c>
      <c r="V380" s="11">
        <f>'OddsRatio_working_3-way'!S380*'OddsRatio_working_3-way'!R380/3-2*'OddsRatio_working_3-way'!R380^3/27-'OddsRatio_working_3-way'!T380</f>
        <v>0.28688938463374569</v>
      </c>
      <c r="W380" s="11">
        <f>'OddsRatio_working_3-way'!V380^2+4*'OddsRatio_working_3-way'!U380^3/27</f>
        <v>-2.1315582930484106E-3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0.14529029329980866</v>
      </c>
      <c r="Y380" s="11">
        <f>IF('OddsRatio_working_3-way'!W380&gt;=0,IF('OddsRatio_working_3-way'!V380+SQRT('OddsRatio_working_3-way'!W380)&gt;0,0,PI()),ACOS('OddsRatio_working_3-way'!V380/(2*'OddsRatio_working_3-way'!X380)))</f>
        <v>0.15956087525570295</v>
      </c>
      <c r="Z380" s="11">
        <f>'OddsRatio_working_3-way'!X380^(1/3)*COS('OddsRatio_working_3-way'!Y380/3)</f>
        <v>0.52496574540297969</v>
      </c>
      <c r="AA380" s="11">
        <f>'OddsRatio_working_3-way'!X380^(1/3)*COS(('OddsRatio_working_3-way'!Y380+2*PI())/3)</f>
        <v>-0.28668628182090494</v>
      </c>
      <c r="AB380" s="11">
        <f>'OddsRatio_working_3-way'!X380^(1/3)*COS(('OddsRatio_working_3-way'!Y380+4*PI())/3)</f>
        <v>-0.23827946358207486</v>
      </c>
      <c r="AC380" s="11">
        <f>'OddsRatio_working_3-way'!X380^(1/3)*SIN('OddsRatio_working_3-way'!Y380/3)</f>
        <v>2.7947689540801957E-2</v>
      </c>
      <c r="AD380" s="11">
        <f>'OddsRatio_working_3-way'!X380^(1/3)*SIN(('OddsRatio_working_3-way'!Y380+2*PI())/3)</f>
        <v>0.44065982686521332</v>
      </c>
      <c r="AE380" s="11">
        <f>'OddsRatio_working_3-way'!X380^(1/3)*SIN(('OddsRatio_working_3-way'!Y380+4*PI())/3)</f>
        <v>-0.46860751640601522</v>
      </c>
      <c r="AF380" s="11">
        <f>-'OddsRatio_working_3-way'!U380/(3*'OddsRatio_working_3-way'!X380^(1/3))*COS(('OddsRatio_working_3-way'!Y380)/3)</f>
        <v>0.52496574540297958</v>
      </c>
      <c r="AG380" s="11">
        <f>-'OddsRatio_working_3-way'!U380/(3*'OddsRatio_working_3-way'!X380^(1/3))*COS(('OddsRatio_working_3-way'!Y380+2*PI())/3)</f>
        <v>-0.28668628182090483</v>
      </c>
      <c r="AH380" s="11">
        <f>-'OddsRatio_working_3-way'!U380/(3*'OddsRatio_working_3-way'!X380^(1/3))*COS(('OddsRatio_working_3-way'!Y380+4*PI())/3)</f>
        <v>-0.2382794635820748</v>
      </c>
      <c r="AI380" s="11">
        <f>'OddsRatio_working_3-way'!U380/(3*'OddsRatio_working_3-way'!X380^(1/3))*SIN(('OddsRatio_working_3-way'!Y380)/3)</f>
        <v>-2.794768954080195E-2</v>
      </c>
      <c r="AJ380" s="11">
        <f>'OddsRatio_working_3-way'!U380/(3*'OddsRatio_working_3-way'!X380^(1/3))*SIN(('OddsRatio_working_3-way'!Y380+2*PI())/3)</f>
        <v>-0.44065982686521321</v>
      </c>
      <c r="AK380" s="11">
        <f>'OddsRatio_working_3-way'!U380/(3*'OddsRatio_working_3-way'!X380^(1/3))*SIN(('OddsRatio_working_3-way'!Y380+4*PI())/3)</f>
        <v>0.46860751640601511</v>
      </c>
      <c r="AL380" s="11">
        <f>'OddsRatio_working_3-way'!Z380+'OddsRatio_working_3-way'!AF380</f>
        <v>1.0499314908059594</v>
      </c>
      <c r="AM380" s="11">
        <f>'OddsRatio_working_3-way'!AA380+'OddsRatio_working_3-way'!AG380</f>
        <v>-0.57337256364180977</v>
      </c>
      <c r="AN380" s="11">
        <f>'OddsRatio_working_3-way'!AB380+'OddsRatio_working_3-way'!AH380</f>
        <v>-0.47655892716414966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1.0499314908059594</v>
      </c>
      <c r="AS380" s="11">
        <f>IF(('OddsRatio_working_3-way'!X380=0),IF(Q380&gt;0,-Q380^(1/3),(-Q380)^(1/3)),'OddsRatio_working_3-way'!AM380-'OddsRatio_working_3-way'!R380/3)</f>
        <v>-0.57337256364180977</v>
      </c>
      <c r="AT380" s="11">
        <f>IF(('OddsRatio_working_3-way'!X380=0),IF(Q380&gt;0,-Q380^(1/3),(-Q380)^(1/3)),'OddsRatio_working_3-way'!AN380-'OddsRatio_working_3-way'!R380/3)</f>
        <v>-0.47655892716414966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3.83</v>
      </c>
      <c r="C381" s="4">
        <f>IF('True_Odds_Calculator_3-way'!C382="","",'True_Odds_Calculator_3-way'!C382)</f>
        <v>4.07</v>
      </c>
      <c r="D381" s="9">
        <f t="shared" si="78"/>
        <v>0.51808519429041433</v>
      </c>
      <c r="E381" s="9">
        <f t="shared" si="79"/>
        <v>0.24839953105016935</v>
      </c>
      <c r="F381" s="9">
        <f t="shared" si="80"/>
        <v>0.2335152746594161</v>
      </c>
      <c r="G381" s="9">
        <f t="shared" si="81"/>
        <v>1.0691775602518021</v>
      </c>
      <c r="H381" s="9">
        <f t="shared" si="82"/>
        <v>1.9301844774190686</v>
      </c>
      <c r="I381" s="9">
        <f t="shared" si="83"/>
        <v>4.0257724955126006</v>
      </c>
      <c r="J381" s="9">
        <f t="shared" si="84"/>
        <v>4.2823751099730325</v>
      </c>
      <c r="K381" s="11">
        <f t="shared" si="85"/>
        <v>0.53475935828876997</v>
      </c>
      <c r="L381" s="11">
        <f t="shared" si="86"/>
        <v>0.2610966057441253</v>
      </c>
      <c r="M381" s="11">
        <f t="shared" si="87"/>
        <v>0.24570024570024568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-0.25930403443981864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0.2322490140308936</v>
      </c>
      <c r="Q381" s="11">
        <f>2*'OddsRatio_working_3-way'!K381*'OddsRatio_working_3-way'!L381*'OddsRatio_working_3-way'!M381</f>
        <v>6.8611230142066035E-2</v>
      </c>
      <c r="R381" s="11">
        <f t="shared" si="88"/>
        <v>0</v>
      </c>
      <c r="S381" s="11">
        <f t="shared" si="89"/>
        <v>-0.89566294073529273</v>
      </c>
      <c r="T381" s="11">
        <f t="shared" si="90"/>
        <v>-0.26459761912416324</v>
      </c>
      <c r="U381" s="11">
        <f>'OddsRatio_working_3-way'!S381-'OddsRatio_working_3-way'!R381^2/3</f>
        <v>-0.89566294073529273</v>
      </c>
      <c r="V381" s="11">
        <f>'OddsRatio_working_3-way'!S381*'OddsRatio_working_3-way'!R381/3-2*'OddsRatio_working_3-way'!R381^3/27-'OddsRatio_working_3-way'!T381</f>
        <v>0.26459761912416324</v>
      </c>
      <c r="W381" s="11">
        <f>'OddsRatio_working_3-way'!V381^2+4*'OddsRatio_working_3-way'!U381^3/27</f>
        <v>-3.6434270565763996E-2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0.16313044673813942</v>
      </c>
      <c r="Y381" s="11">
        <f>IF('OddsRatio_working_3-way'!W381&gt;=0,IF('OddsRatio_working_3-way'!V381+SQRT('OddsRatio_working_3-way'!W381)&gt;0,0,PI()),ACOS('OddsRatio_working_3-way'!V381/(2*'OddsRatio_working_3-way'!X381)))</f>
        <v>0.62493678332436198</v>
      </c>
      <c r="Z381" s="11">
        <f>'OddsRatio_working_3-way'!X381^(1/3)*COS('OddsRatio_working_3-way'!Y381/3)</f>
        <v>0.53458878012590116</v>
      </c>
      <c r="AA381" s="11">
        <f>'OddsRatio_working_3-way'!X381^(1/3)*COS(('OddsRatio_working_3-way'!Y381+2*PI())/3)</f>
        <v>-0.36515583449562261</v>
      </c>
      <c r="AB381" s="11">
        <f>'OddsRatio_working_3-way'!X381^(1/3)*COS(('OddsRatio_working_3-way'!Y381+4*PI())/3)</f>
        <v>-0.16943294563027839</v>
      </c>
      <c r="AC381" s="11">
        <f>'OddsRatio_working_3-way'!X381^(1/3)*SIN('OddsRatio_working_3-way'!Y381/3)</f>
        <v>0.11300066257297774</v>
      </c>
      <c r="AD381" s="11">
        <f>'OddsRatio_working_3-way'!X381^(1/3)*SIN(('OddsRatio_working_3-way'!Y381+2*PI())/3)</f>
        <v>0.40646713288067521</v>
      </c>
      <c r="AE381" s="11">
        <f>'OddsRatio_working_3-way'!X381^(1/3)*SIN(('OddsRatio_working_3-way'!Y381+4*PI())/3)</f>
        <v>-0.51946779545365296</v>
      </c>
      <c r="AF381" s="11">
        <f>-'OddsRatio_working_3-way'!U381/(3*'OddsRatio_working_3-way'!X381^(1/3))*COS(('OddsRatio_working_3-way'!Y381)/3)</f>
        <v>0.53458878012590094</v>
      </c>
      <c r="AG381" s="11">
        <f>-'OddsRatio_working_3-way'!U381/(3*'OddsRatio_working_3-way'!X381^(1/3))*COS(('OddsRatio_working_3-way'!Y381+2*PI())/3)</f>
        <v>-0.3651558344956225</v>
      </c>
      <c r="AH381" s="11">
        <f>-'OddsRatio_working_3-way'!U381/(3*'OddsRatio_working_3-way'!X381^(1/3))*COS(('OddsRatio_working_3-way'!Y381+4*PI())/3)</f>
        <v>-0.16943294563027833</v>
      </c>
      <c r="AI381" s="11">
        <f>'OddsRatio_working_3-way'!U381/(3*'OddsRatio_working_3-way'!X381^(1/3))*SIN(('OddsRatio_working_3-way'!Y381)/3)</f>
        <v>-0.11300066257297769</v>
      </c>
      <c r="AJ381" s="11">
        <f>'OddsRatio_working_3-way'!U381/(3*'OddsRatio_working_3-way'!X381^(1/3))*SIN(('OddsRatio_working_3-way'!Y381+2*PI())/3)</f>
        <v>-0.40646713288067504</v>
      </c>
      <c r="AK381" s="11">
        <f>'OddsRatio_working_3-way'!U381/(3*'OddsRatio_working_3-way'!X381^(1/3))*SIN(('OddsRatio_working_3-way'!Y381+4*PI())/3)</f>
        <v>0.51946779545365274</v>
      </c>
      <c r="AL381" s="11">
        <f>'OddsRatio_working_3-way'!Z381+'OddsRatio_working_3-way'!AF381</f>
        <v>1.0691775602518021</v>
      </c>
      <c r="AM381" s="11">
        <f>'OddsRatio_working_3-way'!AA381+'OddsRatio_working_3-way'!AG381</f>
        <v>-0.73031166899124511</v>
      </c>
      <c r="AN381" s="11">
        <f>'OddsRatio_working_3-way'!AB381+'OddsRatio_working_3-way'!AH381</f>
        <v>-0.33886589126055672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1.0691775602518021</v>
      </c>
      <c r="AS381" s="11">
        <f>IF(('OddsRatio_working_3-way'!X381=0),IF(Q381&gt;0,-Q381^(1/3),(-Q381)^(1/3)),'OddsRatio_working_3-way'!AM381-'OddsRatio_working_3-way'!R381/3)</f>
        <v>-0.73031166899124511</v>
      </c>
      <c r="AT381" s="11">
        <f>IF(('OddsRatio_working_3-way'!X381=0),IF(Q381&gt;0,-Q381^(1/3),(-Q381)^(1/3)),'OddsRatio_working_3-way'!AN381-'OddsRatio_working_3-way'!R381/3)</f>
        <v>-0.33886589126055672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2.75</v>
      </c>
      <c r="B382" s="4">
        <f>IF('True_Odds_Calculator_3-way'!B383="","",'True_Odds_Calculator_3-way'!B383)</f>
        <v>3.73</v>
      </c>
      <c r="C382" s="4">
        <f>IF('True_Odds_Calculator_3-way'!C383="","",'True_Odds_Calculator_3-way'!C383)</f>
        <v>2.4500000000000002</v>
      </c>
      <c r="D382" s="9">
        <f t="shared" si="78"/>
        <v>0.34983070036705122</v>
      </c>
      <c r="E382" s="9">
        <f t="shared" si="79"/>
        <v>0.25645629494967304</v>
      </c>
      <c r="F382" s="9">
        <f t="shared" si="80"/>
        <v>0.39371300468327558</v>
      </c>
      <c r="G382" s="9">
        <f t="shared" si="81"/>
        <v>1.0620146078836332</v>
      </c>
      <c r="H382" s="9">
        <f t="shared" si="82"/>
        <v>2.8585255637963582</v>
      </c>
      <c r="I382" s="9">
        <f t="shared" si="83"/>
        <v>3.8992998795223177</v>
      </c>
      <c r="J382" s="9">
        <f t="shared" si="84"/>
        <v>2.5399211814312688</v>
      </c>
      <c r="K382" s="11">
        <f t="shared" si="85"/>
        <v>0.36363636363636365</v>
      </c>
      <c r="L382" s="11">
        <f t="shared" si="86"/>
        <v>0.26809651474530832</v>
      </c>
      <c r="M382" s="11">
        <f t="shared" si="87"/>
        <v>0.4081632653061224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-0.27565196197903952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0.23596472466637153</v>
      </c>
      <c r="Q382" s="11">
        <f>2*'OddsRatio_working_3-way'!K382*'OddsRatio_working_3-way'!L382*'OddsRatio_working_3-way'!M382</f>
        <v>7.9583381000462569E-2</v>
      </c>
      <c r="R382" s="11">
        <f t="shared" si="88"/>
        <v>0</v>
      </c>
      <c r="S382" s="11">
        <f t="shared" si="89"/>
        <v>-0.85602410725563494</v>
      </c>
      <c r="T382" s="11">
        <f t="shared" si="90"/>
        <v>-0.28870964831555984</v>
      </c>
      <c r="U382" s="11">
        <f>'OddsRatio_working_3-way'!S382-'OddsRatio_working_3-way'!R382^2/3</f>
        <v>-0.85602410725563494</v>
      </c>
      <c r="V382" s="11">
        <f>'OddsRatio_working_3-way'!S382*'OddsRatio_working_3-way'!R382/3-2*'OddsRatio_working_3-way'!R382^3/27-'OddsRatio_working_3-way'!T382</f>
        <v>0.28870964831555984</v>
      </c>
      <c r="W382" s="11">
        <f>'OddsRatio_working_3-way'!V382^2+4*'OddsRatio_working_3-way'!U382^3/27</f>
        <v>-9.5763701183393946E-3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0.15242180876504652</v>
      </c>
      <c r="Y382" s="11">
        <f>IF('OddsRatio_working_3-way'!W382&gt;=0,IF('OddsRatio_working_3-way'!V382+SQRT('OddsRatio_working_3-way'!W382)&gt;0,0,PI()),ACOS('OddsRatio_working_3-way'!V382/(2*'OddsRatio_working_3-way'!X382)))</f>
        <v>0.32679947617130622</v>
      </c>
      <c r="Z382" s="11">
        <f>'OddsRatio_working_3-way'!X382^(1/3)*COS('OddsRatio_working_3-way'!Y382/3)</f>
        <v>0.53100730394181672</v>
      </c>
      <c r="AA382" s="11">
        <f>'OddsRatio_working_3-way'!X382^(1/3)*COS(('OddsRatio_working_3-way'!Y382+2*PI())/3)</f>
        <v>-0.3157973810456256</v>
      </c>
      <c r="AB382" s="11">
        <f>'OddsRatio_working_3-way'!X382^(1/3)*COS(('OddsRatio_working_3-way'!Y382+4*PI())/3)</f>
        <v>-0.21520992289619123</v>
      </c>
      <c r="AC382" s="11">
        <f>'OddsRatio_working_3-way'!X382^(1/3)*SIN('OddsRatio_working_3-way'!Y382/3)</f>
        <v>5.8074196039676347E-2</v>
      </c>
      <c r="AD382" s="11">
        <f>'OddsRatio_working_3-way'!X382^(1/3)*SIN(('OddsRatio_working_3-way'!Y382+2*PI())/3)</f>
        <v>0.43082871678885981</v>
      </c>
      <c r="AE382" s="11">
        <f>'OddsRatio_working_3-way'!X382^(1/3)*SIN(('OddsRatio_working_3-way'!Y382+4*PI())/3)</f>
        <v>-0.48890291282853604</v>
      </c>
      <c r="AF382" s="11">
        <f>-'OddsRatio_working_3-way'!U382/(3*'OddsRatio_working_3-way'!X382^(1/3))*COS(('OddsRatio_working_3-way'!Y382)/3)</f>
        <v>0.53100730394181661</v>
      </c>
      <c r="AG382" s="11">
        <f>-'OddsRatio_working_3-way'!U382/(3*'OddsRatio_working_3-way'!X382^(1/3))*COS(('OddsRatio_working_3-way'!Y382+2*PI())/3)</f>
        <v>-0.31579738104562555</v>
      </c>
      <c r="AH382" s="11">
        <f>-'OddsRatio_working_3-way'!U382/(3*'OddsRatio_working_3-way'!X382^(1/3))*COS(('OddsRatio_working_3-way'!Y382+4*PI())/3)</f>
        <v>-0.2152099228961912</v>
      </c>
      <c r="AI382" s="11">
        <f>'OddsRatio_working_3-way'!U382/(3*'OddsRatio_working_3-way'!X382^(1/3))*SIN(('OddsRatio_working_3-way'!Y382)/3)</f>
        <v>-5.8074196039676333E-2</v>
      </c>
      <c r="AJ382" s="11">
        <f>'OddsRatio_working_3-way'!U382/(3*'OddsRatio_working_3-way'!X382^(1/3))*SIN(('OddsRatio_working_3-way'!Y382+2*PI())/3)</f>
        <v>-0.43082871678885976</v>
      </c>
      <c r="AK382" s="11">
        <f>'OddsRatio_working_3-way'!U382/(3*'OddsRatio_working_3-way'!X382^(1/3))*SIN(('OddsRatio_working_3-way'!Y382+4*PI())/3)</f>
        <v>0.48890291282853593</v>
      </c>
      <c r="AL382" s="11">
        <f>'OddsRatio_working_3-way'!Z382+'OddsRatio_working_3-way'!AF382</f>
        <v>1.0620146078836332</v>
      </c>
      <c r="AM382" s="11">
        <f>'OddsRatio_working_3-way'!AA382+'OddsRatio_working_3-way'!AG382</f>
        <v>-0.63159476209125121</v>
      </c>
      <c r="AN382" s="11">
        <f>'OddsRatio_working_3-way'!AB382+'OddsRatio_working_3-way'!AH382</f>
        <v>-0.43041984579238246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1.0620146078836332</v>
      </c>
      <c r="AS382" s="11">
        <f>IF(('OddsRatio_working_3-way'!X382=0),IF(Q382&gt;0,-Q382^(1/3),(-Q382)^(1/3)),'OddsRatio_working_3-way'!AM382-'OddsRatio_working_3-way'!R382/3)</f>
        <v>-0.63159476209125121</v>
      </c>
      <c r="AT382" s="11">
        <f>IF(('OddsRatio_working_3-way'!X382=0),IF(Q382&gt;0,-Q382^(1/3),(-Q382)^(1/3)),'OddsRatio_working_3-way'!AN382-'OddsRatio_working_3-way'!R382/3)</f>
        <v>-0.43041984579238246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2.91</v>
      </c>
      <c r="B383" s="4">
        <f>IF('True_Odds_Calculator_3-way'!B384="","",'True_Odds_Calculator_3-way'!B384)</f>
        <v>3.57</v>
      </c>
      <c r="C383" s="4">
        <f>IF('True_Odds_Calculator_3-way'!C384="","",'True_Odds_Calculator_3-way'!C384)</f>
        <v>2.41</v>
      </c>
      <c r="D383" s="9">
        <f t="shared" si="78"/>
        <v>0.33062150961281983</v>
      </c>
      <c r="E383" s="9">
        <f t="shared" si="79"/>
        <v>0.2685134030171083</v>
      </c>
      <c r="F383" s="9">
        <f t="shared" si="80"/>
        <v>0.40086508737007209</v>
      </c>
      <c r="G383" s="9">
        <f t="shared" si="81"/>
        <v>1.060003455375609</v>
      </c>
      <c r="H383" s="9">
        <f t="shared" si="82"/>
        <v>3.024606599767413</v>
      </c>
      <c r="I383" s="9">
        <f t="shared" si="83"/>
        <v>3.7242088803153157</v>
      </c>
      <c r="J383" s="9">
        <f t="shared" si="84"/>
        <v>2.4946048720796092</v>
      </c>
      <c r="K383" s="11">
        <f t="shared" si="85"/>
        <v>0.3436426116838488</v>
      </c>
      <c r="L383" s="11">
        <f t="shared" si="86"/>
        <v>0.28011204481792717</v>
      </c>
      <c r="M383" s="11">
        <f t="shared" si="87"/>
        <v>0.41493775933609955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-0.27644411916282985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0.23525401662283313</v>
      </c>
      <c r="Q383" s="11">
        <f>2*'OddsRatio_working_3-way'!K383*'OddsRatio_working_3-way'!L383*'OddsRatio_working_3-way'!M383</f>
        <v>7.9882518377872025E-2</v>
      </c>
      <c r="R383" s="11">
        <f t="shared" si="88"/>
        <v>0</v>
      </c>
      <c r="S383" s="11">
        <f t="shared" si="89"/>
        <v>-0.85100025761179199</v>
      </c>
      <c r="T383" s="11">
        <f t="shared" si="90"/>
        <v>-0.28896443382403803</v>
      </c>
      <c r="U383" s="11">
        <f>'OddsRatio_working_3-way'!S383-'OddsRatio_working_3-way'!R383^2/3</f>
        <v>-0.85100025761179199</v>
      </c>
      <c r="V383" s="11">
        <f>'OddsRatio_working_3-way'!S383*'OddsRatio_working_3-way'!R383/3-2*'OddsRatio_working_3-way'!R383^3/27-'OddsRatio_working_3-way'!T383</f>
        <v>0.28896443382403803</v>
      </c>
      <c r="W383" s="11">
        <f>'OddsRatio_working_3-way'!V383^2+4*'OddsRatio_working_3-way'!U383^3/27</f>
        <v>-7.8026094200600304E-3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0.15108197562524367</v>
      </c>
      <c r="Y383" s="11">
        <f>IF('OddsRatio_working_3-way'!W383&gt;=0,IF('OddsRatio_working_3-way'!V383+SQRT('OddsRatio_working_3-way'!W383)&gt;0,0,PI()),ACOS('OddsRatio_working_3-way'!V383/(2*'OddsRatio_working_3-way'!X383)))</f>
        <v>0.29666510536446511</v>
      </c>
      <c r="Z383" s="11">
        <f>'OddsRatio_working_3-way'!X383^(1/3)*COS('OddsRatio_working_3-way'!Y383/3)</f>
        <v>0.53000172768780451</v>
      </c>
      <c r="AA383" s="11">
        <f>'OddsRatio_working_3-way'!X383^(1/3)*COS(('OddsRatio_working_3-way'!Y383+2*PI())/3)</f>
        <v>-0.31053866011145043</v>
      </c>
      <c r="AB383" s="11">
        <f>'OddsRatio_working_3-way'!X383^(1/3)*COS(('OddsRatio_working_3-way'!Y383+4*PI())/3)</f>
        <v>-0.21946306757635425</v>
      </c>
      <c r="AC383" s="11">
        <f>'OddsRatio_working_3-way'!X383^(1/3)*SIN('OddsRatio_working_3-way'!Y383/3)</f>
        <v>5.2582517866742548E-2</v>
      </c>
      <c r="AD383" s="11">
        <f>'OddsRatio_working_3-way'!X383^(1/3)*SIN(('OddsRatio_working_3-way'!Y383+2*PI())/3)</f>
        <v>0.43270370129390978</v>
      </c>
      <c r="AE383" s="11">
        <f>'OddsRatio_working_3-way'!X383^(1/3)*SIN(('OddsRatio_working_3-way'!Y383+4*PI())/3)</f>
        <v>-0.48528621916065223</v>
      </c>
      <c r="AF383" s="11">
        <f>-'OddsRatio_working_3-way'!U383/(3*'OddsRatio_working_3-way'!X383^(1/3))*COS(('OddsRatio_working_3-way'!Y383)/3)</f>
        <v>0.53000172768780451</v>
      </c>
      <c r="AG383" s="11">
        <f>-'OddsRatio_working_3-way'!U383/(3*'OddsRatio_working_3-way'!X383^(1/3))*COS(('OddsRatio_working_3-way'!Y383+2*PI())/3)</f>
        <v>-0.31053866011145043</v>
      </c>
      <c r="AH383" s="11">
        <f>-'OddsRatio_working_3-way'!U383/(3*'OddsRatio_working_3-way'!X383^(1/3))*COS(('OddsRatio_working_3-way'!Y383+4*PI())/3)</f>
        <v>-0.21946306757635425</v>
      </c>
      <c r="AI383" s="11">
        <f>'OddsRatio_working_3-way'!U383/(3*'OddsRatio_working_3-way'!X383^(1/3))*SIN(('OddsRatio_working_3-way'!Y383)/3)</f>
        <v>-5.2582517866742548E-2</v>
      </c>
      <c r="AJ383" s="11">
        <f>'OddsRatio_working_3-way'!U383/(3*'OddsRatio_working_3-way'!X383^(1/3))*SIN(('OddsRatio_working_3-way'!Y383+2*PI())/3)</f>
        <v>-0.43270370129390978</v>
      </c>
      <c r="AK383" s="11">
        <f>'OddsRatio_working_3-way'!U383/(3*'OddsRatio_working_3-way'!X383^(1/3))*SIN(('OddsRatio_working_3-way'!Y383+4*PI())/3)</f>
        <v>0.48528621916065223</v>
      </c>
      <c r="AL383" s="11">
        <f>'OddsRatio_working_3-way'!Z383+'OddsRatio_working_3-way'!AF383</f>
        <v>1.060003455375609</v>
      </c>
      <c r="AM383" s="11">
        <f>'OddsRatio_working_3-way'!AA383+'OddsRatio_working_3-way'!AG383</f>
        <v>-0.62107732022290085</v>
      </c>
      <c r="AN383" s="11">
        <f>'OddsRatio_working_3-way'!AB383+'OddsRatio_working_3-way'!AH383</f>
        <v>-0.43892613515270851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1.060003455375609</v>
      </c>
      <c r="AS383" s="11">
        <f>IF(('OddsRatio_working_3-way'!X383=0),IF(Q383&gt;0,-Q383^(1/3),(-Q383)^(1/3)),'OddsRatio_working_3-way'!AM383-'OddsRatio_working_3-way'!R383/3)</f>
        <v>-0.62107732022290085</v>
      </c>
      <c r="AT383" s="11">
        <f>IF(('OddsRatio_working_3-way'!X383=0),IF(Q383&gt;0,-Q383^(1/3),(-Q383)^(1/3)),'OddsRatio_working_3-way'!AN383-'OddsRatio_working_3-way'!R383/3)</f>
        <v>-0.43892613515270851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1.64</v>
      </c>
      <c r="B384" s="4">
        <f>IF('True_Odds_Calculator_3-way'!B385="","",'True_Odds_Calculator_3-way'!B385)</f>
        <v>4.5999999999999996</v>
      </c>
      <c r="C384" s="4">
        <f>IF('True_Odds_Calculator_3-way'!C385="","",'True_Odds_Calculator_3-way'!C385)</f>
        <v>4.76</v>
      </c>
      <c r="D384" s="9">
        <f t="shared" si="78"/>
        <v>0.59408956583098727</v>
      </c>
      <c r="E384" s="9">
        <f t="shared" si="79"/>
        <v>0.20647210328953403</v>
      </c>
      <c r="F384" s="9">
        <f t="shared" si="80"/>
        <v>0.19943833087947893</v>
      </c>
      <c r="G384" s="9">
        <f t="shared" si="81"/>
        <v>1.0675748066740427</v>
      </c>
      <c r="H384" s="9">
        <f t="shared" si="82"/>
        <v>1.6832478762713876</v>
      </c>
      <c r="I384" s="9">
        <f t="shared" si="83"/>
        <v>4.8432693040265526</v>
      </c>
      <c r="J384" s="9">
        <f t="shared" si="84"/>
        <v>5.0140812730944004</v>
      </c>
      <c r="K384" s="11">
        <f t="shared" si="85"/>
        <v>0.6097560975609756</v>
      </c>
      <c r="L384" s="11">
        <f t="shared" si="86"/>
        <v>0.21739130434782611</v>
      </c>
      <c r="M384" s="11">
        <f t="shared" si="87"/>
        <v>0.21008403361344538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-0.24124686990384714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0.22278264434087525</v>
      </c>
      <c r="Q384" s="11">
        <f>2*'OddsRatio_working_3-way'!K384*'OddsRatio_working_3-way'!L384*'OddsRatio_working_3-way'!M384</f>
        <v>5.5695661085218819E-2</v>
      </c>
      <c r="R384" s="11">
        <f t="shared" si="88"/>
        <v>0</v>
      </c>
      <c r="S384" s="11">
        <f t="shared" si="89"/>
        <v>-0.92346335697399473</v>
      </c>
      <c r="T384" s="11">
        <f t="shared" si="90"/>
        <v>-0.23086583924349871</v>
      </c>
      <c r="U384" s="11">
        <f>'OddsRatio_working_3-way'!S384-'OddsRatio_working_3-way'!R384^2/3</f>
        <v>-0.92346335697399473</v>
      </c>
      <c r="V384" s="11">
        <f>'OddsRatio_working_3-way'!S384*'OddsRatio_working_3-way'!R384/3-2*'OddsRatio_working_3-way'!R384^3/27-'OddsRatio_working_3-way'!T384</f>
        <v>0.23086583924349871</v>
      </c>
      <c r="W384" s="11">
        <f>'OddsRatio_working_3-way'!V384^2+4*'OddsRatio_working_3-way'!U384^3/27</f>
        <v>-6.3369898097566324E-2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0.17078417214950811</v>
      </c>
      <c r="Y384" s="11">
        <f>IF('OddsRatio_working_3-way'!W384&gt;=0,IF('OddsRatio_working_3-way'!V384+SQRT('OddsRatio_working_3-way'!W384)&gt;0,0,PI()),ACOS('OddsRatio_working_3-way'!V384/(2*'OddsRatio_working_3-way'!X384)))</f>
        <v>0.82861194246628567</v>
      </c>
      <c r="Z384" s="11">
        <f>'OddsRatio_working_3-way'!X384^(1/3)*COS('OddsRatio_working_3-way'!Y384/3)</f>
        <v>0.53378740333702135</v>
      </c>
      <c r="AA384" s="11">
        <f>'OddsRatio_working_3-way'!X384^(1/3)*COS(('OddsRatio_working_3-way'!Y384+2*PI())/3)</f>
        <v>-0.39792459601232044</v>
      </c>
      <c r="AB384" s="11">
        <f>'OddsRatio_working_3-way'!X384^(1/3)*COS(('OddsRatio_working_3-way'!Y384+4*PI())/3)</f>
        <v>-0.1358628073247011</v>
      </c>
      <c r="AC384" s="11">
        <f>'OddsRatio_working_3-way'!X384^(1/3)*SIN('OddsRatio_working_3-way'!Y384/3)</f>
        <v>0.15130144424311204</v>
      </c>
      <c r="AD384" s="11">
        <f>'OddsRatio_working_3-way'!X384^(1/3)*SIN(('OddsRatio_working_3-way'!Y384+2*PI())/3)</f>
        <v>0.38662272938843506</v>
      </c>
      <c r="AE384" s="11">
        <f>'OddsRatio_working_3-way'!X384^(1/3)*SIN(('OddsRatio_working_3-way'!Y384+4*PI())/3)</f>
        <v>-0.53792417363154699</v>
      </c>
      <c r="AF384" s="11">
        <f>-'OddsRatio_working_3-way'!U384/(3*'OddsRatio_working_3-way'!X384^(1/3))*COS(('OddsRatio_working_3-way'!Y384)/3)</f>
        <v>0.53378740333702146</v>
      </c>
      <c r="AG384" s="11">
        <f>-'OddsRatio_working_3-way'!U384/(3*'OddsRatio_working_3-way'!X384^(1/3))*COS(('OddsRatio_working_3-way'!Y384+2*PI())/3)</f>
        <v>-0.39792459601232055</v>
      </c>
      <c r="AH384" s="11">
        <f>-'OddsRatio_working_3-way'!U384/(3*'OddsRatio_working_3-way'!X384^(1/3))*COS(('OddsRatio_working_3-way'!Y384+4*PI())/3)</f>
        <v>-0.13586280732470113</v>
      </c>
      <c r="AI384" s="11">
        <f>'OddsRatio_working_3-way'!U384/(3*'OddsRatio_working_3-way'!X384^(1/3))*SIN(('OddsRatio_working_3-way'!Y384)/3)</f>
        <v>-0.15130144424311207</v>
      </c>
      <c r="AJ384" s="11">
        <f>'OddsRatio_working_3-way'!U384/(3*'OddsRatio_working_3-way'!X384^(1/3))*SIN(('OddsRatio_working_3-way'!Y384+2*PI())/3)</f>
        <v>-0.38662272938843512</v>
      </c>
      <c r="AK384" s="11">
        <f>'OddsRatio_working_3-way'!U384/(3*'OddsRatio_working_3-way'!X384^(1/3))*SIN(('OddsRatio_working_3-way'!Y384+4*PI())/3)</f>
        <v>0.5379241736315471</v>
      </c>
      <c r="AL384" s="11">
        <f>'OddsRatio_working_3-way'!Z384+'OddsRatio_working_3-way'!AF384</f>
        <v>1.0675748066740427</v>
      </c>
      <c r="AM384" s="11">
        <f>'OddsRatio_working_3-way'!AA384+'OddsRatio_working_3-way'!AG384</f>
        <v>-0.79584919202464099</v>
      </c>
      <c r="AN384" s="11">
        <f>'OddsRatio_working_3-way'!AB384+'OddsRatio_working_3-way'!AH384</f>
        <v>-0.27172561464940226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1.0675748066740427</v>
      </c>
      <c r="AS384" s="11">
        <f>IF(('OddsRatio_working_3-way'!X384=0),IF(Q384&gt;0,-Q384^(1/3),(-Q384)^(1/3)),'OddsRatio_working_3-way'!AM384-'OddsRatio_working_3-way'!R384/3)</f>
        <v>-0.79584919202464099</v>
      </c>
      <c r="AT384" s="11">
        <f>IF(('OddsRatio_working_3-way'!X384=0),IF(Q384&gt;0,-Q384^(1/3),(-Q384)^(1/3)),'OddsRatio_working_3-way'!AN384-'OddsRatio_working_3-way'!R384/3)</f>
        <v>-0.27172561464940226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1.76</v>
      </c>
      <c r="B385" s="4">
        <f>IF('True_Odds_Calculator_3-way'!B386="","",'True_Odds_Calculator_3-way'!B386)</f>
        <v>4.25</v>
      </c>
      <c r="C385" s="4">
        <f>IF('True_Odds_Calculator_3-way'!C386="","",'True_Odds_Calculator_3-way'!C386)</f>
        <v>4.28</v>
      </c>
      <c r="D385" s="9">
        <f t="shared" si="78"/>
        <v>0.55292717361560006</v>
      </c>
      <c r="E385" s="9">
        <f t="shared" si="79"/>
        <v>0.22433381834238841</v>
      </c>
      <c r="F385" s="9">
        <f t="shared" si="80"/>
        <v>0.22273900804201163</v>
      </c>
      <c r="G385" s="9">
        <f t="shared" si="81"/>
        <v>1.063890050981291</v>
      </c>
      <c r="H385" s="9">
        <f t="shared" si="82"/>
        <v>1.8085564387457813</v>
      </c>
      <c r="I385" s="9">
        <f t="shared" si="83"/>
        <v>4.4576426656891952</v>
      </c>
      <c r="J385" s="9">
        <f t="shared" si="84"/>
        <v>4.489559367218634</v>
      </c>
      <c r="K385" s="11">
        <f t="shared" si="85"/>
        <v>0.56818181818181823</v>
      </c>
      <c r="L385" s="11">
        <f t="shared" si="86"/>
        <v>0.23529411764705882</v>
      </c>
      <c r="M385" s="11">
        <f t="shared" si="87"/>
        <v>0.23364485981308411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-0.25306112249487744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0.22771003048628119</v>
      </c>
      <c r="Q385" s="11">
        <f>2*'OddsRatio_working_3-way'!K385*'OddsRatio_working_3-way'!L385*'OddsRatio_working_3-way'!M385</f>
        <v>6.2471887650557251E-2</v>
      </c>
      <c r="R385" s="11">
        <f t="shared" si="88"/>
        <v>0</v>
      </c>
      <c r="S385" s="11">
        <f t="shared" si="89"/>
        <v>-0.89982225733188459</v>
      </c>
      <c r="T385" s="11">
        <f t="shared" si="90"/>
        <v>-0.24686481682630579</v>
      </c>
      <c r="U385" s="11">
        <f>'OddsRatio_working_3-way'!S385-'OddsRatio_working_3-way'!R385^2/3</f>
        <v>-0.89982225733188459</v>
      </c>
      <c r="V385" s="11">
        <f>'OddsRatio_working_3-way'!S385*'OddsRatio_working_3-way'!R385/3-2*'OddsRatio_working_3-way'!R385^3/27-'OddsRatio_working_3-way'!T385</f>
        <v>0.24686481682630579</v>
      </c>
      <c r="W385" s="11">
        <f>'OddsRatio_working_3-way'!V385^2+4*'OddsRatio_working_3-way'!U385^3/27</f>
        <v>-4.6993787488943471E-2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0.16426809282056953</v>
      </c>
      <c r="Y385" s="11">
        <f>IF('OddsRatio_working_3-way'!W385&gt;=0,IF('OddsRatio_working_3-way'!V385+SQRT('OddsRatio_working_3-way'!W385)&gt;0,0,PI()),ACOS('OddsRatio_working_3-way'!V385/(2*'OddsRatio_working_3-way'!X385)))</f>
        <v>0.72060251998311764</v>
      </c>
      <c r="Z385" s="11">
        <f>'OddsRatio_working_3-way'!X385^(1/3)*COS('OddsRatio_working_3-way'!Y385/3)</f>
        <v>0.5319450254906456</v>
      </c>
      <c r="AA385" s="11">
        <f>'OddsRatio_working_3-way'!X385^(1/3)*COS(('OddsRatio_working_3-way'!Y385+2*PI())/3)</f>
        <v>-0.37880615898964348</v>
      </c>
      <c r="AB385" s="11">
        <f>'OddsRatio_working_3-way'!X385^(1/3)*COS(('OddsRatio_working_3-way'!Y385+4*PI())/3)</f>
        <v>-0.1531388665010022</v>
      </c>
      <c r="AC385" s="11">
        <f>'OddsRatio_working_3-way'!X385^(1/3)*SIN('OddsRatio_working_3-way'!Y385/3)</f>
        <v>0.1302890720656113</v>
      </c>
      <c r="AD385" s="11">
        <f>'OddsRatio_working_3-way'!X385^(1/3)*SIN(('OddsRatio_working_3-way'!Y385+2*PI())/3)</f>
        <v>0.39553336945885431</v>
      </c>
      <c r="AE385" s="11">
        <f>'OddsRatio_working_3-way'!X385^(1/3)*SIN(('OddsRatio_working_3-way'!Y385+4*PI())/3)</f>
        <v>-0.52582244152446533</v>
      </c>
      <c r="AF385" s="11">
        <f>-'OddsRatio_working_3-way'!U385/(3*'OddsRatio_working_3-way'!X385^(1/3))*COS(('OddsRatio_working_3-way'!Y385)/3)</f>
        <v>0.53194502549064548</v>
      </c>
      <c r="AG385" s="11">
        <f>-'OddsRatio_working_3-way'!U385/(3*'OddsRatio_working_3-way'!X385^(1/3))*COS(('OddsRatio_working_3-way'!Y385+2*PI())/3)</f>
        <v>-0.37880615898964337</v>
      </c>
      <c r="AH385" s="11">
        <f>-'OddsRatio_working_3-way'!U385/(3*'OddsRatio_working_3-way'!X385^(1/3))*COS(('OddsRatio_working_3-way'!Y385+4*PI())/3)</f>
        <v>-0.15313886650100217</v>
      </c>
      <c r="AI385" s="11">
        <f>'OddsRatio_working_3-way'!U385/(3*'OddsRatio_working_3-way'!X385^(1/3))*SIN(('OddsRatio_working_3-way'!Y385)/3)</f>
        <v>-0.13028907206561127</v>
      </c>
      <c r="AJ385" s="11">
        <f>'OddsRatio_working_3-way'!U385/(3*'OddsRatio_working_3-way'!X385^(1/3))*SIN(('OddsRatio_working_3-way'!Y385+2*PI())/3)</f>
        <v>-0.3955333694588542</v>
      </c>
      <c r="AK385" s="11">
        <f>'OddsRatio_working_3-way'!U385/(3*'OddsRatio_working_3-way'!X385^(1/3))*SIN(('OddsRatio_working_3-way'!Y385+4*PI())/3)</f>
        <v>0.52582244152446522</v>
      </c>
      <c r="AL385" s="11">
        <f>'OddsRatio_working_3-way'!Z385+'OddsRatio_working_3-way'!AF385</f>
        <v>1.063890050981291</v>
      </c>
      <c r="AM385" s="11">
        <f>'OddsRatio_working_3-way'!AA385+'OddsRatio_working_3-way'!AG385</f>
        <v>-0.75761231797928685</v>
      </c>
      <c r="AN385" s="11">
        <f>'OddsRatio_working_3-way'!AB385+'OddsRatio_working_3-way'!AH385</f>
        <v>-0.30627773300200434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1.063890050981291</v>
      </c>
      <c r="AS385" s="11">
        <f>IF(('OddsRatio_working_3-way'!X385=0),IF(Q385&gt;0,-Q385^(1/3),(-Q385)^(1/3)),'OddsRatio_working_3-way'!AM385-'OddsRatio_working_3-way'!R385/3)</f>
        <v>-0.75761231797928685</v>
      </c>
      <c r="AT385" s="11">
        <f>IF(('OddsRatio_working_3-way'!X385=0),IF(Q385&gt;0,-Q385^(1/3),(-Q385)^(1/3)),'OddsRatio_working_3-way'!AN385-'OddsRatio_working_3-way'!R385/3)</f>
        <v>-0.30627773300200434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2.29</v>
      </c>
      <c r="B386" s="4">
        <f>IF('True_Odds_Calculator_3-way'!B387="","",'True_Odds_Calculator_3-way'!B387)</f>
        <v>3.38</v>
      </c>
      <c r="C386" s="4">
        <f>IF('True_Odds_Calculator_3-way'!C387="","",'True_Odds_Calculator_3-way'!C387)</f>
        <v>3.32</v>
      </c>
      <c r="D386" s="9">
        <f t="shared" si="78"/>
        <v>0.4241398795959857</v>
      </c>
      <c r="E386" s="9">
        <f t="shared" si="79"/>
        <v>0.28531261520218931</v>
      </c>
      <c r="F386" s="9">
        <f t="shared" si="80"/>
        <v>0.2905475052018251</v>
      </c>
      <c r="G386" s="9">
        <f t="shared" si="81"/>
        <v>1.0524905003907206</v>
      </c>
      <c r="H386" s="9">
        <f t="shared" si="82"/>
        <v>2.3577127455040294</v>
      </c>
      <c r="I386" s="9">
        <f t="shared" si="83"/>
        <v>3.5049273909299141</v>
      </c>
      <c r="J386" s="9">
        <f t="shared" si="84"/>
        <v>3.4417779609064714</v>
      </c>
      <c r="K386" s="11">
        <f t="shared" si="85"/>
        <v>0.4366812227074236</v>
      </c>
      <c r="L386" s="11">
        <f t="shared" si="86"/>
        <v>0.29585798816568049</v>
      </c>
      <c r="M386" s="11">
        <f t="shared" si="87"/>
        <v>0.30120481927710846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-0.27718159270502341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0.23309693127695405</v>
      </c>
      <c r="Q386" s="11">
        <f>2*'OddsRatio_working_3-way'!K386*'OddsRatio_working_3-way'!L386*'OddsRatio_working_3-way'!M386</f>
        <v>7.7828691578281831E-2</v>
      </c>
      <c r="R386" s="11">
        <f t="shared" si="88"/>
        <v>0</v>
      </c>
      <c r="S386" s="11">
        <f t="shared" si="89"/>
        <v>-0.84095386350209678</v>
      </c>
      <c r="T386" s="11">
        <f t="shared" si="90"/>
        <v>-0.28078593105245309</v>
      </c>
      <c r="U386" s="11">
        <f>'OddsRatio_working_3-way'!S386-'OddsRatio_working_3-way'!R386^2/3</f>
        <v>-0.84095386350209678</v>
      </c>
      <c r="V386" s="11">
        <f>'OddsRatio_working_3-way'!S386*'OddsRatio_working_3-way'!R386/3-2*'OddsRatio_working_3-way'!R386^3/27-'OddsRatio_working_3-way'!T386</f>
        <v>0.28078593105245309</v>
      </c>
      <c r="W386" s="11">
        <f>'OddsRatio_working_3-way'!V386^2+4*'OddsRatio_working_3-way'!U386^3/27</f>
        <v>-9.2667323252559053E-3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0.14841451361158117</v>
      </c>
      <c r="Y386" s="11">
        <f>IF('OddsRatio_working_3-way'!W386&gt;=0,IF('OddsRatio_working_3-way'!V386+SQRT('OddsRatio_working_3-way'!W386)&gt;0,0,PI()),ACOS('OddsRatio_working_3-way'!V386/(2*'OddsRatio_working_3-way'!X386)))</f>
        <v>0.33027952813020289</v>
      </c>
      <c r="Z386" s="11">
        <f>'OddsRatio_working_3-way'!X386^(1/3)*COS('OddsRatio_working_3-way'!Y386/3)</f>
        <v>0.52624525019536039</v>
      </c>
      <c r="AA386" s="11">
        <f>'OddsRatio_working_3-way'!X386^(1/3)*COS(('OddsRatio_working_3-way'!Y386+2*PI())/3)</f>
        <v>-0.31350038170355904</v>
      </c>
      <c r="AB386" s="11">
        <f>'OddsRatio_working_3-way'!X386^(1/3)*COS(('OddsRatio_working_3-way'!Y386+4*PI())/3)</f>
        <v>-0.21274486849180138</v>
      </c>
      <c r="AC386" s="11">
        <f>'OddsRatio_working_3-way'!X386^(1/3)*SIN('OddsRatio_working_3-way'!Y386/3)</f>
        <v>5.8171222675147238E-2</v>
      </c>
      <c r="AD386" s="11">
        <f>'OddsRatio_working_3-way'!X386^(1/3)*SIN(('OddsRatio_working_3-way'!Y386+2*PI())/3)</f>
        <v>0.42665614395250623</v>
      </c>
      <c r="AE386" s="11">
        <f>'OddsRatio_working_3-way'!X386^(1/3)*SIN(('OddsRatio_working_3-way'!Y386+4*PI())/3)</f>
        <v>-0.48482736662765347</v>
      </c>
      <c r="AF386" s="11">
        <f>-'OddsRatio_working_3-way'!U386/(3*'OddsRatio_working_3-way'!X386^(1/3))*COS(('OddsRatio_working_3-way'!Y386)/3)</f>
        <v>0.52624525019536028</v>
      </c>
      <c r="AG386" s="11">
        <f>-'OddsRatio_working_3-way'!U386/(3*'OddsRatio_working_3-way'!X386^(1/3))*COS(('OddsRatio_working_3-way'!Y386+2*PI())/3)</f>
        <v>-0.31350038170355898</v>
      </c>
      <c r="AH386" s="11">
        <f>-'OddsRatio_working_3-way'!U386/(3*'OddsRatio_working_3-way'!X386^(1/3))*COS(('OddsRatio_working_3-way'!Y386+4*PI())/3)</f>
        <v>-0.21274486849180135</v>
      </c>
      <c r="AI386" s="11">
        <f>'OddsRatio_working_3-way'!U386/(3*'OddsRatio_working_3-way'!X386^(1/3))*SIN(('OddsRatio_working_3-way'!Y386)/3)</f>
        <v>-5.8171222675147224E-2</v>
      </c>
      <c r="AJ386" s="11">
        <f>'OddsRatio_working_3-way'!U386/(3*'OddsRatio_working_3-way'!X386^(1/3))*SIN(('OddsRatio_working_3-way'!Y386+2*PI())/3)</f>
        <v>-0.42665614395250617</v>
      </c>
      <c r="AK386" s="11">
        <f>'OddsRatio_working_3-way'!U386/(3*'OddsRatio_working_3-way'!X386^(1/3))*SIN(('OddsRatio_working_3-way'!Y386+4*PI())/3)</f>
        <v>0.48482736662765336</v>
      </c>
      <c r="AL386" s="11">
        <f>'OddsRatio_working_3-way'!Z386+'OddsRatio_working_3-way'!AF386</f>
        <v>1.0524905003907206</v>
      </c>
      <c r="AM386" s="11">
        <f>'OddsRatio_working_3-way'!AA386+'OddsRatio_working_3-way'!AG386</f>
        <v>-0.62700076340711797</v>
      </c>
      <c r="AN386" s="11">
        <f>'OddsRatio_working_3-way'!AB386+'OddsRatio_working_3-way'!AH386</f>
        <v>-0.42548973698360271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1.0524905003907206</v>
      </c>
      <c r="AS386" s="11">
        <f>IF(('OddsRatio_working_3-way'!X386=0),IF(Q386&gt;0,-Q386^(1/3),(-Q386)^(1/3)),'OddsRatio_working_3-way'!AM386-'OddsRatio_working_3-way'!R386/3)</f>
        <v>-0.62700076340711797</v>
      </c>
      <c r="AT386" s="11">
        <f>IF(('OddsRatio_working_3-way'!X386=0),IF(Q386&gt;0,-Q386^(1/3),(-Q386)^(1/3)),'OddsRatio_working_3-way'!AN386-'OddsRatio_working_3-way'!R386/3)</f>
        <v>-0.42548973698360271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2.38</v>
      </c>
      <c r="B387" s="4">
        <f>IF('True_Odds_Calculator_3-way'!B388="","",'True_Odds_Calculator_3-way'!B388)</f>
        <v>3.67</v>
      </c>
      <c r="C387" s="4">
        <f>IF('True_Odds_Calculator_3-way'!C388="","",'True_Odds_Calculator_3-way'!C388)</f>
        <v>2.93</v>
      </c>
      <c r="D387" s="9">
        <f t="shared" si="78"/>
        <v>0.4077189278140213</v>
      </c>
      <c r="E387" s="9">
        <f t="shared" si="79"/>
        <v>0.26242581412007399</v>
      </c>
      <c r="F387" s="9">
        <f t="shared" si="80"/>
        <v>0.32985525806590454</v>
      </c>
      <c r="G387" s="9">
        <f t="shared" si="81"/>
        <v>1.0526594510697698</v>
      </c>
      <c r="H387" s="9">
        <f t="shared" si="82"/>
        <v>2.4526700424762824</v>
      </c>
      <c r="I387" s="9">
        <f t="shared" si="83"/>
        <v>3.8106007343562855</v>
      </c>
      <c r="J387" s="9">
        <f t="shared" si="84"/>
        <v>3.0316327405646559</v>
      </c>
      <c r="K387" s="11">
        <f t="shared" si="85"/>
        <v>0.42016806722689076</v>
      </c>
      <c r="L387" s="11">
        <f t="shared" si="86"/>
        <v>0.27247956403269757</v>
      </c>
      <c r="M387" s="11">
        <f t="shared" si="87"/>
        <v>0.34129692832764502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-0.27786702744074809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0.23366331960242226</v>
      </c>
      <c r="Q387" s="11">
        <f>2*'OddsRatio_working_3-way'!K387*'OddsRatio_working_3-way'!L387*'OddsRatio_working_3-way'!M387</f>
        <v>7.8148267425559276E-2</v>
      </c>
      <c r="R387" s="11">
        <f t="shared" si="88"/>
        <v>0</v>
      </c>
      <c r="S387" s="11">
        <f t="shared" si="89"/>
        <v>-0.84091776471120971</v>
      </c>
      <c r="T387" s="11">
        <f t="shared" si="90"/>
        <v>-0.28124339956896643</v>
      </c>
      <c r="U387" s="11">
        <f>'OddsRatio_working_3-way'!S387-'OddsRatio_working_3-way'!R387^2/3</f>
        <v>-0.84091776471120971</v>
      </c>
      <c r="V387" s="11">
        <f>'OddsRatio_working_3-way'!S387*'OddsRatio_working_3-way'!R387/3-2*'OddsRatio_working_3-way'!R387^3/27-'OddsRatio_working_3-way'!T387</f>
        <v>0.28124339956896643</v>
      </c>
      <c r="W387" s="11">
        <f>'OddsRatio_working_3-way'!V387^2+4*'OddsRatio_working_3-way'!U387^3/27</f>
        <v>-8.998275782552731E-3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0.14840495745060375</v>
      </c>
      <c r="Y387" s="11">
        <f>IF('OddsRatio_working_3-way'!W387&gt;=0,IF('OddsRatio_working_3-way'!V387+SQRT('OddsRatio_working_3-way'!W387)&gt;0,0,PI()),ACOS('OddsRatio_working_3-way'!V387/(2*'OddsRatio_working_3-way'!X387)))</f>
        <v>0.32530302590108873</v>
      </c>
      <c r="Z387" s="11">
        <f>'OddsRatio_working_3-way'!X387^(1/3)*COS('OddsRatio_working_3-way'!Y387/3)</f>
        <v>0.52632972553488488</v>
      </c>
      <c r="AA387" s="11">
        <f>'OddsRatio_working_3-way'!X387^(1/3)*COS(('OddsRatio_working_3-way'!Y387+2*PI())/3)</f>
        <v>-0.31278548541148016</v>
      </c>
      <c r="AB387" s="11">
        <f>'OddsRatio_working_3-way'!X387^(1/3)*COS(('OddsRatio_working_3-way'!Y387+4*PI())/3)</f>
        <v>-0.21354424012340489</v>
      </c>
      <c r="AC387" s="11">
        <f>'OddsRatio_working_3-way'!X387^(1/3)*SIN('OddsRatio_working_3-way'!Y387/3)</f>
        <v>5.7296959681784013E-2</v>
      </c>
      <c r="AD387" s="11">
        <f>'OddsRatio_working_3-way'!X387^(1/3)*SIN(('OddsRatio_working_3-way'!Y387+2*PI())/3)</f>
        <v>0.4271664332392095</v>
      </c>
      <c r="AE387" s="11">
        <f>'OddsRatio_working_3-way'!X387^(1/3)*SIN(('OddsRatio_working_3-way'!Y387+4*PI())/3)</f>
        <v>-0.48446339292099344</v>
      </c>
      <c r="AF387" s="11">
        <f>-'OddsRatio_working_3-way'!U387/(3*'OddsRatio_working_3-way'!X387^(1/3))*COS(('OddsRatio_working_3-way'!Y387)/3)</f>
        <v>0.52632972553488477</v>
      </c>
      <c r="AG387" s="11">
        <f>-'OddsRatio_working_3-way'!U387/(3*'OddsRatio_working_3-way'!X387^(1/3))*COS(('OddsRatio_working_3-way'!Y387+2*PI())/3)</f>
        <v>-0.31278548541148005</v>
      </c>
      <c r="AH387" s="11">
        <f>-'OddsRatio_working_3-way'!U387/(3*'OddsRatio_working_3-way'!X387^(1/3))*COS(('OddsRatio_working_3-way'!Y387+4*PI())/3)</f>
        <v>-0.21354424012340487</v>
      </c>
      <c r="AI387" s="11">
        <f>'OddsRatio_working_3-way'!U387/(3*'OddsRatio_working_3-way'!X387^(1/3))*SIN(('OddsRatio_working_3-way'!Y387)/3)</f>
        <v>-5.7296959681783999E-2</v>
      </c>
      <c r="AJ387" s="11">
        <f>'OddsRatio_working_3-way'!U387/(3*'OddsRatio_working_3-way'!X387^(1/3))*SIN(('OddsRatio_working_3-way'!Y387+2*PI())/3)</f>
        <v>-0.42716643323920939</v>
      </c>
      <c r="AK387" s="11">
        <f>'OddsRatio_working_3-way'!U387/(3*'OddsRatio_working_3-way'!X387^(1/3))*SIN(('OddsRatio_working_3-way'!Y387+4*PI())/3)</f>
        <v>0.48446339292099333</v>
      </c>
      <c r="AL387" s="11">
        <f>'OddsRatio_working_3-way'!Z387+'OddsRatio_working_3-way'!AF387</f>
        <v>1.0526594510697698</v>
      </c>
      <c r="AM387" s="11">
        <f>'OddsRatio_working_3-way'!AA387+'OddsRatio_working_3-way'!AG387</f>
        <v>-0.6255709708229602</v>
      </c>
      <c r="AN387" s="11">
        <f>'OddsRatio_working_3-way'!AB387+'OddsRatio_working_3-way'!AH387</f>
        <v>-0.42708848024680979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1.0526594510697698</v>
      </c>
      <c r="AS387" s="11">
        <f>IF(('OddsRatio_working_3-way'!X387=0),IF(Q387&gt;0,-Q387^(1/3),(-Q387)^(1/3)),'OddsRatio_working_3-way'!AM387-'OddsRatio_working_3-way'!R387/3)</f>
        <v>-0.6255709708229602</v>
      </c>
      <c r="AT387" s="11">
        <f>IF(('OddsRatio_working_3-way'!X387=0),IF(Q387&gt;0,-Q387^(1/3),(-Q387)^(1/3)),'OddsRatio_working_3-way'!AN387-'OddsRatio_working_3-way'!R387/3)</f>
        <v>-0.42708848024680979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1.88</v>
      </c>
      <c r="B388" s="4">
        <f>IF('True_Odds_Calculator_3-way'!B389="","",'True_Odds_Calculator_3-way'!B389)</f>
        <v>3.86</v>
      </c>
      <c r="C388" s="4">
        <f>IF('True_Odds_Calculator_3-way'!C389="","",'True_Odds_Calculator_3-way'!C389)</f>
        <v>4.08</v>
      </c>
      <c r="D388" s="9">
        <f t="shared" ref="D388:D451" si="91">(K388/(AR388+K388-(AR388*K388)))</f>
        <v>0.51742377916678628</v>
      </c>
      <c r="E388" s="9">
        <f t="shared" ref="E388:E451" si="92">(L388/(AR388+L388-(AR388*L388)))</f>
        <v>0.24807011611251245</v>
      </c>
      <c r="F388" s="9">
        <f t="shared" ref="F388:F451" si="93">(M388/(AR388+M388-(AR388*M388)))</f>
        <v>0.23450610472070135</v>
      </c>
      <c r="G388" s="9">
        <f t="shared" ref="G388:G451" si="94">AR388</f>
        <v>1.0598315949292441</v>
      </c>
      <c r="H388" s="9">
        <f t="shared" ref="H388:H451" si="95">IF(A388="","",1/D388)</f>
        <v>1.9326518035377347</v>
      </c>
      <c r="I388" s="9">
        <f t="shared" ref="I388:I451" si="96">IF(B388="","",1/E388)</f>
        <v>4.0311183614976382</v>
      </c>
      <c r="J388" s="9">
        <f t="shared" ref="J388:J451" si="97">IF(C388="","",1/F388)</f>
        <v>4.2642813123820718</v>
      </c>
      <c r="K388" s="11">
        <f t="shared" ref="K388:K451" si="98">1/A388</f>
        <v>0.53191489361702127</v>
      </c>
      <c r="L388" s="11">
        <f t="shared" ref="L388:L451" si="99">1/B388</f>
        <v>0.2590673575129534</v>
      </c>
      <c r="M388" s="11">
        <f t="shared" ref="M388:M451" si="100">1/C388</f>
        <v>0.24509803921568626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-0.26181474684460937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0.23034514213578716</v>
      </c>
      <c r="Q388" s="11">
        <f>2*'OddsRatio_working_3-way'!K388*'OddsRatio_working_3-way'!L388*'OddsRatio_working_3-way'!M388</f>
        <v>6.7549895054483042E-2</v>
      </c>
      <c r="R388" s="11">
        <f t="shared" ref="R388:R451" si="101">O388/N388</f>
        <v>0</v>
      </c>
      <c r="S388" s="11">
        <f t="shared" ref="S388:S451" si="102">P388/N388</f>
        <v>-0.87980201616565223</v>
      </c>
      <c r="T388" s="11">
        <f t="shared" ref="T388:T451" si="103">Q388/N388</f>
        <v>-0.25800645635356373</v>
      </c>
      <c r="U388" s="11">
        <f>'OddsRatio_working_3-way'!S388-'OddsRatio_working_3-way'!R388^2/3</f>
        <v>-0.87980201616565223</v>
      </c>
      <c r="V388" s="11">
        <f>'OddsRatio_working_3-way'!S388*'OddsRatio_working_3-way'!R388/3-2*'OddsRatio_working_3-way'!R388^3/27-'OddsRatio_working_3-way'!T388</f>
        <v>0.25800645635356373</v>
      </c>
      <c r="W388" s="11">
        <f>'OddsRatio_working_3-way'!V388^2+4*'OddsRatio_working_3-way'!U388^3/27</f>
        <v>-3.4323356988016362E-2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0.15881647309720404</v>
      </c>
      <c r="Y388" s="11">
        <f>IF('OddsRatio_working_3-way'!W388&gt;=0,IF('OddsRatio_working_3-way'!V388+SQRT('OddsRatio_working_3-way'!W388)&gt;0,0,PI()),ACOS('OddsRatio_working_3-way'!V388/(2*'OddsRatio_working_3-way'!X388)))</f>
        <v>0.62274811114747897</v>
      </c>
      <c r="Z388" s="11">
        <f>'OddsRatio_working_3-way'!X388^(1/3)*COS('OddsRatio_working_3-way'!Y388/3)</f>
        <v>0.52991579746462203</v>
      </c>
      <c r="AA388" s="11">
        <f>'OddsRatio_working_3-way'!X388^(1/3)*COS(('OddsRatio_working_3-way'!Y388+2*PI())/3)</f>
        <v>-0.36161419567921627</v>
      </c>
      <c r="AB388" s="11">
        <f>'OddsRatio_working_3-way'!X388^(1/3)*COS(('OddsRatio_working_3-way'!Y388+4*PI())/3)</f>
        <v>-0.16830160178540585</v>
      </c>
      <c r="AC388" s="11">
        <f>'OddsRatio_working_3-way'!X388^(1/3)*SIN('OddsRatio_working_3-way'!Y388/3)</f>
        <v>0.11160907812233639</v>
      </c>
      <c r="AD388" s="11">
        <f>'OddsRatio_working_3-way'!X388^(1/3)*SIN(('OddsRatio_working_3-way'!Y388+2*PI())/3)</f>
        <v>0.40311600340988391</v>
      </c>
      <c r="AE388" s="11">
        <f>'OddsRatio_working_3-way'!X388^(1/3)*SIN(('OddsRatio_working_3-way'!Y388+4*PI())/3)</f>
        <v>-0.51472508153222019</v>
      </c>
      <c r="AF388" s="11">
        <f>-'OddsRatio_working_3-way'!U388/(3*'OddsRatio_working_3-way'!X388^(1/3))*COS(('OddsRatio_working_3-way'!Y388)/3)</f>
        <v>0.52991579746462203</v>
      </c>
      <c r="AG388" s="11">
        <f>-'OddsRatio_working_3-way'!U388/(3*'OddsRatio_working_3-way'!X388^(1/3))*COS(('OddsRatio_working_3-way'!Y388+2*PI())/3)</f>
        <v>-0.36161419567921627</v>
      </c>
      <c r="AH388" s="11">
        <f>-'OddsRatio_working_3-way'!U388/(3*'OddsRatio_working_3-way'!X388^(1/3))*COS(('OddsRatio_working_3-way'!Y388+4*PI())/3)</f>
        <v>-0.16830160178540585</v>
      </c>
      <c r="AI388" s="11">
        <f>'OddsRatio_working_3-way'!U388/(3*'OddsRatio_working_3-way'!X388^(1/3))*SIN(('OddsRatio_working_3-way'!Y388)/3)</f>
        <v>-0.11160907812233639</v>
      </c>
      <c r="AJ388" s="11">
        <f>'OddsRatio_working_3-way'!U388/(3*'OddsRatio_working_3-way'!X388^(1/3))*SIN(('OddsRatio_working_3-way'!Y388+2*PI())/3)</f>
        <v>-0.40311600340988391</v>
      </c>
      <c r="AK388" s="11">
        <f>'OddsRatio_working_3-way'!U388/(3*'OddsRatio_working_3-way'!X388^(1/3))*SIN(('OddsRatio_working_3-way'!Y388+4*PI())/3)</f>
        <v>0.51472508153222019</v>
      </c>
      <c r="AL388" s="11">
        <f>'OddsRatio_working_3-way'!Z388+'OddsRatio_working_3-way'!AF388</f>
        <v>1.0598315949292441</v>
      </c>
      <c r="AM388" s="11">
        <f>'OddsRatio_working_3-way'!AA388+'OddsRatio_working_3-way'!AG388</f>
        <v>-0.72322839135843253</v>
      </c>
      <c r="AN388" s="11">
        <f>'OddsRatio_working_3-way'!AB388+'OddsRatio_working_3-way'!AH388</f>
        <v>-0.33660320357081169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1.0598315949292441</v>
      </c>
      <c r="AS388" s="11">
        <f>IF(('OddsRatio_working_3-way'!X388=0),IF(Q388&gt;0,-Q388^(1/3),(-Q388)^(1/3)),'OddsRatio_working_3-way'!AM388-'OddsRatio_working_3-way'!R388/3)</f>
        <v>-0.72322839135843253</v>
      </c>
      <c r="AT388" s="11">
        <f>IF(('OddsRatio_working_3-way'!X388=0),IF(Q388&gt;0,-Q388^(1/3),(-Q388)^(1/3)),'OddsRatio_working_3-way'!AN388-'OddsRatio_working_3-way'!R388/3)</f>
        <v>-0.33660320357081169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3.18</v>
      </c>
      <c r="C389" s="4">
        <f>IF('True_Odds_Calculator_3-way'!C390="","",'True_Odds_Calculator_3-way'!C390)</f>
        <v>3.62</v>
      </c>
      <c r="D389" s="9">
        <f t="shared" si="91"/>
        <v>0.43374336209842002</v>
      </c>
      <c r="E389" s="9">
        <f t="shared" si="92"/>
        <v>0.30176543709619169</v>
      </c>
      <c r="F389" s="9">
        <f t="shared" si="93"/>
        <v>0.26449120080538824</v>
      </c>
      <c r="G389" s="9">
        <f t="shared" si="94"/>
        <v>1.061390883538238</v>
      </c>
      <c r="H389" s="9">
        <f t="shared" si="95"/>
        <v>2.3055107867520324</v>
      </c>
      <c r="I389" s="9">
        <f t="shared" si="96"/>
        <v>3.313832126113359</v>
      </c>
      <c r="J389" s="9">
        <f t="shared" si="97"/>
        <v>3.7808441148701832</v>
      </c>
      <c r="K389" s="11">
        <f t="shared" si="98"/>
        <v>0.44843049327354262</v>
      </c>
      <c r="L389" s="11">
        <f t="shared" si="99"/>
        <v>0.31446540880503143</v>
      </c>
      <c r="M389" s="11">
        <f t="shared" si="100"/>
        <v>0.27624309392265195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-0.27366694417968251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0.23489661510471707</v>
      </c>
      <c r="Q389" s="11">
        <f>2*'OddsRatio_working_3-way'!K389*'OddsRatio_working_3-way'!L389*'OddsRatio_working_3-way'!M389</f>
        <v>7.790932507619143E-2</v>
      </c>
      <c r="R389" s="11">
        <f t="shared" si="101"/>
        <v>0</v>
      </c>
      <c r="S389" s="11">
        <f t="shared" si="102"/>
        <v>-0.85833024448319972</v>
      </c>
      <c r="T389" s="11">
        <f t="shared" si="103"/>
        <v>-0.28468664825313433</v>
      </c>
      <c r="U389" s="11">
        <f>'OddsRatio_working_3-way'!S389-'OddsRatio_working_3-way'!R389^2/3</f>
        <v>-0.85833024448319972</v>
      </c>
      <c r="V389" s="11">
        <f>'OddsRatio_working_3-way'!S389*'OddsRatio_working_3-way'!R389/3-2*'OddsRatio_working_3-way'!R389^3/27-'OddsRatio_working_3-way'!T389</f>
        <v>0.28468664825313433</v>
      </c>
      <c r="W389" s="11">
        <f>'OddsRatio_working_3-way'!V389^2+4*'OddsRatio_working_3-way'!U389^3/27</f>
        <v>-1.2636228611477549E-2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0.15303816215660179</v>
      </c>
      <c r="Y389" s="11">
        <f>IF('OddsRatio_working_3-way'!W389&gt;=0,IF('OddsRatio_working_3-way'!V389+SQRT('OddsRatio_working_3-way'!W389)&gt;0,0,PI()),ACOS('OddsRatio_working_3-way'!V389/(2*'OddsRatio_working_3-way'!X389)))</f>
        <v>0.37606632180759081</v>
      </c>
      <c r="Z389" s="11">
        <f>'OddsRatio_working_3-way'!X389^(1/3)*COS('OddsRatio_working_3-way'!Y389/3)</f>
        <v>0.53069544176911898</v>
      </c>
      <c r="AA389" s="11">
        <f>'OddsRatio_working_3-way'!X389^(1/3)*COS(('OddsRatio_working_3-way'!Y389+2*PI())/3)</f>
        <v>-0.32326423135359345</v>
      </c>
      <c r="AB389" s="11">
        <f>'OddsRatio_working_3-way'!X389^(1/3)*COS(('OddsRatio_working_3-way'!Y389+4*PI())/3)</f>
        <v>-0.20743121041552562</v>
      </c>
      <c r="AC389" s="11">
        <f>'OddsRatio_working_3-way'!X389^(1/3)*SIN('OddsRatio_working_3-way'!Y389/3)</f>
        <v>6.6876225819641144E-2</v>
      </c>
      <c r="AD389" s="11">
        <f>'OddsRatio_working_3-way'!X389^(1/3)*SIN(('OddsRatio_working_3-way'!Y389+2*PI())/3)</f>
        <v>0.42615762133484175</v>
      </c>
      <c r="AE389" s="11">
        <f>'OddsRatio_working_3-way'!X389^(1/3)*SIN(('OddsRatio_working_3-way'!Y389+4*PI())/3)</f>
        <v>-0.49303384715448273</v>
      </c>
      <c r="AF389" s="11">
        <f>-'OddsRatio_working_3-way'!U389/(3*'OddsRatio_working_3-way'!X389^(1/3))*COS(('OddsRatio_working_3-way'!Y389)/3)</f>
        <v>0.53069544176911898</v>
      </c>
      <c r="AG389" s="11">
        <f>-'OddsRatio_working_3-way'!U389/(3*'OddsRatio_working_3-way'!X389^(1/3))*COS(('OddsRatio_working_3-way'!Y389+2*PI())/3)</f>
        <v>-0.32326423135359345</v>
      </c>
      <c r="AH389" s="11">
        <f>-'OddsRatio_working_3-way'!U389/(3*'OddsRatio_working_3-way'!X389^(1/3))*COS(('OddsRatio_working_3-way'!Y389+4*PI())/3)</f>
        <v>-0.20743121041552562</v>
      </c>
      <c r="AI389" s="11">
        <f>'OddsRatio_working_3-way'!U389/(3*'OddsRatio_working_3-way'!X389^(1/3))*SIN(('OddsRatio_working_3-way'!Y389)/3)</f>
        <v>-6.6876225819641144E-2</v>
      </c>
      <c r="AJ389" s="11">
        <f>'OddsRatio_working_3-way'!U389/(3*'OddsRatio_working_3-way'!X389^(1/3))*SIN(('OddsRatio_working_3-way'!Y389+2*PI())/3)</f>
        <v>-0.42615762133484175</v>
      </c>
      <c r="AK389" s="11">
        <f>'OddsRatio_working_3-way'!U389/(3*'OddsRatio_working_3-way'!X389^(1/3))*SIN(('OddsRatio_working_3-way'!Y389+4*PI())/3)</f>
        <v>0.49303384715448273</v>
      </c>
      <c r="AL389" s="11">
        <f>'OddsRatio_working_3-way'!Z389+'OddsRatio_working_3-way'!AF389</f>
        <v>1.061390883538238</v>
      </c>
      <c r="AM389" s="11">
        <f>'OddsRatio_working_3-way'!AA389+'OddsRatio_working_3-way'!AG389</f>
        <v>-0.64652846270718689</v>
      </c>
      <c r="AN389" s="11">
        <f>'OddsRatio_working_3-way'!AB389+'OddsRatio_working_3-way'!AH389</f>
        <v>-0.41486242083105124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1.061390883538238</v>
      </c>
      <c r="AS389" s="11">
        <f>IF(('OddsRatio_working_3-way'!X389=0),IF(Q389&gt;0,-Q389^(1/3),(-Q389)^(1/3)),'OddsRatio_working_3-way'!AM389-'OddsRatio_working_3-way'!R389/3)</f>
        <v>-0.64652846270718689</v>
      </c>
      <c r="AT389" s="11">
        <f>IF(('OddsRatio_working_3-way'!X389=0),IF(Q389&gt;0,-Q389^(1/3),(-Q389)^(1/3)),'OddsRatio_working_3-way'!AN389-'OddsRatio_working_3-way'!R389/3)</f>
        <v>-0.41486242083105124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2.34</v>
      </c>
      <c r="B390" s="4">
        <f>IF('True_Odds_Calculator_3-way'!B391="","",'True_Odds_Calculator_3-way'!B391)</f>
        <v>3.42</v>
      </c>
      <c r="C390" s="4">
        <f>IF('True_Odds_Calculator_3-way'!C391="","",'True_Odds_Calculator_3-way'!C391)</f>
        <v>3.13</v>
      </c>
      <c r="D390" s="9">
        <f t="shared" si="91"/>
        <v>0.41293354846376129</v>
      </c>
      <c r="E390" s="9">
        <f t="shared" si="92"/>
        <v>0.28030499002434772</v>
      </c>
      <c r="F390" s="9">
        <f t="shared" si="93"/>
        <v>0.30676146151189082</v>
      </c>
      <c r="G390" s="9">
        <f t="shared" si="94"/>
        <v>1.0609680269891442</v>
      </c>
      <c r="H390" s="9">
        <f t="shared" si="95"/>
        <v>2.421697156165453</v>
      </c>
      <c r="I390" s="9">
        <f t="shared" si="96"/>
        <v>3.5675426253137288</v>
      </c>
      <c r="J390" s="9">
        <f t="shared" si="97"/>
        <v>3.2598618974868772</v>
      </c>
      <c r="K390" s="11">
        <f t="shared" si="98"/>
        <v>0.42735042735042739</v>
      </c>
      <c r="L390" s="11">
        <f t="shared" si="99"/>
        <v>0.29239766081871343</v>
      </c>
      <c r="M390" s="11">
        <f t="shared" si="100"/>
        <v>0.31948881789137379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-0.27574869562426307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0.23514134270257808</v>
      </c>
      <c r="Q390" s="11">
        <f>2*'OddsRatio_working_3-way'!K390*'OddsRatio_working_3-way'!L390*'OddsRatio_working_3-way'!M390</f>
        <v>7.9844258982199684E-2</v>
      </c>
      <c r="R390" s="11">
        <f t="shared" si="101"/>
        <v>0</v>
      </c>
      <c r="S390" s="11">
        <f t="shared" si="102"/>
        <v>-0.85273782409104548</v>
      </c>
      <c r="T390" s="11">
        <f t="shared" si="103"/>
        <v>-0.28955443941970982</v>
      </c>
      <c r="U390" s="11">
        <f>'OddsRatio_working_3-way'!S390-'OddsRatio_working_3-way'!R390^2/3</f>
        <v>-0.85273782409104548</v>
      </c>
      <c r="V390" s="11">
        <f>'OddsRatio_working_3-way'!S390*'OddsRatio_working_3-way'!R390/3-2*'OddsRatio_working_3-way'!R390^3/27-'OddsRatio_working_3-way'!T390</f>
        <v>0.28955443941970982</v>
      </c>
      <c r="W390" s="11">
        <f>'OddsRatio_working_3-way'!V390^2+4*'OddsRatio_working_3-way'!U390^3/27</f>
        <v>-8.0216885716143105E-3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0.15154492894788391</v>
      </c>
      <c r="Y390" s="11">
        <f>IF('OddsRatio_working_3-way'!W390&gt;=0,IF('OddsRatio_working_3-way'!V390+SQRT('OddsRatio_working_3-way'!W390)&gt;0,0,PI()),ACOS('OddsRatio_working_3-way'!V390/(2*'OddsRatio_working_3-way'!X390)))</f>
        <v>0.29998170423691772</v>
      </c>
      <c r="Z390" s="11">
        <f>'OddsRatio_working_3-way'!X390^(1/3)*COS('OddsRatio_working_3-way'!Y390/3)</f>
        <v>0.53048401349457208</v>
      </c>
      <c r="AA390" s="11">
        <f>'OddsRatio_working_3-way'!X390^(1/3)*COS(('OddsRatio_working_3-way'!Y390+2*PI())/3)</f>
        <v>-0.31133419255767519</v>
      </c>
      <c r="AB390" s="11">
        <f>'OddsRatio_working_3-way'!X390^(1/3)*COS(('OddsRatio_working_3-way'!Y390+4*PI())/3)</f>
        <v>-0.21914982093689692</v>
      </c>
      <c r="AC390" s="11">
        <f>'OddsRatio_working_3-way'!X390^(1/3)*SIN('OddsRatio_working_3-way'!Y390/3)</f>
        <v>5.3222671770332929E-2</v>
      </c>
      <c r="AD390" s="11">
        <f>'OddsRatio_working_3-way'!X390^(1/3)*SIN(('OddsRatio_working_3-way'!Y390+2*PI())/3)</f>
        <v>0.43280129610265988</v>
      </c>
      <c r="AE390" s="11">
        <f>'OddsRatio_working_3-way'!X390^(1/3)*SIN(('OddsRatio_working_3-way'!Y390+4*PI())/3)</f>
        <v>-0.48602396787299273</v>
      </c>
      <c r="AF390" s="11">
        <f>-'OddsRatio_working_3-way'!U390/(3*'OddsRatio_working_3-way'!X390^(1/3))*COS(('OddsRatio_working_3-way'!Y390)/3)</f>
        <v>0.53048401349457197</v>
      </c>
      <c r="AG390" s="11">
        <f>-'OddsRatio_working_3-way'!U390/(3*'OddsRatio_working_3-way'!X390^(1/3))*COS(('OddsRatio_working_3-way'!Y390+2*PI())/3)</f>
        <v>-0.31133419255767514</v>
      </c>
      <c r="AH390" s="11">
        <f>-'OddsRatio_working_3-way'!U390/(3*'OddsRatio_working_3-way'!X390^(1/3))*COS(('OddsRatio_working_3-way'!Y390+4*PI())/3)</f>
        <v>-0.21914982093689686</v>
      </c>
      <c r="AI390" s="11">
        <f>'OddsRatio_working_3-way'!U390/(3*'OddsRatio_working_3-way'!X390^(1/3))*SIN(('OddsRatio_working_3-way'!Y390)/3)</f>
        <v>-5.3222671770332922E-2</v>
      </c>
      <c r="AJ390" s="11">
        <f>'OddsRatio_working_3-way'!U390/(3*'OddsRatio_working_3-way'!X390^(1/3))*SIN(('OddsRatio_working_3-way'!Y390+2*PI())/3)</f>
        <v>-0.43280129610265983</v>
      </c>
      <c r="AK390" s="11">
        <f>'OddsRatio_working_3-way'!U390/(3*'OddsRatio_working_3-way'!X390^(1/3))*SIN(('OddsRatio_working_3-way'!Y390+4*PI())/3)</f>
        <v>0.48602396787299262</v>
      </c>
      <c r="AL390" s="11">
        <f>'OddsRatio_working_3-way'!Z390+'OddsRatio_working_3-way'!AF390</f>
        <v>1.0609680269891442</v>
      </c>
      <c r="AM390" s="11">
        <f>'OddsRatio_working_3-way'!AA390+'OddsRatio_working_3-way'!AG390</f>
        <v>-0.62266838511535028</v>
      </c>
      <c r="AN390" s="11">
        <f>'OddsRatio_working_3-way'!AB390+'OddsRatio_working_3-way'!AH390</f>
        <v>-0.43829964187379378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1.0609680269891442</v>
      </c>
      <c r="AS390" s="11">
        <f>IF(('OddsRatio_working_3-way'!X390=0),IF(Q390&gt;0,-Q390^(1/3),(-Q390)^(1/3)),'OddsRatio_working_3-way'!AM390-'OddsRatio_working_3-way'!R390/3)</f>
        <v>-0.62266838511535028</v>
      </c>
      <c r="AT390" s="11">
        <f>IF(('OddsRatio_working_3-way'!X390=0),IF(Q390&gt;0,-Q390^(1/3),(-Q390)^(1/3)),'OddsRatio_working_3-way'!AN390-'OddsRatio_working_3-way'!R390/3)</f>
        <v>-0.43829964187379378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2.76</v>
      </c>
      <c r="B391" s="4">
        <f>IF('True_Odds_Calculator_3-way'!B392="","",'True_Odds_Calculator_3-way'!B392)</f>
        <v>3.05</v>
      </c>
      <c r="C391" s="4">
        <f>IF('True_Odds_Calculator_3-way'!C392="","",'True_Odds_Calculator_3-way'!C392)</f>
        <v>2.87</v>
      </c>
      <c r="D391" s="9">
        <f t="shared" si="91"/>
        <v>0.3491549978377822</v>
      </c>
      <c r="E391" s="9">
        <f t="shared" si="92"/>
        <v>0.31533770720637178</v>
      </c>
      <c r="F391" s="9">
        <f t="shared" si="93"/>
        <v>0.33550729495584591</v>
      </c>
      <c r="G391" s="9">
        <f t="shared" si="94"/>
        <v>1.0591235954608536</v>
      </c>
      <c r="H391" s="9">
        <f t="shared" si="95"/>
        <v>2.8640575280111014</v>
      </c>
      <c r="I391" s="9">
        <f t="shared" si="96"/>
        <v>3.1712033706947489</v>
      </c>
      <c r="J391" s="9">
        <f t="shared" si="97"/>
        <v>2.980561123511797</v>
      </c>
      <c r="K391" s="11">
        <f t="shared" si="98"/>
        <v>0.3623188405797102</v>
      </c>
      <c r="L391" s="11">
        <f t="shared" si="99"/>
        <v>0.32786885245901642</v>
      </c>
      <c r="M391" s="11">
        <f t="shared" si="100"/>
        <v>0.34843205574912889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-0.27926551946509182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0.23510264631207561</v>
      </c>
      <c r="Q391" s="11">
        <f>2*'OddsRatio_working_3-way'!K391*'OddsRatio_working_3-way'!L391*'OddsRatio_working_3-way'!M391</f>
        <v>8.2782621940871701E-2</v>
      </c>
      <c r="R391" s="11">
        <f t="shared" si="101"/>
        <v>0</v>
      </c>
      <c r="S391" s="11">
        <f t="shared" si="102"/>
        <v>-0.84186063056546956</v>
      </c>
      <c r="T391" s="11">
        <f t="shared" si="103"/>
        <v>-0.29642979949488368</v>
      </c>
      <c r="U391" s="11">
        <f>'OddsRatio_working_3-way'!S391-'OddsRatio_working_3-way'!R391^2/3</f>
        <v>-0.84186063056546956</v>
      </c>
      <c r="V391" s="11">
        <f>'OddsRatio_working_3-way'!S391*'OddsRatio_working_3-way'!R391/3-2*'OddsRatio_working_3-way'!R391^3/27-'OddsRatio_working_3-way'!T391</f>
        <v>0.29642979949488368</v>
      </c>
      <c r="W391" s="11">
        <f>'OddsRatio_working_3-way'!V391^2+4*'OddsRatio_working_3-way'!U391^3/27</f>
        <v>-5.2216113091396732E-4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0.14865462249749492</v>
      </c>
      <c r="Y391" s="11">
        <f>IF('OddsRatio_working_3-way'!W391&gt;=0,IF('OddsRatio_working_3-way'!V391+SQRT('OddsRatio_working_3-way'!W391)&gt;0,0,PI()),ACOS('OddsRatio_working_3-way'!V391/(2*'OddsRatio_working_3-way'!X391)))</f>
        <v>7.6934718421316939E-2</v>
      </c>
      <c r="Z391" s="11">
        <f>'OddsRatio_working_3-way'!X391^(1/3)*COS('OddsRatio_working_3-way'!Y391/3)</f>
        <v>0.52956179773042678</v>
      </c>
      <c r="AA391" s="11">
        <f>'OddsRatio_working_3-way'!X391^(1/3)*COS(('OddsRatio_working_3-way'!Y391+2*PI())/3)</f>
        <v>-0.27654459002727583</v>
      </c>
      <c r="AB391" s="11">
        <f>'OddsRatio_working_3-way'!X391^(1/3)*COS(('OddsRatio_working_3-way'!Y391+4*PI())/3)</f>
        <v>-0.253017207703151</v>
      </c>
      <c r="AC391" s="11">
        <f>'OddsRatio_working_3-way'!X391^(1/3)*SIN('OddsRatio_working_3-way'!Y391/3)</f>
        <v>1.3583540518160931E-2</v>
      </c>
      <c r="AD391" s="11">
        <f>'OddsRatio_working_3-way'!X391^(1/3)*SIN(('OddsRatio_working_3-way'!Y391+2*PI())/3)</f>
        <v>0.45182219944922564</v>
      </c>
      <c r="AE391" s="11">
        <f>'OddsRatio_working_3-way'!X391^(1/3)*SIN(('OddsRatio_working_3-way'!Y391+4*PI())/3)</f>
        <v>-0.46540573996738638</v>
      </c>
      <c r="AF391" s="11">
        <f>-'OddsRatio_working_3-way'!U391/(3*'OddsRatio_working_3-way'!X391^(1/3))*COS(('OddsRatio_working_3-way'!Y391)/3)</f>
        <v>0.52956179773042666</v>
      </c>
      <c r="AG391" s="11">
        <f>-'OddsRatio_working_3-way'!U391/(3*'OddsRatio_working_3-way'!X391^(1/3))*COS(('OddsRatio_working_3-way'!Y391+2*PI())/3)</f>
        <v>-0.27654459002727577</v>
      </c>
      <c r="AH391" s="11">
        <f>-'OddsRatio_working_3-way'!U391/(3*'OddsRatio_working_3-way'!X391^(1/3))*COS(('OddsRatio_working_3-way'!Y391+4*PI())/3)</f>
        <v>-0.25301720770315095</v>
      </c>
      <c r="AI391" s="11">
        <f>'OddsRatio_working_3-way'!U391/(3*'OddsRatio_working_3-way'!X391^(1/3))*SIN(('OddsRatio_working_3-way'!Y391)/3)</f>
        <v>-1.3583540518160927E-2</v>
      </c>
      <c r="AJ391" s="11">
        <f>'OddsRatio_working_3-way'!U391/(3*'OddsRatio_working_3-way'!X391^(1/3))*SIN(('OddsRatio_working_3-way'!Y391+2*PI())/3)</f>
        <v>-0.45182219944922553</v>
      </c>
      <c r="AK391" s="11">
        <f>'OddsRatio_working_3-way'!U391/(3*'OddsRatio_working_3-way'!X391^(1/3))*SIN(('OddsRatio_working_3-way'!Y391+4*PI())/3)</f>
        <v>0.46540573996738627</v>
      </c>
      <c r="AL391" s="11">
        <f>'OddsRatio_working_3-way'!Z391+'OddsRatio_working_3-way'!AF391</f>
        <v>1.0591235954608536</v>
      </c>
      <c r="AM391" s="11">
        <f>'OddsRatio_working_3-way'!AA391+'OddsRatio_working_3-way'!AG391</f>
        <v>-0.55308918005455165</v>
      </c>
      <c r="AN391" s="11">
        <f>'OddsRatio_working_3-way'!AB391+'OddsRatio_working_3-way'!AH391</f>
        <v>-0.5060344154063019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1.0591235954608536</v>
      </c>
      <c r="AS391" s="11">
        <f>IF(('OddsRatio_working_3-way'!X391=0),IF(Q391&gt;0,-Q391^(1/3),(-Q391)^(1/3)),'OddsRatio_working_3-way'!AM391-'OddsRatio_working_3-way'!R391/3)</f>
        <v>-0.55308918005455165</v>
      </c>
      <c r="AT391" s="11">
        <f>IF(('OddsRatio_working_3-way'!X391=0),IF(Q391&gt;0,-Q391^(1/3),(-Q391)^(1/3)),'OddsRatio_working_3-way'!AN391-'OddsRatio_working_3-way'!R391/3)</f>
        <v>-0.5060344154063019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3.21</v>
      </c>
      <c r="C392" s="4">
        <f>IF('True_Odds_Calculator_3-way'!C393="","",'True_Odds_Calculator_3-way'!C393)</f>
        <v>3.25</v>
      </c>
      <c r="D392" s="9">
        <f t="shared" si="91"/>
        <v>0.40470721648140051</v>
      </c>
      <c r="E392" s="9">
        <f t="shared" si="92"/>
        <v>0.29952133824052191</v>
      </c>
      <c r="F392" s="9">
        <f t="shared" si="93"/>
        <v>0.29577144527807753</v>
      </c>
      <c r="G392" s="9">
        <f t="shared" si="94"/>
        <v>1.0582173288264269</v>
      </c>
      <c r="H392" s="9">
        <f t="shared" si="95"/>
        <v>2.4709220870687338</v>
      </c>
      <c r="I392" s="9">
        <f t="shared" si="96"/>
        <v>3.3386602967064039</v>
      </c>
      <c r="J392" s="9">
        <f t="shared" si="97"/>
        <v>3.3809889898594605</v>
      </c>
      <c r="K392" s="11">
        <f t="shared" si="98"/>
        <v>0.41841004184100417</v>
      </c>
      <c r="L392" s="11">
        <f t="shared" si="99"/>
        <v>0.3115264797507788</v>
      </c>
      <c r="M392" s="11">
        <f t="shared" si="100"/>
        <v>0.30769230769230771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-0.27720642865522227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0.23462245336878734</v>
      </c>
      <c r="Q392" s="11">
        <f>2*'OddsRatio_working_3-way'!K392*'OddsRatio_working_3-way'!L392*'OddsRatio_working_3-way'!M392</f>
        <v>8.0212804570525598E-2</v>
      </c>
      <c r="R392" s="11">
        <f t="shared" si="101"/>
        <v>0</v>
      </c>
      <c r="S392" s="11">
        <f t="shared" si="102"/>
        <v>-0.84638171815488783</v>
      </c>
      <c r="T392" s="11">
        <f t="shared" si="103"/>
        <v>-0.28936127116406424</v>
      </c>
      <c r="U392" s="11">
        <f>'OddsRatio_working_3-way'!S392-'OddsRatio_working_3-way'!R392^2/3</f>
        <v>-0.84638171815488783</v>
      </c>
      <c r="V392" s="11">
        <f>'OddsRatio_working_3-way'!S392*'OddsRatio_working_3-way'!R392/3-2*'OddsRatio_working_3-way'!R392^3/27-'OddsRatio_working_3-way'!T392</f>
        <v>0.28936127116406424</v>
      </c>
      <c r="W392" s="11">
        <f>'OddsRatio_working_3-way'!V392^2+4*'OddsRatio_working_3-way'!U392^3/27</f>
        <v>-6.0946045632439549E-3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0.14985372018482479</v>
      </c>
      <c r="Y392" s="11">
        <f>IF('OddsRatio_working_3-way'!W392&gt;=0,IF('OddsRatio_working_3-way'!V392+SQRT('OddsRatio_working_3-way'!W392)&gt;0,0,PI()),ACOS('OddsRatio_working_3-way'!V392/(2*'OddsRatio_working_3-way'!X392)))</f>
        <v>0.26351986527798332</v>
      </c>
      <c r="Z392" s="11">
        <f>'OddsRatio_working_3-way'!X392^(1/3)*COS('OddsRatio_working_3-way'!Y392/3)</f>
        <v>0.52910866441321347</v>
      </c>
      <c r="AA392" s="11">
        <f>'OddsRatio_working_3-way'!X392^(1/3)*COS(('OddsRatio_working_3-way'!Y392+2*PI())/3)</f>
        <v>-0.30490833412551244</v>
      </c>
      <c r="AB392" s="11">
        <f>'OddsRatio_working_3-way'!X392^(1/3)*COS(('OddsRatio_working_3-way'!Y392+4*PI())/3)</f>
        <v>-0.22420033028770098</v>
      </c>
      <c r="AC392" s="11">
        <f>'OddsRatio_working_3-way'!X392^(1/3)*SIN('OddsRatio_working_3-way'!Y392/3)</f>
        <v>4.6596787741517806E-2</v>
      </c>
      <c r="AD392" s="11">
        <f>'OddsRatio_working_3-way'!X392^(1/3)*SIN(('OddsRatio_working_3-way'!Y392+2*PI())/3)</f>
        <v>0.43492315087353939</v>
      </c>
      <c r="AE392" s="11">
        <f>'OddsRatio_working_3-way'!X392^(1/3)*SIN(('OddsRatio_working_3-way'!Y392+4*PI())/3)</f>
        <v>-0.48151993861505721</v>
      </c>
      <c r="AF392" s="11">
        <f>-'OddsRatio_working_3-way'!U392/(3*'OddsRatio_working_3-way'!X392^(1/3))*COS(('OddsRatio_working_3-way'!Y392)/3)</f>
        <v>0.52910866441321336</v>
      </c>
      <c r="AG392" s="11">
        <f>-'OddsRatio_working_3-way'!U392/(3*'OddsRatio_working_3-way'!X392^(1/3))*COS(('OddsRatio_working_3-way'!Y392+2*PI())/3)</f>
        <v>-0.30490833412551238</v>
      </c>
      <c r="AH392" s="11">
        <f>-'OddsRatio_working_3-way'!U392/(3*'OddsRatio_working_3-way'!X392^(1/3))*COS(('OddsRatio_working_3-way'!Y392+4*PI())/3)</f>
        <v>-0.22420033028770092</v>
      </c>
      <c r="AI392" s="11">
        <f>'OddsRatio_working_3-way'!U392/(3*'OddsRatio_working_3-way'!X392^(1/3))*SIN(('OddsRatio_working_3-way'!Y392)/3)</f>
        <v>-4.6596787741517792E-2</v>
      </c>
      <c r="AJ392" s="11">
        <f>'OddsRatio_working_3-way'!U392/(3*'OddsRatio_working_3-way'!X392^(1/3))*SIN(('OddsRatio_working_3-way'!Y392+2*PI())/3)</f>
        <v>-0.43492315087353933</v>
      </c>
      <c r="AK392" s="11">
        <f>'OddsRatio_working_3-way'!U392/(3*'OddsRatio_working_3-way'!X392^(1/3))*SIN(('OddsRatio_working_3-way'!Y392+4*PI())/3)</f>
        <v>0.4815199386150571</v>
      </c>
      <c r="AL392" s="11">
        <f>'OddsRatio_working_3-way'!Z392+'OddsRatio_working_3-way'!AF392</f>
        <v>1.0582173288264269</v>
      </c>
      <c r="AM392" s="11">
        <f>'OddsRatio_working_3-way'!AA392+'OddsRatio_working_3-way'!AG392</f>
        <v>-0.60981666825102487</v>
      </c>
      <c r="AN392" s="11">
        <f>'OddsRatio_working_3-way'!AB392+'OddsRatio_working_3-way'!AH392</f>
        <v>-0.4484006605754019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1.0582173288264269</v>
      </c>
      <c r="AS392" s="11">
        <f>IF(('OddsRatio_working_3-way'!X392=0),IF(Q392&gt;0,-Q392^(1/3),(-Q392)^(1/3)),'OddsRatio_working_3-way'!AM392-'OddsRatio_working_3-way'!R392/3)</f>
        <v>-0.60981666825102487</v>
      </c>
      <c r="AT392" s="11">
        <f>IF(('OddsRatio_working_3-way'!X392=0),IF(Q392&gt;0,-Q392^(1/3),(-Q392)^(1/3)),'OddsRatio_working_3-way'!AN392-'OddsRatio_working_3-way'!R392/3)</f>
        <v>-0.4484006605754019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5</v>
      </c>
      <c r="B393" s="4">
        <f>IF('True_Odds_Calculator_3-way'!B394="","",'True_Odds_Calculator_3-way'!B394)</f>
        <v>3.85</v>
      </c>
      <c r="C393" s="4">
        <f>IF('True_Odds_Calculator_3-way'!C394="","",'True_Odds_Calculator_3-way'!C394)</f>
        <v>1.71</v>
      </c>
      <c r="D393" s="9">
        <f t="shared" si="91"/>
        <v>0.18818369520268916</v>
      </c>
      <c r="E393" s="9">
        <f t="shared" si="92"/>
        <v>0.24547743911963718</v>
      </c>
      <c r="F393" s="9">
        <f t="shared" si="93"/>
        <v>0.56633886567767366</v>
      </c>
      <c r="G393" s="9">
        <f t="shared" si="94"/>
        <v>1.0784891644344092</v>
      </c>
      <c r="H393" s="9">
        <f t="shared" si="95"/>
        <v>5.313956657737636</v>
      </c>
      <c r="I393" s="9">
        <f t="shared" si="96"/>
        <v>4.0736941186380662</v>
      </c>
      <c r="J393" s="9">
        <f t="shared" si="97"/>
        <v>1.7657273067484307</v>
      </c>
      <c r="K393" s="11">
        <f t="shared" si="98"/>
        <v>0.2</v>
      </c>
      <c r="L393" s="11">
        <f t="shared" si="99"/>
        <v>0.25974025974025972</v>
      </c>
      <c r="M393" s="11">
        <f t="shared" si="100"/>
        <v>0.58479532163742687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-0.24588744588744582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0.22966507177033491</v>
      </c>
      <c r="Q393" s="11">
        <f>2*'OddsRatio_working_3-way'!K393*'OddsRatio_working_3-way'!L393*'OddsRatio_working_3-way'!M393</f>
        <v>6.0757955494797594E-2</v>
      </c>
      <c r="R393" s="11">
        <f t="shared" si="101"/>
        <v>0</v>
      </c>
      <c r="S393" s="11">
        <f t="shared" si="102"/>
        <v>-0.93402520385470733</v>
      </c>
      <c r="T393" s="11">
        <f t="shared" si="103"/>
        <v>-0.24709661477637759</v>
      </c>
      <c r="U393" s="11">
        <f>'OddsRatio_working_3-way'!S393-'OddsRatio_working_3-way'!R393^2/3</f>
        <v>-0.93402520385470733</v>
      </c>
      <c r="V393" s="11">
        <f>'OddsRatio_working_3-way'!S393*'OddsRatio_working_3-way'!R393/3-2*'OddsRatio_working_3-way'!R393^3/27-'OddsRatio_working_3-way'!T393</f>
        <v>0.24709661477637759</v>
      </c>
      <c r="W393" s="11">
        <f>'OddsRatio_working_3-way'!V393^2+4*'OddsRatio_working_3-way'!U393^3/27</f>
        <v>-5.9661257926287604E-2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0.17372247620863079</v>
      </c>
      <c r="Y393" s="11">
        <f>IF('OddsRatio_working_3-way'!W393&gt;=0,IF('OddsRatio_working_3-way'!V393+SQRT('OddsRatio_working_3-way'!W393)&gt;0,0,PI()),ACOS('OddsRatio_working_3-way'!V393/(2*'OddsRatio_working_3-way'!X393)))</f>
        <v>0.77961812128550823</v>
      </c>
      <c r="Z393" s="11">
        <f>'OddsRatio_working_3-way'!X393^(1/3)*COS('OddsRatio_working_3-way'!Y393/3)</f>
        <v>0.53924458221720473</v>
      </c>
      <c r="AA393" s="11">
        <f>'OddsRatio_working_3-way'!X393^(1/3)*COS(('OddsRatio_working_3-way'!Y393+2*PI())/3)</f>
        <v>-0.39379056956860653</v>
      </c>
      <c r="AB393" s="11">
        <f>'OddsRatio_working_3-way'!X393^(1/3)*COS(('OddsRatio_working_3-way'!Y393+4*PI())/3)</f>
        <v>-0.14545401264859836</v>
      </c>
      <c r="AC393" s="11">
        <f>'OddsRatio_working_3-way'!X393^(1/3)*SIN('OddsRatio_working_3-way'!Y393/3)</f>
        <v>0.14337717798739161</v>
      </c>
      <c r="AD393" s="11">
        <f>'OddsRatio_working_3-way'!X393^(1/3)*SIN(('OddsRatio_working_3-way'!Y393+2*PI())/3)</f>
        <v>0.39531091805952984</v>
      </c>
      <c r="AE393" s="11">
        <f>'OddsRatio_working_3-way'!X393^(1/3)*SIN(('OddsRatio_working_3-way'!Y393+4*PI())/3)</f>
        <v>-0.53868809604692147</v>
      </c>
      <c r="AF393" s="11">
        <f>-'OddsRatio_working_3-way'!U393/(3*'OddsRatio_working_3-way'!X393^(1/3))*COS(('OddsRatio_working_3-way'!Y393)/3)</f>
        <v>0.5392445822172045</v>
      </c>
      <c r="AG393" s="11">
        <f>-'OddsRatio_working_3-way'!U393/(3*'OddsRatio_working_3-way'!X393^(1/3))*COS(('OddsRatio_working_3-way'!Y393+2*PI())/3)</f>
        <v>-0.39379056956860636</v>
      </c>
      <c r="AH393" s="11">
        <f>-'OddsRatio_working_3-way'!U393/(3*'OddsRatio_working_3-way'!X393^(1/3))*COS(('OddsRatio_working_3-way'!Y393+4*PI())/3)</f>
        <v>-0.14545401264859831</v>
      </c>
      <c r="AI393" s="11">
        <f>'OddsRatio_working_3-way'!U393/(3*'OddsRatio_working_3-way'!X393^(1/3))*SIN(('OddsRatio_working_3-way'!Y393)/3)</f>
        <v>-0.14337717798739155</v>
      </c>
      <c r="AJ393" s="11">
        <f>'OddsRatio_working_3-way'!U393/(3*'OddsRatio_working_3-way'!X393^(1/3))*SIN(('OddsRatio_working_3-way'!Y393+2*PI())/3)</f>
        <v>-0.39531091805952967</v>
      </c>
      <c r="AK393" s="11">
        <f>'OddsRatio_working_3-way'!U393/(3*'OddsRatio_working_3-way'!X393^(1/3))*SIN(('OddsRatio_working_3-way'!Y393+4*PI())/3)</f>
        <v>0.53868809604692125</v>
      </c>
      <c r="AL393" s="11">
        <f>'OddsRatio_working_3-way'!Z393+'OddsRatio_working_3-way'!AF393</f>
        <v>1.0784891644344092</v>
      </c>
      <c r="AM393" s="11">
        <f>'OddsRatio_working_3-way'!AA393+'OddsRatio_working_3-way'!AG393</f>
        <v>-0.78758113913721295</v>
      </c>
      <c r="AN393" s="11">
        <f>'OddsRatio_working_3-way'!AB393+'OddsRatio_working_3-way'!AH393</f>
        <v>-0.29090802529719667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1.0784891644344092</v>
      </c>
      <c r="AS393" s="11">
        <f>IF(('OddsRatio_working_3-way'!X393=0),IF(Q393&gt;0,-Q393^(1/3),(-Q393)^(1/3)),'OddsRatio_working_3-way'!AM393-'OddsRatio_working_3-way'!R393/3)</f>
        <v>-0.78758113913721295</v>
      </c>
      <c r="AT393" s="11">
        <f>IF(('OddsRatio_working_3-way'!X393=0),IF(Q393&gt;0,-Q393^(1/3),(-Q393)^(1/3)),'OddsRatio_working_3-way'!AN393-'OddsRatio_working_3-way'!R393/3)</f>
        <v>-0.29090802529719667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3.14</v>
      </c>
      <c r="B394" s="4">
        <f>IF('True_Odds_Calculator_3-way'!B395="","",'True_Odds_Calculator_3-way'!B395)</f>
        <v>3.38</v>
      </c>
      <c r="C394" s="4">
        <f>IF('True_Odds_Calculator_3-way'!C395="","",'True_Odds_Calculator_3-way'!C395)</f>
        <v>2.35</v>
      </c>
      <c r="D394" s="9">
        <f t="shared" si="91"/>
        <v>0.30557965156618061</v>
      </c>
      <c r="E394" s="9">
        <f t="shared" si="92"/>
        <v>0.28350090773819608</v>
      </c>
      <c r="F394" s="9">
        <f t="shared" si="93"/>
        <v>0.41091944069562314</v>
      </c>
      <c r="G394" s="9">
        <f t="shared" si="94"/>
        <v>1.0619014985429036</v>
      </c>
      <c r="H394" s="9">
        <f t="shared" si="95"/>
        <v>3.2724692068818135</v>
      </c>
      <c r="I394" s="9">
        <f t="shared" si="96"/>
        <v>3.5273255665321104</v>
      </c>
      <c r="J394" s="9">
        <f t="shared" si="97"/>
        <v>2.4335670230329196</v>
      </c>
      <c r="K394" s="11">
        <f t="shared" si="98"/>
        <v>0.31847133757961782</v>
      </c>
      <c r="L394" s="11">
        <f t="shared" si="99"/>
        <v>0.29585798816568049</v>
      </c>
      <c r="M394" s="11">
        <f t="shared" si="100"/>
        <v>0.42553191489361702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-0.2756831917860616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0.23535525010605024</v>
      </c>
      <c r="Q394" s="11">
        <f>2*'OddsRatio_working_3-way'!K394*'OddsRatio_working_3-way'!L394*'OddsRatio_working_3-way'!M394</f>
        <v>8.0189182318926813E-2</v>
      </c>
      <c r="R394" s="11">
        <f t="shared" si="101"/>
        <v>0</v>
      </c>
      <c r="S394" s="11">
        <f t="shared" si="102"/>
        <v>-0.85371635673999646</v>
      </c>
      <c r="T394" s="11">
        <f t="shared" si="103"/>
        <v>-0.2908743975264042</v>
      </c>
      <c r="U394" s="11">
        <f>'OddsRatio_working_3-way'!S394-'OddsRatio_working_3-way'!R394^2/3</f>
        <v>-0.85371635673999646</v>
      </c>
      <c r="V394" s="11">
        <f>'OddsRatio_working_3-way'!S394*'OddsRatio_working_3-way'!R394/3-2*'OddsRatio_working_3-way'!R394^3/27-'OddsRatio_working_3-way'!T394</f>
        <v>0.2908743975264042</v>
      </c>
      <c r="W394" s="11">
        <f>'OddsRatio_working_3-way'!V394^2+4*'OddsRatio_working_3-way'!U394^3/27</f>
        <v>-7.5721549963337492E-3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0.1518058547394355</v>
      </c>
      <c r="Y394" s="11">
        <f>IF('OddsRatio_working_3-way'!W394&gt;=0,IF('OddsRatio_working_3-way'!V394+SQRT('OddsRatio_working_3-way'!W394)&gt;0,0,PI()),ACOS('OddsRatio_working_3-way'!V394/(2*'OddsRatio_working_3-way'!X394)))</f>
        <v>0.29068643337695033</v>
      </c>
      <c r="Z394" s="11">
        <f>'OddsRatio_working_3-way'!X394^(1/3)*COS('OddsRatio_working_3-way'!Y394/3)</f>
        <v>0.53095074927145169</v>
      </c>
      <c r="AA394" s="11">
        <f>'OddsRatio_working_3-way'!X394^(1/3)*COS(('OddsRatio_working_3-way'!Y394+2*PI())/3)</f>
        <v>-0.31016950815526201</v>
      </c>
      <c r="AB394" s="11">
        <f>'OddsRatio_working_3-way'!X394^(1/3)*COS(('OddsRatio_working_3-way'!Y394+4*PI())/3)</f>
        <v>-0.22078124111618933</v>
      </c>
      <c r="AC394" s="11">
        <f>'OddsRatio_working_3-way'!X394^(1/3)*SIN('OddsRatio_working_3-way'!Y394/3)</f>
        <v>5.1608340037402722E-2</v>
      </c>
      <c r="AD394" s="11">
        <f>'OddsRatio_working_3-way'!X394^(1/3)*SIN(('OddsRatio_working_3-way'!Y394+2*PI())/3)</f>
        <v>0.43401266700875785</v>
      </c>
      <c r="AE394" s="11">
        <f>'OddsRatio_working_3-way'!X394^(1/3)*SIN(('OddsRatio_working_3-way'!Y394+4*PI())/3)</f>
        <v>-0.48562100704616062</v>
      </c>
      <c r="AF394" s="11">
        <f>-'OddsRatio_working_3-way'!U394/(3*'OddsRatio_working_3-way'!X394^(1/3))*COS(('OddsRatio_working_3-way'!Y394)/3)</f>
        <v>0.53095074927145181</v>
      </c>
      <c r="AG394" s="11">
        <f>-'OddsRatio_working_3-way'!U394/(3*'OddsRatio_working_3-way'!X394^(1/3))*COS(('OddsRatio_working_3-way'!Y394+2*PI())/3)</f>
        <v>-0.31016950815526206</v>
      </c>
      <c r="AH394" s="11">
        <f>-'OddsRatio_working_3-way'!U394/(3*'OddsRatio_working_3-way'!X394^(1/3))*COS(('OddsRatio_working_3-way'!Y394+4*PI())/3)</f>
        <v>-0.22078124111618935</v>
      </c>
      <c r="AI394" s="11">
        <f>'OddsRatio_working_3-way'!U394/(3*'OddsRatio_working_3-way'!X394^(1/3))*SIN(('OddsRatio_working_3-way'!Y394)/3)</f>
        <v>-5.1608340037402736E-2</v>
      </c>
      <c r="AJ394" s="11">
        <f>'OddsRatio_working_3-way'!U394/(3*'OddsRatio_working_3-way'!X394^(1/3))*SIN(('OddsRatio_working_3-way'!Y394+2*PI())/3)</f>
        <v>-0.43401266700875796</v>
      </c>
      <c r="AK394" s="11">
        <f>'OddsRatio_working_3-way'!U394/(3*'OddsRatio_working_3-way'!X394^(1/3))*SIN(('OddsRatio_working_3-way'!Y394+4*PI())/3)</f>
        <v>0.48562100704616074</v>
      </c>
      <c r="AL394" s="11">
        <f>'OddsRatio_working_3-way'!Z394+'OddsRatio_working_3-way'!AF394</f>
        <v>1.0619014985429036</v>
      </c>
      <c r="AM394" s="11">
        <f>'OddsRatio_working_3-way'!AA394+'OddsRatio_working_3-way'!AG394</f>
        <v>-0.62033901631052402</v>
      </c>
      <c r="AN394" s="11">
        <f>'OddsRatio_working_3-way'!AB394+'OddsRatio_working_3-way'!AH394</f>
        <v>-0.44156248223237871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1.0619014985429036</v>
      </c>
      <c r="AS394" s="11">
        <f>IF(('OddsRatio_working_3-way'!X394=0),IF(Q394&gt;0,-Q394^(1/3),(-Q394)^(1/3)),'OddsRatio_working_3-way'!AM394-'OddsRatio_working_3-way'!R394/3)</f>
        <v>-0.62033901631052402</v>
      </c>
      <c r="AT394" s="11">
        <f>IF(('OddsRatio_working_3-way'!X394=0),IF(Q394&gt;0,-Q394^(1/3),(-Q394)^(1/3)),'OddsRatio_working_3-way'!AN394-'OddsRatio_working_3-way'!R394/3)</f>
        <v>-0.44156248223237871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2.04</v>
      </c>
      <c r="B395" s="4">
        <f>IF('True_Odds_Calculator_3-way'!B396="","",'True_Odds_Calculator_3-way'!B396)</f>
        <v>3.39</v>
      </c>
      <c r="C395" s="4">
        <f>IF('True_Odds_Calculator_3-way'!C396="","",'True_Odds_Calculator_3-way'!C396)</f>
        <v>3.93</v>
      </c>
      <c r="D395" s="9">
        <f t="shared" si="91"/>
        <v>0.47477735195295434</v>
      </c>
      <c r="E395" s="9">
        <f t="shared" si="92"/>
        <v>0.28230655712720271</v>
      </c>
      <c r="F395" s="9">
        <f t="shared" si="93"/>
        <v>0.24291609091984276</v>
      </c>
      <c r="G395" s="9">
        <f t="shared" si="94"/>
        <v>1.0637023330850783</v>
      </c>
      <c r="H395" s="9">
        <f t="shared" si="95"/>
        <v>2.106250426408482</v>
      </c>
      <c r="I395" s="9">
        <f t="shared" si="96"/>
        <v>3.5422485760733373</v>
      </c>
      <c r="J395" s="9">
        <f t="shared" si="97"/>
        <v>4.11664783593928</v>
      </c>
      <c r="K395" s="11">
        <f t="shared" si="98"/>
        <v>0.49019607843137253</v>
      </c>
      <c r="L395" s="11">
        <f t="shared" si="99"/>
        <v>0.29498525073746312</v>
      </c>
      <c r="M395" s="11">
        <f t="shared" si="100"/>
        <v>0.2544529262086514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-0.26796399540398175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0.23401015250839008</v>
      </c>
      <c r="Q395" s="11">
        <f>2*'OddsRatio_working_3-way'!K395*'OddsRatio_working_3-way'!L395*'OddsRatio_working_3-way'!M395</f>
        <v>7.3588098273078648E-2</v>
      </c>
      <c r="R395" s="11">
        <f t="shared" si="101"/>
        <v>0</v>
      </c>
      <c r="S395" s="11">
        <f t="shared" si="102"/>
        <v>-0.87328953337778481</v>
      </c>
      <c r="T395" s="11">
        <f t="shared" si="103"/>
        <v>-0.27461935011880029</v>
      </c>
      <c r="U395" s="11">
        <f>'OddsRatio_working_3-way'!S395-'OddsRatio_working_3-way'!R395^2/3</f>
        <v>-0.87328953337778481</v>
      </c>
      <c r="V395" s="11">
        <f>'OddsRatio_working_3-way'!S395*'OddsRatio_working_3-way'!R395/3-2*'OddsRatio_working_3-way'!R395^3/27-'OddsRatio_working_3-way'!T395</f>
        <v>0.27461935011880029</v>
      </c>
      <c r="W395" s="11">
        <f>'OddsRatio_working_3-way'!V395^2+4*'OddsRatio_working_3-way'!U395^3/27</f>
        <v>-2.3251000973656163E-2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0.15705635010508837</v>
      </c>
      <c r="Y395" s="11">
        <f>IF('OddsRatio_working_3-way'!W395&gt;=0,IF('OddsRatio_working_3-way'!V395+SQRT('OddsRatio_working_3-way'!W395)&gt;0,0,PI()),ACOS('OddsRatio_working_3-way'!V395/(2*'OddsRatio_working_3-way'!X395)))</f>
        <v>0.50686608281231527</v>
      </c>
      <c r="Z395" s="11">
        <f>'OddsRatio_working_3-way'!X395^(1/3)*COS('OddsRatio_working_3-way'!Y395/3)</f>
        <v>0.53185116654253906</v>
      </c>
      <c r="AA395" s="11">
        <f>'OddsRatio_working_3-way'!X395^(1/3)*COS(('OddsRatio_working_3-way'!Y395+2*PI())/3)</f>
        <v>-0.34449488917345683</v>
      </c>
      <c r="AB395" s="11">
        <f>'OddsRatio_working_3-way'!X395^(1/3)*COS(('OddsRatio_working_3-way'!Y395+4*PI())/3)</f>
        <v>-0.18735627736908231</v>
      </c>
      <c r="AC395" s="11">
        <f>'OddsRatio_working_3-way'!X395^(1/3)*SIN('OddsRatio_working_3-way'!Y395/3)</f>
        <v>9.0724019825339855E-2</v>
      </c>
      <c r="AD395" s="11">
        <f>'OddsRatio_working_3-way'!X395^(1/3)*SIN(('OddsRatio_working_3-way'!Y395+2*PI())/3)</f>
        <v>0.41523461134555717</v>
      </c>
      <c r="AE395" s="11">
        <f>'OddsRatio_working_3-way'!X395^(1/3)*SIN(('OddsRatio_working_3-way'!Y395+4*PI())/3)</f>
        <v>-0.50595863117089701</v>
      </c>
      <c r="AF395" s="11">
        <f>-'OddsRatio_working_3-way'!U395/(3*'OddsRatio_working_3-way'!X395^(1/3))*COS(('OddsRatio_working_3-way'!Y395)/3)</f>
        <v>0.53185116654253917</v>
      </c>
      <c r="AG395" s="11">
        <f>-'OddsRatio_working_3-way'!U395/(3*'OddsRatio_working_3-way'!X395^(1/3))*COS(('OddsRatio_working_3-way'!Y395+2*PI())/3)</f>
        <v>-0.34449488917345689</v>
      </c>
      <c r="AH395" s="11">
        <f>-'OddsRatio_working_3-way'!U395/(3*'OddsRatio_working_3-way'!X395^(1/3))*COS(('OddsRatio_working_3-way'!Y395+4*PI())/3)</f>
        <v>-0.18735627736908236</v>
      </c>
      <c r="AI395" s="11">
        <f>'OddsRatio_working_3-way'!U395/(3*'OddsRatio_working_3-way'!X395^(1/3))*SIN(('OddsRatio_working_3-way'!Y395)/3)</f>
        <v>-9.0724019825339869E-2</v>
      </c>
      <c r="AJ395" s="11">
        <f>'OddsRatio_working_3-way'!U395/(3*'OddsRatio_working_3-way'!X395^(1/3))*SIN(('OddsRatio_working_3-way'!Y395+2*PI())/3)</f>
        <v>-0.41523461134555728</v>
      </c>
      <c r="AK395" s="11">
        <f>'OddsRatio_working_3-way'!U395/(3*'OddsRatio_working_3-way'!X395^(1/3))*SIN(('OddsRatio_working_3-way'!Y395+4*PI())/3)</f>
        <v>0.50595863117089701</v>
      </c>
      <c r="AL395" s="11">
        <f>'OddsRatio_working_3-way'!Z395+'OddsRatio_working_3-way'!AF395</f>
        <v>1.0637023330850783</v>
      </c>
      <c r="AM395" s="11">
        <f>'OddsRatio_working_3-way'!AA395+'OddsRatio_working_3-way'!AG395</f>
        <v>-0.68898977834691366</v>
      </c>
      <c r="AN395" s="11">
        <f>'OddsRatio_working_3-way'!AB395+'OddsRatio_working_3-way'!AH395</f>
        <v>-0.37471255473816467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1.0637023330850783</v>
      </c>
      <c r="AS395" s="11">
        <f>IF(('OddsRatio_working_3-way'!X395=0),IF(Q395&gt;0,-Q395^(1/3),(-Q395)^(1/3)),'OddsRatio_working_3-way'!AM395-'OddsRatio_working_3-way'!R395/3)</f>
        <v>-0.68898977834691366</v>
      </c>
      <c r="AT395" s="11">
        <f>IF(('OddsRatio_working_3-way'!X395=0),IF(Q395&gt;0,-Q395^(1/3),(-Q395)^(1/3)),'OddsRatio_working_3-way'!AN395-'OddsRatio_working_3-way'!R395/3)</f>
        <v>-0.37471255473816467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1.54</v>
      </c>
      <c r="B396" s="4">
        <f>IF('True_Odds_Calculator_3-way'!B397="","",'True_Odds_Calculator_3-way'!B397)</f>
        <v>4.0999999999999996</v>
      </c>
      <c r="C396" s="4">
        <f>IF('True_Odds_Calculator_3-way'!C397="","",'True_Odds_Calculator_3-way'!C397)</f>
        <v>6.9</v>
      </c>
      <c r="D396" s="9">
        <f t="shared" si="91"/>
        <v>0.63283528882879636</v>
      </c>
      <c r="E396" s="9">
        <f t="shared" si="92"/>
        <v>0.23090846420892147</v>
      </c>
      <c r="F396" s="9">
        <f t="shared" si="93"/>
        <v>0.13625624696228247</v>
      </c>
      <c r="G396" s="9">
        <f t="shared" si="94"/>
        <v>1.0744259403981966</v>
      </c>
      <c r="H396" s="9">
        <f t="shared" si="95"/>
        <v>1.5801900078150262</v>
      </c>
      <c r="I396" s="9">
        <f t="shared" si="96"/>
        <v>4.330720415234409</v>
      </c>
      <c r="J396" s="9">
        <f t="shared" si="97"/>
        <v>7.3391130483493585</v>
      </c>
      <c r="K396" s="11">
        <f t="shared" si="98"/>
        <v>0.64935064935064934</v>
      </c>
      <c r="L396" s="11">
        <f t="shared" si="99"/>
        <v>0.24390243902439027</v>
      </c>
      <c r="M396" s="11">
        <f t="shared" si="100"/>
        <v>0.14492753623188406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-0.22670118852515475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0.21897508641941302</v>
      </c>
      <c r="Q396" s="11">
        <f>2*'OddsRatio_working_3-way'!K396*'OddsRatio_working_3-way'!L396*'OddsRatio_working_3-way'!M396</f>
        <v>4.5906726712665206E-2</v>
      </c>
      <c r="R396" s="11">
        <f t="shared" si="101"/>
        <v>0</v>
      </c>
      <c r="S396" s="11">
        <f t="shared" si="102"/>
        <v>-0.96591944596318491</v>
      </c>
      <c r="T396" s="11">
        <f t="shared" si="103"/>
        <v>-0.20249883563169496</v>
      </c>
      <c r="U396" s="11">
        <f>'OddsRatio_working_3-way'!S396-'OddsRatio_working_3-way'!R396^2/3</f>
        <v>-0.96591944596318491</v>
      </c>
      <c r="V396" s="11">
        <f>'OddsRatio_working_3-way'!S396*'OddsRatio_working_3-way'!R396/3-2*'OddsRatio_working_3-way'!R396^3/27-'OddsRatio_working_3-way'!T396</f>
        <v>0.20249883563169496</v>
      </c>
      <c r="W396" s="11">
        <f>'OddsRatio_working_3-way'!V396^2+4*'OddsRatio_working_3-way'!U396^3/27</f>
        <v>-9.2505807694641562E-2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0.1826961864180762</v>
      </c>
      <c r="Y396" s="11">
        <f>IF('OddsRatio_working_3-way'!W396&gt;=0,IF('OddsRatio_working_3-way'!V396+SQRT('OddsRatio_working_3-way'!W396)&gt;0,0,PI()),ACOS('OddsRatio_working_3-way'!V396/(2*'OddsRatio_working_3-way'!X396)))</f>
        <v>0.98340008171436533</v>
      </c>
      <c r="Z396" s="11">
        <f>'OddsRatio_working_3-way'!X396^(1/3)*COS('OddsRatio_working_3-way'!Y396/3)</f>
        <v>0.53721297019909831</v>
      </c>
      <c r="AA396" s="11">
        <f>'OddsRatio_working_3-way'!X396^(1/3)*COS(('OddsRatio_working_3-way'!Y396+2*PI())/3)</f>
        <v>-0.42682004323599088</v>
      </c>
      <c r="AB396" s="11">
        <f>'OddsRatio_working_3-way'!X396^(1/3)*COS(('OddsRatio_working_3-way'!Y396+4*PI())/3)</f>
        <v>-0.11039292696310755</v>
      </c>
      <c r="AC396" s="11">
        <f>'OddsRatio_working_3-way'!X396^(1/3)*SIN('OddsRatio_working_3-way'!Y396/3)</f>
        <v>0.18268928075904639</v>
      </c>
      <c r="AD396" s="11">
        <f>'OddsRatio_working_3-way'!X396^(1/3)*SIN(('OddsRatio_working_3-way'!Y396+2*PI())/3)</f>
        <v>0.37389543905538858</v>
      </c>
      <c r="AE396" s="11">
        <f>'OddsRatio_working_3-way'!X396^(1/3)*SIN(('OddsRatio_working_3-way'!Y396+4*PI())/3)</f>
        <v>-0.55658471981443491</v>
      </c>
      <c r="AF396" s="11">
        <f>-'OddsRatio_working_3-way'!U396/(3*'OddsRatio_working_3-way'!X396^(1/3))*COS(('OddsRatio_working_3-way'!Y396)/3)</f>
        <v>0.53721297019909831</v>
      </c>
      <c r="AG396" s="11">
        <f>-'OddsRatio_working_3-way'!U396/(3*'OddsRatio_working_3-way'!X396^(1/3))*COS(('OddsRatio_working_3-way'!Y396+2*PI())/3)</f>
        <v>-0.42682004323599088</v>
      </c>
      <c r="AH396" s="11">
        <f>-'OddsRatio_working_3-way'!U396/(3*'OddsRatio_working_3-way'!X396^(1/3))*COS(('OddsRatio_working_3-way'!Y396+4*PI())/3)</f>
        <v>-0.11039292696310755</v>
      </c>
      <c r="AI396" s="11">
        <f>'OddsRatio_working_3-way'!U396/(3*'OddsRatio_working_3-way'!X396^(1/3))*SIN(('OddsRatio_working_3-way'!Y396)/3)</f>
        <v>-0.18268928075904639</v>
      </c>
      <c r="AJ396" s="11">
        <f>'OddsRatio_working_3-way'!U396/(3*'OddsRatio_working_3-way'!X396^(1/3))*SIN(('OddsRatio_working_3-way'!Y396+2*PI())/3)</f>
        <v>-0.37389543905538858</v>
      </c>
      <c r="AK396" s="11">
        <f>'OddsRatio_working_3-way'!U396/(3*'OddsRatio_working_3-way'!X396^(1/3))*SIN(('OddsRatio_working_3-way'!Y396+4*PI())/3)</f>
        <v>0.55658471981443491</v>
      </c>
      <c r="AL396" s="11">
        <f>'OddsRatio_working_3-way'!Z396+'OddsRatio_working_3-way'!AF396</f>
        <v>1.0744259403981966</v>
      </c>
      <c r="AM396" s="11">
        <f>'OddsRatio_working_3-way'!AA396+'OddsRatio_working_3-way'!AG396</f>
        <v>-0.85364008647198175</v>
      </c>
      <c r="AN396" s="11">
        <f>'OddsRatio_working_3-way'!AB396+'OddsRatio_working_3-way'!AH396</f>
        <v>-0.22078585392621511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1.0744259403981966</v>
      </c>
      <c r="AS396" s="11">
        <f>IF(('OddsRatio_working_3-way'!X396=0),IF(Q396&gt;0,-Q396^(1/3),(-Q396)^(1/3)),'OddsRatio_working_3-way'!AM396-'OddsRatio_working_3-way'!R396/3)</f>
        <v>-0.85364008647198175</v>
      </c>
      <c r="AT396" s="11">
        <f>IF(('OddsRatio_working_3-way'!X396=0),IF(Q396&gt;0,-Q396^(1/3),(-Q396)^(1/3)),'OddsRatio_working_3-way'!AN396-'OddsRatio_working_3-way'!R396/3)</f>
        <v>-0.22078585392621511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2.0699999999999998</v>
      </c>
      <c r="B397" s="4">
        <f>IF('True_Odds_Calculator_3-way'!B398="","",'True_Odds_Calculator_3-way'!B398)</f>
        <v>3.54</v>
      </c>
      <c r="C397" s="4">
        <f>IF('True_Odds_Calculator_3-way'!C398="","",'True_Odds_Calculator_3-way'!C398)</f>
        <v>3.72</v>
      </c>
      <c r="D397" s="9">
        <f t="shared" si="91"/>
        <v>0.46976717067684082</v>
      </c>
      <c r="E397" s="9">
        <f t="shared" si="92"/>
        <v>0.27178511259251487</v>
      </c>
      <c r="F397" s="9">
        <f t="shared" si="93"/>
        <v>0.25844771673064437</v>
      </c>
      <c r="G397" s="9">
        <f t="shared" si="94"/>
        <v>1.0548729907797454</v>
      </c>
      <c r="H397" s="9">
        <f t="shared" si="95"/>
        <v>2.128714100134327</v>
      </c>
      <c r="I397" s="9">
        <f t="shared" si="96"/>
        <v>3.6793773965805538</v>
      </c>
      <c r="J397" s="9">
        <f t="shared" si="97"/>
        <v>3.8692545349209082</v>
      </c>
      <c r="K397" s="11">
        <f t="shared" si="98"/>
        <v>0.48309178743961356</v>
      </c>
      <c r="L397" s="11">
        <f t="shared" si="99"/>
        <v>0.2824858757062147</v>
      </c>
      <c r="M397" s="11">
        <f t="shared" si="100"/>
        <v>0.26881720430107525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-0.27118761458425966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0.23221333868634603</v>
      </c>
      <c r="Q397" s="11">
        <f>2*'OddsRatio_working_3-way'!K397*'OddsRatio_working_3-way'!L397*'OddsRatio_working_3-way'!M397</f>
        <v>7.3369143344817075E-2</v>
      </c>
      <c r="R397" s="11">
        <f t="shared" si="101"/>
        <v>0</v>
      </c>
      <c r="S397" s="11">
        <f t="shared" si="102"/>
        <v>-0.85628297974572842</v>
      </c>
      <c r="T397" s="11">
        <f t="shared" si="103"/>
        <v>-0.27054754494335814</v>
      </c>
      <c r="U397" s="11">
        <f>'OddsRatio_working_3-way'!S397-'OddsRatio_working_3-way'!R397^2/3</f>
        <v>-0.85628297974572842</v>
      </c>
      <c r="V397" s="11">
        <f>'OddsRatio_working_3-way'!S397*'OddsRatio_working_3-way'!R397/3-2*'OddsRatio_working_3-way'!R397^3/27-'OddsRatio_working_3-way'!T397</f>
        <v>0.27054754494335814</v>
      </c>
      <c r="W397" s="11">
        <f>'OddsRatio_working_3-way'!V397^2+4*'OddsRatio_working_3-way'!U397^3/27</f>
        <v>-1.9817991851443423E-2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0.15249095540910107</v>
      </c>
      <c r="Y397" s="11">
        <f>IF('OddsRatio_working_3-way'!W397&gt;=0,IF('OddsRatio_working_3-way'!V397+SQRT('OddsRatio_working_3-way'!W397)&gt;0,0,PI()),ACOS('OddsRatio_working_3-way'!V397/(2*'OddsRatio_working_3-way'!X397)))</f>
        <v>0.47978595621833642</v>
      </c>
      <c r="Z397" s="11">
        <f>'OddsRatio_working_3-way'!X397^(1/3)*COS('OddsRatio_working_3-way'!Y397/3)</f>
        <v>0.52743649538987269</v>
      </c>
      <c r="AA397" s="11">
        <f>'OddsRatio_working_3-way'!X397^(1/3)*COS(('OddsRatio_working_3-way'!Y397+2*PI())/3)</f>
        <v>-0.33739865509452061</v>
      </c>
      <c r="AB397" s="11">
        <f>'OddsRatio_working_3-way'!X397^(1/3)*COS(('OddsRatio_working_3-way'!Y397+4*PI())/3)</f>
        <v>-0.19003784029535215</v>
      </c>
      <c r="AC397" s="11">
        <f>'OddsRatio_working_3-way'!X397^(1/3)*SIN('OddsRatio_working_3-way'!Y397/3)</f>
        <v>8.5078806092302728E-2</v>
      </c>
      <c r="AD397" s="11">
        <f>'OddsRatio_working_3-way'!X397^(1/3)*SIN(('OddsRatio_working_3-way'!Y397+2*PI())/3)</f>
        <v>0.41423400084451245</v>
      </c>
      <c r="AE397" s="11">
        <f>'OddsRatio_working_3-way'!X397^(1/3)*SIN(('OddsRatio_working_3-way'!Y397+4*PI())/3)</f>
        <v>-0.49931280693681496</v>
      </c>
      <c r="AF397" s="11">
        <f>-'OddsRatio_working_3-way'!U397/(3*'OddsRatio_working_3-way'!X397^(1/3))*COS(('OddsRatio_working_3-way'!Y397)/3)</f>
        <v>0.52743649538987269</v>
      </c>
      <c r="AG397" s="11">
        <f>-'OddsRatio_working_3-way'!U397/(3*'OddsRatio_working_3-way'!X397^(1/3))*COS(('OddsRatio_working_3-way'!Y397+2*PI())/3)</f>
        <v>-0.33739865509452061</v>
      </c>
      <c r="AH397" s="11">
        <f>-'OddsRatio_working_3-way'!U397/(3*'OddsRatio_working_3-way'!X397^(1/3))*COS(('OddsRatio_working_3-way'!Y397+4*PI())/3)</f>
        <v>-0.19003784029535215</v>
      </c>
      <c r="AI397" s="11">
        <f>'OddsRatio_working_3-way'!U397/(3*'OddsRatio_working_3-way'!X397^(1/3))*SIN(('OddsRatio_working_3-way'!Y397)/3)</f>
        <v>-8.5078806092302728E-2</v>
      </c>
      <c r="AJ397" s="11">
        <f>'OddsRatio_working_3-way'!U397/(3*'OddsRatio_working_3-way'!X397^(1/3))*SIN(('OddsRatio_working_3-way'!Y397+2*PI())/3)</f>
        <v>-0.41423400084451245</v>
      </c>
      <c r="AK397" s="11">
        <f>'OddsRatio_working_3-way'!U397/(3*'OddsRatio_working_3-way'!X397^(1/3))*SIN(('OddsRatio_working_3-way'!Y397+4*PI())/3)</f>
        <v>0.49931280693681496</v>
      </c>
      <c r="AL397" s="11">
        <f>'OddsRatio_working_3-way'!Z397+'OddsRatio_working_3-way'!AF397</f>
        <v>1.0548729907797454</v>
      </c>
      <c r="AM397" s="11">
        <f>'OddsRatio_working_3-way'!AA397+'OddsRatio_working_3-way'!AG397</f>
        <v>-0.67479731018904121</v>
      </c>
      <c r="AN397" s="11">
        <f>'OddsRatio_working_3-way'!AB397+'OddsRatio_working_3-way'!AH397</f>
        <v>-0.38007568059070429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1.0548729907797454</v>
      </c>
      <c r="AS397" s="11">
        <f>IF(('OddsRatio_working_3-way'!X397=0),IF(Q397&gt;0,-Q397^(1/3),(-Q397)^(1/3)),'OddsRatio_working_3-way'!AM397-'OddsRatio_working_3-way'!R397/3)</f>
        <v>-0.67479731018904121</v>
      </c>
      <c r="AT397" s="11">
        <f>IF(('OddsRatio_working_3-way'!X397=0),IF(Q397&gt;0,-Q397^(1/3),(-Q397)^(1/3)),'OddsRatio_working_3-way'!AN397-'OddsRatio_working_3-way'!R397/3)</f>
        <v>-0.38007568059070429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2.57</v>
      </c>
      <c r="B398" s="4">
        <f>IF('True_Odds_Calculator_3-way'!B399="","",'True_Odds_Calculator_3-way'!B399)</f>
        <v>2.98</v>
      </c>
      <c r="C398" s="4">
        <f>IF('True_Odds_Calculator_3-way'!C399="","",'True_Odds_Calculator_3-way'!C399)</f>
        <v>3.19</v>
      </c>
      <c r="D398" s="9">
        <f t="shared" si="91"/>
        <v>0.3756544132754856</v>
      </c>
      <c r="E398" s="9">
        <f t="shared" si="92"/>
        <v>0.32299197297131138</v>
      </c>
      <c r="F398" s="9">
        <f t="shared" si="93"/>
        <v>0.30135361375320302</v>
      </c>
      <c r="G398" s="9">
        <f t="shared" si="94"/>
        <v>1.0586122089308247</v>
      </c>
      <c r="H398" s="9">
        <f t="shared" si="95"/>
        <v>2.6620211680213948</v>
      </c>
      <c r="I398" s="9">
        <f t="shared" si="96"/>
        <v>3.0960521736830326</v>
      </c>
      <c r="J398" s="9">
        <f t="shared" si="97"/>
        <v>3.3183607375585065</v>
      </c>
      <c r="K398" s="11">
        <f t="shared" si="98"/>
        <v>0.38910505836575876</v>
      </c>
      <c r="L398" s="11">
        <f t="shared" si="99"/>
        <v>0.33557046979865773</v>
      </c>
      <c r="M398" s="11">
        <f t="shared" si="100"/>
        <v>0.31347962382445144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-0.27865631334438545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0.23494803759856253</v>
      </c>
      <c r="Q398" s="11">
        <f>2*'OddsRatio_working_3-way'!K398*'OddsRatio_working_3-way'!L398*'OddsRatio_working_3-way'!M398</f>
        <v>8.1863427734690783E-2</v>
      </c>
      <c r="R398" s="11">
        <f t="shared" si="101"/>
        <v>0</v>
      </c>
      <c r="S398" s="11">
        <f t="shared" si="102"/>
        <v>-0.84314629293252441</v>
      </c>
      <c r="T398" s="11">
        <f t="shared" si="103"/>
        <v>-0.29377919614373676</v>
      </c>
      <c r="U398" s="11">
        <f>'OddsRatio_working_3-way'!S398-'OddsRatio_working_3-way'!R398^2/3</f>
        <v>-0.84314629293252441</v>
      </c>
      <c r="V398" s="11">
        <f>'OddsRatio_working_3-way'!S398*'OddsRatio_working_3-way'!R398/3-2*'OddsRatio_working_3-way'!R398^3/27-'OddsRatio_working_3-way'!T398</f>
        <v>0.29377919614373676</v>
      </c>
      <c r="W398" s="11">
        <f>'OddsRatio_working_3-way'!V398^2+4*'OddsRatio_working_3-way'!U398^3/27</f>
        <v>-2.4921616770583327E-3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0.14899528328433631</v>
      </c>
      <c r="Y398" s="11">
        <f>IF('OddsRatio_working_3-way'!W398&gt;=0,IF('OddsRatio_working_3-way'!V398+SQRT('OddsRatio_working_3-way'!W398)&gt;0,0,PI()),ACOS('OddsRatio_working_3-way'!V398/(2*'OddsRatio_working_3-way'!X398)))</f>
        <v>0.16832098589016931</v>
      </c>
      <c r="Z398" s="11">
        <f>'OddsRatio_working_3-way'!X398^(1/3)*COS('OddsRatio_working_3-way'!Y398/3)</f>
        <v>0.52930610446541226</v>
      </c>
      <c r="AA398" s="11">
        <f>'OddsRatio_working_3-way'!X398^(1/3)*COS(('OddsRatio_working_3-way'!Y398+2*PI())/3)</f>
        <v>-0.2903991017329417</v>
      </c>
      <c r="AB398" s="11">
        <f>'OddsRatio_working_3-way'!X398^(1/3)*COS(('OddsRatio_working_3-way'!Y398+4*PI())/3)</f>
        <v>-0.23890700273247076</v>
      </c>
      <c r="AC398" s="11">
        <f>'OddsRatio_working_3-way'!X398^(1/3)*SIN('OddsRatio_working_3-way'!Y398/3)</f>
        <v>2.9728977219060988E-2</v>
      </c>
      <c r="AD398" s="11">
        <f>'OddsRatio_working_3-way'!X398^(1/3)*SIN(('OddsRatio_working_3-way'!Y398+2*PI())/3)</f>
        <v>0.44352804423569653</v>
      </c>
      <c r="AE398" s="11">
        <f>'OddsRatio_working_3-way'!X398^(1/3)*SIN(('OddsRatio_working_3-way'!Y398+4*PI())/3)</f>
        <v>-0.47325702145475734</v>
      </c>
      <c r="AF398" s="11">
        <f>-'OddsRatio_working_3-way'!U398/(3*'OddsRatio_working_3-way'!X398^(1/3))*COS(('OddsRatio_working_3-way'!Y398)/3)</f>
        <v>0.52930610446541237</v>
      </c>
      <c r="AG398" s="11">
        <f>-'OddsRatio_working_3-way'!U398/(3*'OddsRatio_working_3-way'!X398^(1/3))*COS(('OddsRatio_working_3-way'!Y398+2*PI())/3)</f>
        <v>-0.29039910173294176</v>
      </c>
      <c r="AH398" s="11">
        <f>-'OddsRatio_working_3-way'!U398/(3*'OddsRatio_working_3-way'!X398^(1/3))*COS(('OddsRatio_working_3-way'!Y398+4*PI())/3)</f>
        <v>-0.23890700273247081</v>
      </c>
      <c r="AI398" s="11">
        <f>'OddsRatio_working_3-way'!U398/(3*'OddsRatio_working_3-way'!X398^(1/3))*SIN(('OddsRatio_working_3-way'!Y398)/3)</f>
        <v>-2.9728977219060995E-2</v>
      </c>
      <c r="AJ398" s="11">
        <f>'OddsRatio_working_3-way'!U398/(3*'OddsRatio_working_3-way'!X398^(1/3))*SIN(('OddsRatio_working_3-way'!Y398+2*PI())/3)</f>
        <v>-0.44352804423569664</v>
      </c>
      <c r="AK398" s="11">
        <f>'OddsRatio_working_3-way'!U398/(3*'OddsRatio_working_3-way'!X398^(1/3))*SIN(('OddsRatio_working_3-way'!Y398+4*PI())/3)</f>
        <v>0.47325702145475745</v>
      </c>
      <c r="AL398" s="11">
        <f>'OddsRatio_working_3-way'!Z398+'OddsRatio_working_3-way'!AF398</f>
        <v>1.0586122089308247</v>
      </c>
      <c r="AM398" s="11">
        <f>'OddsRatio_working_3-way'!AA398+'OddsRatio_working_3-way'!AG398</f>
        <v>-0.5807982034658834</v>
      </c>
      <c r="AN398" s="11">
        <f>'OddsRatio_working_3-way'!AB398+'OddsRatio_working_3-way'!AH398</f>
        <v>-0.47781400546494157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1.0586122089308247</v>
      </c>
      <c r="AS398" s="11">
        <f>IF(('OddsRatio_working_3-way'!X398=0),IF(Q398&gt;0,-Q398^(1/3),(-Q398)^(1/3)),'OddsRatio_working_3-way'!AM398-'OddsRatio_working_3-way'!R398/3)</f>
        <v>-0.5807982034658834</v>
      </c>
      <c r="AT398" s="11">
        <f>IF(('OddsRatio_working_3-way'!X398=0),IF(Q398&gt;0,-Q398^(1/3),(-Q398)^(1/3)),'OddsRatio_working_3-way'!AN398-'OddsRatio_working_3-way'!R398/3)</f>
        <v>-0.47781400546494157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2.97</v>
      </c>
      <c r="B399" s="4">
        <f>IF('True_Odds_Calculator_3-way'!B400="","",'True_Odds_Calculator_3-way'!B400)</f>
        <v>2.98</v>
      </c>
      <c r="C399" s="4">
        <f>IF('True_Odds_Calculator_3-way'!C400="","",'True_Odds_Calculator_3-way'!C400)</f>
        <v>2.73</v>
      </c>
      <c r="D399" s="9">
        <f t="shared" si="91"/>
        <v>0.32400991511936067</v>
      </c>
      <c r="E399" s="9">
        <f t="shared" si="92"/>
        <v>0.32290190250776513</v>
      </c>
      <c r="F399" s="9">
        <f t="shared" si="93"/>
        <v>0.3530881823728742</v>
      </c>
      <c r="G399" s="9">
        <f t="shared" si="94"/>
        <v>1.0590483780099924</v>
      </c>
      <c r="H399" s="9">
        <f t="shared" si="95"/>
        <v>3.0863253046796859</v>
      </c>
      <c r="I399" s="9">
        <f t="shared" si="96"/>
        <v>3.0969157884597847</v>
      </c>
      <c r="J399" s="9">
        <f t="shared" si="97"/>
        <v>2.8321536939572871</v>
      </c>
      <c r="K399" s="11">
        <f t="shared" si="98"/>
        <v>0.33670033670033667</v>
      </c>
      <c r="L399" s="11">
        <f t="shared" si="99"/>
        <v>0.33557046979865773</v>
      </c>
      <c r="M399" s="11">
        <f t="shared" si="100"/>
        <v>0.36630036630036628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-0.27928149404659464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0.23507853485482116</v>
      </c>
      <c r="Q399" s="11">
        <f>2*'OddsRatio_working_3-way'!K399*'OddsRatio_working_3-way'!L399*'OddsRatio_working_3-way'!M399</f>
        <v>8.2774131991134217E-2</v>
      </c>
      <c r="R399" s="11">
        <f t="shared" si="101"/>
        <v>0</v>
      </c>
      <c r="S399" s="11">
        <f t="shared" si="102"/>
        <v>-0.8417261432137757</v>
      </c>
      <c r="T399" s="11">
        <f t="shared" si="103"/>
        <v>-0.296382444793583</v>
      </c>
      <c r="U399" s="11">
        <f>'OddsRatio_working_3-way'!S399-'OddsRatio_working_3-way'!R399^2/3</f>
        <v>-0.8417261432137757</v>
      </c>
      <c r="V399" s="11">
        <f>'OddsRatio_working_3-way'!S399*'OddsRatio_working_3-way'!R399/3-2*'OddsRatio_working_3-way'!R399^3/27-'OddsRatio_working_3-way'!T399</f>
        <v>0.296382444793583</v>
      </c>
      <c r="W399" s="11">
        <f>'OddsRatio_working_3-way'!V399^2+4*'OddsRatio_working_3-way'!U399^3/27</f>
        <v>-5.0787806491645049E-4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0.14861900252553317</v>
      </c>
      <c r="Y399" s="11">
        <f>IF('OddsRatio_working_3-way'!W399&gt;=0,IF('OddsRatio_working_3-way'!V399+SQRT('OddsRatio_working_3-way'!W399)&gt;0,0,PI()),ACOS('OddsRatio_working_3-way'!V399/(2*'OddsRatio_working_3-way'!X399)))</f>
        <v>7.5891363701112491E-2</v>
      </c>
      <c r="Z399" s="11">
        <f>'OddsRatio_working_3-way'!X399^(1/3)*COS('OddsRatio_working_3-way'!Y399/3)</f>
        <v>0.52952418900499632</v>
      </c>
      <c r="AA399" s="11">
        <f>'OddsRatio_working_3-way'!X399^(1/3)*COS(('OddsRatio_working_3-way'!Y399+2*PI())/3)</f>
        <v>-0.27636535901704823</v>
      </c>
      <c r="AB399" s="11">
        <f>'OddsRatio_working_3-way'!X399^(1/3)*COS(('OddsRatio_working_3-way'!Y399+4*PI())/3)</f>
        <v>-0.25315882998794825</v>
      </c>
      <c r="AC399" s="11">
        <f>'OddsRatio_working_3-way'!X399^(1/3)*SIN('OddsRatio_working_3-way'!Y399/3)</f>
        <v>1.3398295781907966E-2</v>
      </c>
      <c r="AD399" s="11">
        <f>'OddsRatio_working_3-way'!X399^(1/3)*SIN(('OddsRatio_working_3-way'!Y399+2*PI())/3)</f>
        <v>0.45188225170572549</v>
      </c>
      <c r="AE399" s="11">
        <f>'OddsRatio_working_3-way'!X399^(1/3)*SIN(('OddsRatio_working_3-way'!Y399+4*PI())/3)</f>
        <v>-0.46528054748763326</v>
      </c>
      <c r="AF399" s="11">
        <f>-'OddsRatio_working_3-way'!U399/(3*'OddsRatio_working_3-way'!X399^(1/3))*COS(('OddsRatio_working_3-way'!Y399)/3)</f>
        <v>0.5295241890049962</v>
      </c>
      <c r="AG399" s="11">
        <f>-'OddsRatio_working_3-way'!U399/(3*'OddsRatio_working_3-way'!X399^(1/3))*COS(('OddsRatio_working_3-way'!Y399+2*PI())/3)</f>
        <v>-0.27636535901704817</v>
      </c>
      <c r="AH399" s="11">
        <f>-'OddsRatio_working_3-way'!U399/(3*'OddsRatio_working_3-way'!X399^(1/3))*COS(('OddsRatio_working_3-way'!Y399+4*PI())/3)</f>
        <v>-0.2531588299879482</v>
      </c>
      <c r="AI399" s="11">
        <f>'OddsRatio_working_3-way'!U399/(3*'OddsRatio_working_3-way'!X399^(1/3))*SIN(('OddsRatio_working_3-way'!Y399)/3)</f>
        <v>-1.3398295781907963E-2</v>
      </c>
      <c r="AJ399" s="11">
        <f>'OddsRatio_working_3-way'!U399/(3*'OddsRatio_working_3-way'!X399^(1/3))*SIN(('OddsRatio_working_3-way'!Y399+2*PI())/3)</f>
        <v>-0.45188225170572538</v>
      </c>
      <c r="AK399" s="11">
        <f>'OddsRatio_working_3-way'!U399/(3*'OddsRatio_working_3-way'!X399^(1/3))*SIN(('OddsRatio_working_3-way'!Y399+4*PI())/3)</f>
        <v>0.46528054748763314</v>
      </c>
      <c r="AL399" s="11">
        <f>'OddsRatio_working_3-way'!Z399+'OddsRatio_working_3-way'!AF399</f>
        <v>1.0590483780099924</v>
      </c>
      <c r="AM399" s="11">
        <f>'OddsRatio_working_3-way'!AA399+'OddsRatio_working_3-way'!AG399</f>
        <v>-0.55273071803409635</v>
      </c>
      <c r="AN399" s="11">
        <f>'OddsRatio_working_3-way'!AB399+'OddsRatio_working_3-way'!AH399</f>
        <v>-0.50631765997589651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1.0590483780099924</v>
      </c>
      <c r="AS399" s="11">
        <f>IF(('OddsRatio_working_3-way'!X399=0),IF(Q399&gt;0,-Q399^(1/3),(-Q399)^(1/3)),'OddsRatio_working_3-way'!AM399-'OddsRatio_working_3-way'!R399/3)</f>
        <v>-0.55273071803409635</v>
      </c>
      <c r="AT399" s="11">
        <f>IF(('OddsRatio_working_3-way'!X399=0),IF(Q399&gt;0,-Q399^(1/3),(-Q399)^(1/3)),'OddsRatio_working_3-way'!AN399-'OddsRatio_working_3-way'!R399/3)</f>
        <v>-0.50631765997589651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2.15</v>
      </c>
      <c r="B400" s="4">
        <f>IF('True_Odds_Calculator_3-way'!B401="","",'True_Odds_Calculator_3-way'!B401)</f>
        <v>3.46</v>
      </c>
      <c r="C400" s="4">
        <f>IF('True_Odds_Calculator_3-way'!C401="","",'True_Odds_Calculator_3-way'!C401)</f>
        <v>3.58</v>
      </c>
      <c r="D400" s="9">
        <f t="shared" si="91"/>
        <v>0.45234443300379179</v>
      </c>
      <c r="E400" s="9">
        <f t="shared" si="92"/>
        <v>0.2785627489357308</v>
      </c>
      <c r="F400" s="9">
        <f t="shared" si="93"/>
        <v>0.26909281806047758</v>
      </c>
      <c r="G400" s="9">
        <f t="shared" si="94"/>
        <v>1.0527867647408937</v>
      </c>
      <c r="H400" s="9">
        <f t="shared" si="95"/>
        <v>2.2107047794520276</v>
      </c>
      <c r="I400" s="9">
        <f t="shared" si="96"/>
        <v>3.5898554412625971</v>
      </c>
      <c r="J400" s="9">
        <f t="shared" si="97"/>
        <v>3.7161898530315063</v>
      </c>
      <c r="K400" s="11">
        <f t="shared" si="98"/>
        <v>0.46511627906976744</v>
      </c>
      <c r="L400" s="11">
        <f t="shared" si="99"/>
        <v>0.28901734104046245</v>
      </c>
      <c r="M400" s="11">
        <f t="shared" si="100"/>
        <v>0.27932960893854747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-0.27406594116317373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0.23243047174749412</v>
      </c>
      <c r="Q400" s="11">
        <f>2*'OddsRatio_working_3-way'!K400*'OddsRatio_working_3-way'!L400*'OddsRatio_working_3-way'!M400</f>
        <v>7.5098698464456923E-2</v>
      </c>
      <c r="R400" s="11">
        <f t="shared" si="101"/>
        <v>0</v>
      </c>
      <c r="S400" s="11">
        <f t="shared" si="102"/>
        <v>-0.84808229275417102</v>
      </c>
      <c r="T400" s="11">
        <f t="shared" si="103"/>
        <v>-0.27401689588180006</v>
      </c>
      <c r="U400" s="11">
        <f>'OddsRatio_working_3-way'!S400-'OddsRatio_working_3-way'!R400^2/3</f>
        <v>-0.84808229275417102</v>
      </c>
      <c r="V400" s="11">
        <f>'OddsRatio_working_3-way'!S400*'OddsRatio_working_3-way'!R400/3-2*'OddsRatio_working_3-way'!R400^3/27-'OddsRatio_working_3-way'!T400</f>
        <v>0.27401689588180006</v>
      </c>
      <c r="W400" s="11">
        <f>'OddsRatio_working_3-way'!V400^2+4*'OddsRatio_working_3-way'!U400^3/27</f>
        <v>-1.5281813419430024E-2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0.15030558260434582</v>
      </c>
      <c r="Y400" s="11">
        <f>IF('OddsRatio_working_3-way'!W400&gt;=0,IF('OddsRatio_working_3-way'!V400+SQRT('OddsRatio_working_3-way'!W400)&gt;0,0,PI()),ACOS('OddsRatio_working_3-way'!V400/(2*'OddsRatio_working_3-way'!X400)))</f>
        <v>0.42380048404633208</v>
      </c>
      <c r="Z400" s="11">
        <f>'OddsRatio_working_3-way'!X400^(1/3)*COS('OddsRatio_working_3-way'!Y400/3)</f>
        <v>0.52639338237044686</v>
      </c>
      <c r="AA400" s="11">
        <f>'OddsRatio_working_3-way'!X400^(1/3)*COS(('OddsRatio_working_3-way'!Y400+2*PI())/3)</f>
        <v>-0.32802784446814087</v>
      </c>
      <c r="AB400" s="11">
        <f>'OddsRatio_working_3-way'!X400^(1/3)*COS(('OddsRatio_working_3-way'!Y400+4*PI())/3)</f>
        <v>-0.19836553790230593</v>
      </c>
      <c r="AC400" s="11">
        <f>'OddsRatio_working_3-way'!X400^(1/3)*SIN('OddsRatio_working_3-way'!Y400/3)</f>
        <v>7.4860567599532607E-2</v>
      </c>
      <c r="AD400" s="11">
        <f>'OddsRatio_working_3-way'!X400^(1/3)*SIN(('OddsRatio_working_3-way'!Y400+2*PI())/3)</f>
        <v>0.41843975771705644</v>
      </c>
      <c r="AE400" s="11">
        <f>'OddsRatio_working_3-way'!X400^(1/3)*SIN(('OddsRatio_working_3-way'!Y400+4*PI())/3)</f>
        <v>-0.49330032531658902</v>
      </c>
      <c r="AF400" s="11">
        <f>-'OddsRatio_working_3-way'!U400/(3*'OddsRatio_working_3-way'!X400^(1/3))*COS(('OddsRatio_working_3-way'!Y400)/3)</f>
        <v>0.52639338237044686</v>
      </c>
      <c r="AG400" s="11">
        <f>-'OddsRatio_working_3-way'!U400/(3*'OddsRatio_working_3-way'!X400^(1/3))*COS(('OddsRatio_working_3-way'!Y400+2*PI())/3)</f>
        <v>-0.32802784446814087</v>
      </c>
      <c r="AH400" s="11">
        <f>-'OddsRatio_working_3-way'!U400/(3*'OddsRatio_working_3-way'!X400^(1/3))*COS(('OddsRatio_working_3-way'!Y400+4*PI())/3)</f>
        <v>-0.19836553790230593</v>
      </c>
      <c r="AI400" s="11">
        <f>'OddsRatio_working_3-way'!U400/(3*'OddsRatio_working_3-way'!X400^(1/3))*SIN(('OddsRatio_working_3-way'!Y400)/3)</f>
        <v>-7.4860567599532607E-2</v>
      </c>
      <c r="AJ400" s="11">
        <f>'OddsRatio_working_3-way'!U400/(3*'OddsRatio_working_3-way'!X400^(1/3))*SIN(('OddsRatio_working_3-way'!Y400+2*PI())/3)</f>
        <v>-0.41843975771705644</v>
      </c>
      <c r="AK400" s="11">
        <f>'OddsRatio_working_3-way'!U400/(3*'OddsRatio_working_3-way'!X400^(1/3))*SIN(('OddsRatio_working_3-way'!Y400+4*PI())/3)</f>
        <v>0.49330032531658902</v>
      </c>
      <c r="AL400" s="11">
        <f>'OddsRatio_working_3-way'!Z400+'OddsRatio_working_3-way'!AF400</f>
        <v>1.0527867647408937</v>
      </c>
      <c r="AM400" s="11">
        <f>'OddsRatio_working_3-way'!AA400+'OddsRatio_working_3-way'!AG400</f>
        <v>-0.65605568893628174</v>
      </c>
      <c r="AN400" s="11">
        <f>'OddsRatio_working_3-way'!AB400+'OddsRatio_working_3-way'!AH400</f>
        <v>-0.39673107580461187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1.0527867647408937</v>
      </c>
      <c r="AS400" s="11">
        <f>IF(('OddsRatio_working_3-way'!X400=0),IF(Q400&gt;0,-Q400^(1/3),(-Q400)^(1/3)),'OddsRatio_working_3-way'!AM400-'OddsRatio_working_3-way'!R400/3)</f>
        <v>-0.65605568893628174</v>
      </c>
      <c r="AT400" s="11">
        <f>IF(('OddsRatio_working_3-way'!X400=0),IF(Q400&gt;0,-Q400^(1/3),(-Q400)^(1/3)),'OddsRatio_working_3-way'!AN400-'OddsRatio_working_3-way'!R400/3)</f>
        <v>-0.39673107580461187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2.54</v>
      </c>
      <c r="B401" s="4">
        <f>IF('True_Odds_Calculator_3-way'!B402="","",'True_Odds_Calculator_3-way'!B402)</f>
        <v>3.49</v>
      </c>
      <c r="C401" s="4">
        <f>IF('True_Odds_Calculator_3-way'!C402="","",'True_Odds_Calculator_3-way'!C402)</f>
        <v>2.84</v>
      </c>
      <c r="D401" s="9">
        <f t="shared" si="91"/>
        <v>0.3821724782338668</v>
      </c>
      <c r="E401" s="9">
        <f t="shared" si="92"/>
        <v>0.2767105245148736</v>
      </c>
      <c r="F401" s="9">
        <f t="shared" si="93"/>
        <v>0.3411169972512596</v>
      </c>
      <c r="G401" s="9">
        <f t="shared" si="94"/>
        <v>1.0497529918939863</v>
      </c>
      <c r="H401" s="9">
        <f t="shared" si="95"/>
        <v>2.6166196075167392</v>
      </c>
      <c r="I401" s="9">
        <f t="shared" si="96"/>
        <v>3.613884949816025</v>
      </c>
      <c r="J401" s="9">
        <f t="shared" si="97"/>
        <v>2.9315455050849342</v>
      </c>
      <c r="K401" s="11">
        <f t="shared" si="98"/>
        <v>0.39370078740157477</v>
      </c>
      <c r="L401" s="11">
        <f t="shared" si="99"/>
        <v>0.28653295128939826</v>
      </c>
      <c r="M401" s="11">
        <f t="shared" si="100"/>
        <v>0.35211267605633806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-0.28025954159176558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0.23316352779039146</v>
      </c>
      <c r="Q401" s="11">
        <f>2*'OddsRatio_working_3-way'!K401*'OddsRatio_working_3-way'!L401*'OddsRatio_working_3-way'!M401</f>
        <v>7.9442428548685343E-2</v>
      </c>
      <c r="R401" s="11">
        <f t="shared" si="101"/>
        <v>0</v>
      </c>
      <c r="S401" s="11">
        <f t="shared" si="102"/>
        <v>-0.83195571671213397</v>
      </c>
      <c r="T401" s="11">
        <f t="shared" si="103"/>
        <v>-0.28346021012338468</v>
      </c>
      <c r="U401" s="11">
        <f>'OddsRatio_working_3-way'!S401-'OddsRatio_working_3-way'!R401^2/3</f>
        <v>-0.83195571671213397</v>
      </c>
      <c r="V401" s="11">
        <f>'OddsRatio_working_3-way'!S401*'OddsRatio_working_3-way'!R401/3-2*'OddsRatio_working_3-way'!R401^3/27-'OddsRatio_working_3-way'!T401</f>
        <v>0.28346021012338468</v>
      </c>
      <c r="W401" s="11">
        <f>'OddsRatio_working_3-way'!V401^2+4*'OddsRatio_working_3-way'!U401^3/27</f>
        <v>-4.9597035035642001E-3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0.1460388597486621</v>
      </c>
      <c r="Y401" s="11">
        <f>IF('OddsRatio_working_3-way'!W401&gt;=0,IF('OddsRatio_working_3-way'!V401+SQRT('OddsRatio_working_3-way'!W401)&gt;0,0,PI()),ACOS('OddsRatio_working_3-way'!V401/(2*'OddsRatio_working_3-way'!X401)))</f>
        <v>0.24351755807261766</v>
      </c>
      <c r="Z401" s="11">
        <f>'OddsRatio_working_3-way'!X401^(1/3)*COS('OddsRatio_working_3-way'!Y401/3)</f>
        <v>0.52487649594699315</v>
      </c>
      <c r="AA401" s="11">
        <f>'OddsRatio_working_3-way'!X401^(1/3)*COS(('OddsRatio_working_3-way'!Y401+2*PI())/3)</f>
        <v>-0.29941698753879348</v>
      </c>
      <c r="AB401" s="11">
        <f>'OddsRatio_working_3-way'!X401^(1/3)*COS(('OddsRatio_working_3-way'!Y401+4*PI())/3)</f>
        <v>-0.22545950840819984</v>
      </c>
      <c r="AC401" s="11">
        <f>'OddsRatio_working_3-way'!X401^(1/3)*SIN('OddsRatio_working_3-way'!Y401/3)</f>
        <v>4.2699370484634298E-2</v>
      </c>
      <c r="AD401" s="11">
        <f>'OddsRatio_working_3-way'!X401^(1/3)*SIN(('OddsRatio_working_3-way'!Y401+2*PI())/3)</f>
        <v>0.4332066940971388</v>
      </c>
      <c r="AE401" s="11">
        <f>'OddsRatio_working_3-way'!X401^(1/3)*SIN(('OddsRatio_working_3-way'!Y401+4*PI())/3)</f>
        <v>-0.4759060645817732</v>
      </c>
      <c r="AF401" s="11">
        <f>-'OddsRatio_working_3-way'!U401/(3*'OddsRatio_working_3-way'!X401^(1/3))*COS(('OddsRatio_working_3-way'!Y401)/3)</f>
        <v>0.52487649594699304</v>
      </c>
      <c r="AG401" s="11">
        <f>-'OddsRatio_working_3-way'!U401/(3*'OddsRatio_working_3-way'!X401^(1/3))*COS(('OddsRatio_working_3-way'!Y401+2*PI())/3)</f>
        <v>-0.29941698753879342</v>
      </c>
      <c r="AH401" s="11">
        <f>-'OddsRatio_working_3-way'!U401/(3*'OddsRatio_working_3-way'!X401^(1/3))*COS(('OddsRatio_working_3-way'!Y401+4*PI())/3)</f>
        <v>-0.22545950840819981</v>
      </c>
      <c r="AI401" s="11">
        <f>'OddsRatio_working_3-way'!U401/(3*'OddsRatio_working_3-way'!X401^(1/3))*SIN(('OddsRatio_working_3-way'!Y401)/3)</f>
        <v>-4.2699370484634291E-2</v>
      </c>
      <c r="AJ401" s="11">
        <f>'OddsRatio_working_3-way'!U401/(3*'OddsRatio_working_3-way'!X401^(1/3))*SIN(('OddsRatio_working_3-way'!Y401+2*PI())/3)</f>
        <v>-0.43320669409713874</v>
      </c>
      <c r="AK401" s="11">
        <f>'OddsRatio_working_3-way'!U401/(3*'OddsRatio_working_3-way'!X401^(1/3))*SIN(('OddsRatio_working_3-way'!Y401+4*PI())/3)</f>
        <v>0.47590606458177309</v>
      </c>
      <c r="AL401" s="11">
        <f>'OddsRatio_working_3-way'!Z401+'OddsRatio_working_3-way'!AF401</f>
        <v>1.0497529918939863</v>
      </c>
      <c r="AM401" s="11">
        <f>'OddsRatio_working_3-way'!AA401+'OddsRatio_working_3-way'!AG401</f>
        <v>-0.59883397507758684</v>
      </c>
      <c r="AN401" s="11">
        <f>'OddsRatio_working_3-way'!AB401+'OddsRatio_working_3-way'!AH401</f>
        <v>-0.45091901681639968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1.0497529918939863</v>
      </c>
      <c r="AS401" s="11">
        <f>IF(('OddsRatio_working_3-way'!X401=0),IF(Q401&gt;0,-Q401^(1/3),(-Q401)^(1/3)),'OddsRatio_working_3-way'!AM401-'OddsRatio_working_3-way'!R401/3)</f>
        <v>-0.59883397507758684</v>
      </c>
      <c r="AT401" s="11">
        <f>IF(('OddsRatio_working_3-way'!X401=0),IF(Q401&gt;0,-Q401^(1/3),(-Q401)^(1/3)),'OddsRatio_working_3-way'!AN401-'OddsRatio_working_3-way'!R401/3)</f>
        <v>-0.45091901681639968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1.64</v>
      </c>
      <c r="B402" s="4">
        <f>IF('True_Odds_Calculator_3-way'!B403="","",'True_Odds_Calculator_3-way'!B403)</f>
        <v>4.21</v>
      </c>
      <c r="C402" s="4">
        <f>IF('True_Odds_Calculator_3-way'!C403="","",'True_Odds_Calculator_3-way'!C403)</f>
        <v>5.28</v>
      </c>
      <c r="D402" s="9">
        <f t="shared" si="91"/>
        <v>0.59428693514470876</v>
      </c>
      <c r="E402" s="9">
        <f t="shared" si="92"/>
        <v>0.22603409803141628</v>
      </c>
      <c r="F402" s="9">
        <f t="shared" si="93"/>
        <v>0.17967896682387507</v>
      </c>
      <c r="G402" s="9">
        <f t="shared" si="94"/>
        <v>1.0667013295219621</v>
      </c>
      <c r="H402" s="9">
        <f t="shared" si="95"/>
        <v>1.6826888508940554</v>
      </c>
      <c r="I402" s="9">
        <f t="shared" si="96"/>
        <v>4.4241112677654986</v>
      </c>
      <c r="J402" s="9">
        <f t="shared" si="97"/>
        <v>5.5654816903539972</v>
      </c>
      <c r="K402" s="11">
        <f t="shared" si="98"/>
        <v>0.6097560975609756</v>
      </c>
      <c r="L402" s="11">
        <f t="shared" si="99"/>
        <v>0.23752969121140144</v>
      </c>
      <c r="M402" s="11">
        <f t="shared" si="100"/>
        <v>0.18939393939393939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-0.24119533788730241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0.22301325636879782</v>
      </c>
      <c r="Q402" s="11">
        <f>2*'OddsRatio_working_3-way'!K402*'OddsRatio_working_3-way'!L402*'OddsRatio_working_3-way'!M402</f>
        <v>5.48618096848211E-2</v>
      </c>
      <c r="R402" s="11">
        <f t="shared" si="101"/>
        <v>0</v>
      </c>
      <c r="S402" s="11">
        <f t="shared" si="102"/>
        <v>-0.92461677875797044</v>
      </c>
      <c r="T402" s="11">
        <f t="shared" si="103"/>
        <v>-0.22745800215448223</v>
      </c>
      <c r="U402" s="11">
        <f>'OddsRatio_working_3-way'!S402-'OddsRatio_working_3-way'!R402^2/3</f>
        <v>-0.92461677875797044</v>
      </c>
      <c r="V402" s="11">
        <f>'OddsRatio_working_3-way'!S402*'OddsRatio_working_3-way'!R402/3-2*'OddsRatio_working_3-way'!R402^3/27-'OddsRatio_working_3-way'!T402</f>
        <v>0.22745800215448223</v>
      </c>
      <c r="W402" s="11">
        <f>'OddsRatio_working_3-way'!V402^2+4*'OddsRatio_working_3-way'!U402^3/27</f>
        <v>-6.536950191522195E-2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0.17110424063953703</v>
      </c>
      <c r="Y402" s="11">
        <f>IF('OddsRatio_working_3-way'!W402&gt;=0,IF('OddsRatio_working_3-way'!V402+SQRT('OddsRatio_working_3-way'!W402)&gt;0,0,PI()),ACOS('OddsRatio_working_3-way'!V402/(2*'OddsRatio_working_3-way'!X402)))</f>
        <v>0.84373532145200758</v>
      </c>
      <c r="Z402" s="11">
        <f>'OddsRatio_working_3-way'!X402^(1/3)*COS('OddsRatio_working_3-way'!Y402/3)</f>
        <v>0.53335066476098103</v>
      </c>
      <c r="AA402" s="11">
        <f>'OddsRatio_working_3-way'!X402^(1/3)*COS(('OddsRatio_working_3-way'!Y402+2*PI())/3)</f>
        <v>-0.4001181890224153</v>
      </c>
      <c r="AB402" s="11">
        <f>'OddsRatio_working_3-way'!X402^(1/3)*COS(('OddsRatio_working_3-way'!Y402+4*PI())/3)</f>
        <v>-0.13323247573856611</v>
      </c>
      <c r="AC402" s="11">
        <f>'OddsRatio_working_3-way'!X402^(1/3)*SIN('OddsRatio_working_3-way'!Y402/3)</f>
        <v>0.1540865384072958</v>
      </c>
      <c r="AD402" s="11">
        <f>'OddsRatio_working_3-way'!X402^(1/3)*SIN(('OddsRatio_working_3-way'!Y402+2*PI())/3)</f>
        <v>0.3848519556046795</v>
      </c>
      <c r="AE402" s="11">
        <f>'OddsRatio_working_3-way'!X402^(1/3)*SIN(('OddsRatio_working_3-way'!Y402+4*PI())/3)</f>
        <v>-0.53893849401197524</v>
      </c>
      <c r="AF402" s="11">
        <f>-'OddsRatio_working_3-way'!U402/(3*'OddsRatio_working_3-way'!X402^(1/3))*COS(('OddsRatio_working_3-way'!Y402)/3)</f>
        <v>0.53335066476098103</v>
      </c>
      <c r="AG402" s="11">
        <f>-'OddsRatio_working_3-way'!U402/(3*'OddsRatio_working_3-way'!X402^(1/3))*COS(('OddsRatio_working_3-way'!Y402+2*PI())/3)</f>
        <v>-0.4001181890224153</v>
      </c>
      <c r="AH402" s="11">
        <f>-'OddsRatio_working_3-way'!U402/(3*'OddsRatio_working_3-way'!X402^(1/3))*COS(('OddsRatio_working_3-way'!Y402+4*PI())/3)</f>
        <v>-0.13323247573856611</v>
      </c>
      <c r="AI402" s="11">
        <f>'OddsRatio_working_3-way'!U402/(3*'OddsRatio_working_3-way'!X402^(1/3))*SIN(('OddsRatio_working_3-way'!Y402)/3)</f>
        <v>-0.1540865384072958</v>
      </c>
      <c r="AJ402" s="11">
        <f>'OddsRatio_working_3-way'!U402/(3*'OddsRatio_working_3-way'!X402^(1/3))*SIN(('OddsRatio_working_3-way'!Y402+2*PI())/3)</f>
        <v>-0.3848519556046795</v>
      </c>
      <c r="AK402" s="11">
        <f>'OddsRatio_working_3-way'!U402/(3*'OddsRatio_working_3-way'!X402^(1/3))*SIN(('OddsRatio_working_3-way'!Y402+4*PI())/3)</f>
        <v>0.53893849401197524</v>
      </c>
      <c r="AL402" s="11">
        <f>'OddsRatio_working_3-way'!Z402+'OddsRatio_working_3-way'!AF402</f>
        <v>1.0667013295219621</v>
      </c>
      <c r="AM402" s="11">
        <f>'OddsRatio_working_3-way'!AA402+'OddsRatio_working_3-way'!AG402</f>
        <v>-0.80023637804483061</v>
      </c>
      <c r="AN402" s="11">
        <f>'OddsRatio_working_3-way'!AB402+'OddsRatio_working_3-way'!AH402</f>
        <v>-0.26646495147713223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1.0667013295219621</v>
      </c>
      <c r="AS402" s="11">
        <f>IF(('OddsRatio_working_3-way'!X402=0),IF(Q402&gt;0,-Q402^(1/3),(-Q402)^(1/3)),'OddsRatio_working_3-way'!AM402-'OddsRatio_working_3-way'!R402/3)</f>
        <v>-0.80023637804483061</v>
      </c>
      <c r="AT402" s="11">
        <f>IF(('OddsRatio_working_3-way'!X402=0),IF(Q402&gt;0,-Q402^(1/3),(-Q402)^(1/3)),'OddsRatio_working_3-way'!AN402-'OddsRatio_working_3-way'!R402/3)</f>
        <v>-0.26646495147713223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2.57</v>
      </c>
      <c r="B403" s="4">
        <f>IF('True_Odds_Calculator_3-way'!B404="","",'True_Odds_Calculator_3-way'!B404)</f>
        <v>3.28</v>
      </c>
      <c r="C403" s="4">
        <f>IF('True_Odds_Calculator_3-way'!C404="","",'True_Odds_Calculator_3-way'!C404)</f>
        <v>2.9</v>
      </c>
      <c r="D403" s="9">
        <f t="shared" si="91"/>
        <v>0.37541659374186215</v>
      </c>
      <c r="E403" s="9">
        <f t="shared" si="92"/>
        <v>0.29273278069884651</v>
      </c>
      <c r="F403" s="9">
        <f t="shared" si="93"/>
        <v>0.33185062555929129</v>
      </c>
      <c r="G403" s="9">
        <f t="shared" si="94"/>
        <v>1.0596863118833559</v>
      </c>
      <c r="H403" s="9">
        <f t="shared" si="95"/>
        <v>2.6637075096568688</v>
      </c>
      <c r="I403" s="9">
        <f t="shared" si="96"/>
        <v>3.4160847910940522</v>
      </c>
      <c r="J403" s="9">
        <f t="shared" si="97"/>
        <v>3.0134039925783758</v>
      </c>
      <c r="K403" s="11">
        <f t="shared" si="98"/>
        <v>0.38910505836575876</v>
      </c>
      <c r="L403" s="11">
        <f t="shared" si="99"/>
        <v>0.3048780487804878</v>
      </c>
      <c r="M403" s="11">
        <f t="shared" si="100"/>
        <v>0.34482758620689657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-0.27821666181239824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0.23521384415507915</v>
      </c>
      <c r="Q403" s="11">
        <f>2*'OddsRatio_working_3-way'!K403*'OddsRatio_working_3-way'!L403*'OddsRatio_working_3-way'!M403</f>
        <v>8.1813511010462317E-2</v>
      </c>
      <c r="R403" s="11">
        <f t="shared" si="101"/>
        <v>0</v>
      </c>
      <c r="S403" s="11">
        <f t="shared" si="102"/>
        <v>-0.84543406790526465</v>
      </c>
      <c r="T403" s="11">
        <f t="shared" si="103"/>
        <v>-0.29406402361922251</v>
      </c>
      <c r="U403" s="11">
        <f>'OddsRatio_working_3-way'!S403-'OddsRatio_working_3-way'!R403^2/3</f>
        <v>-0.84543406790526465</v>
      </c>
      <c r="V403" s="11">
        <f>'OddsRatio_working_3-way'!S403*'OddsRatio_working_3-way'!R403/3-2*'OddsRatio_working_3-way'!R403^3/27-'OddsRatio_working_3-way'!T403</f>
        <v>0.29406402361922251</v>
      </c>
      <c r="W403" s="11">
        <f>'OddsRatio_working_3-way'!V403^2+4*'OddsRatio_working_3-way'!U403^3/27</f>
        <v>-3.0495216753687188E-3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0.14960211534474988</v>
      </c>
      <c r="Y403" s="11">
        <f>IF('OddsRatio_working_3-way'!W403&gt;=0,IF('OddsRatio_working_3-way'!V403+SQRT('OddsRatio_working_3-way'!W403)&gt;0,0,PI()),ACOS('OddsRatio_working_3-way'!V403/(2*'OddsRatio_working_3-way'!X403)))</f>
        <v>0.18562871483500043</v>
      </c>
      <c r="Z403" s="11">
        <f>'OddsRatio_working_3-way'!X403^(1/3)*COS('OddsRatio_working_3-way'!Y403/3)</f>
        <v>0.52984315594167797</v>
      </c>
      <c r="AA403" s="11">
        <f>'OddsRatio_working_3-way'!X403^(1/3)*COS(('OddsRatio_working_3-way'!Y403+2*PI())/3)</f>
        <v>-0.29335025280168875</v>
      </c>
      <c r="AB403" s="11">
        <f>'OddsRatio_working_3-way'!X403^(1/3)*COS(('OddsRatio_working_3-way'!Y403+4*PI())/3)</f>
        <v>-0.23649290313998933</v>
      </c>
      <c r="AC403" s="11">
        <f>'OddsRatio_working_3-way'!X403^(1/3)*SIN('OddsRatio_working_3-way'!Y403/3)</f>
        <v>3.2826606132590898E-2</v>
      </c>
      <c r="AD403" s="11">
        <f>'OddsRatio_working_3-way'!X403^(1/3)*SIN(('OddsRatio_working_3-way'!Y403+2*PI())/3)</f>
        <v>0.44244433000051753</v>
      </c>
      <c r="AE403" s="11">
        <f>'OddsRatio_working_3-way'!X403^(1/3)*SIN(('OddsRatio_working_3-way'!Y403+4*PI())/3)</f>
        <v>-0.47527093613310839</v>
      </c>
      <c r="AF403" s="11">
        <f>-'OddsRatio_working_3-way'!U403/(3*'OddsRatio_working_3-way'!X403^(1/3))*COS(('OddsRatio_working_3-way'!Y403)/3)</f>
        <v>0.52984315594167797</v>
      </c>
      <c r="AG403" s="11">
        <f>-'OddsRatio_working_3-way'!U403/(3*'OddsRatio_working_3-way'!X403^(1/3))*COS(('OddsRatio_working_3-way'!Y403+2*PI())/3)</f>
        <v>-0.29335025280168875</v>
      </c>
      <c r="AH403" s="11">
        <f>-'OddsRatio_working_3-way'!U403/(3*'OddsRatio_working_3-way'!X403^(1/3))*COS(('OddsRatio_working_3-way'!Y403+4*PI())/3)</f>
        <v>-0.23649290313998933</v>
      </c>
      <c r="AI403" s="11">
        <f>'OddsRatio_working_3-way'!U403/(3*'OddsRatio_working_3-way'!X403^(1/3))*SIN(('OddsRatio_working_3-way'!Y403)/3)</f>
        <v>-3.2826606132590898E-2</v>
      </c>
      <c r="AJ403" s="11">
        <f>'OddsRatio_working_3-way'!U403/(3*'OddsRatio_working_3-way'!X403^(1/3))*SIN(('OddsRatio_working_3-way'!Y403+2*PI())/3)</f>
        <v>-0.44244433000051753</v>
      </c>
      <c r="AK403" s="11">
        <f>'OddsRatio_working_3-way'!U403/(3*'OddsRatio_working_3-way'!X403^(1/3))*SIN(('OddsRatio_working_3-way'!Y403+4*PI())/3)</f>
        <v>0.47527093613310839</v>
      </c>
      <c r="AL403" s="11">
        <f>'OddsRatio_working_3-way'!Z403+'OddsRatio_working_3-way'!AF403</f>
        <v>1.0596863118833559</v>
      </c>
      <c r="AM403" s="11">
        <f>'OddsRatio_working_3-way'!AA403+'OddsRatio_working_3-way'!AG403</f>
        <v>-0.5867005056033775</v>
      </c>
      <c r="AN403" s="11">
        <f>'OddsRatio_working_3-way'!AB403+'OddsRatio_working_3-way'!AH403</f>
        <v>-0.47298580627997866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1.0596863118833559</v>
      </c>
      <c r="AS403" s="11">
        <f>IF(('OddsRatio_working_3-way'!X403=0),IF(Q403&gt;0,-Q403^(1/3),(-Q403)^(1/3)),'OddsRatio_working_3-way'!AM403-'OddsRatio_working_3-way'!R403/3)</f>
        <v>-0.5867005056033775</v>
      </c>
      <c r="AT403" s="11">
        <f>IF(('OddsRatio_working_3-way'!X403=0),IF(Q403&gt;0,-Q403^(1/3),(-Q403)^(1/3)),'OddsRatio_working_3-way'!AN403-'OddsRatio_working_3-way'!R403/3)</f>
        <v>-0.47298580627997866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1.71</v>
      </c>
      <c r="B404" s="4">
        <f>IF('True_Odds_Calculator_3-way'!B405="","",'True_Odds_Calculator_3-way'!B405)</f>
        <v>3.67</v>
      </c>
      <c r="C404" s="4">
        <f>IF('True_Odds_Calculator_3-way'!C405="","",'True_Odds_Calculator_3-way'!C405)</f>
        <v>5.38</v>
      </c>
      <c r="D404" s="9">
        <f t="shared" si="91"/>
        <v>0.566841902156067</v>
      </c>
      <c r="E404" s="9">
        <f t="shared" si="92"/>
        <v>0.25815289619092668</v>
      </c>
      <c r="F404" s="9">
        <f t="shared" si="93"/>
        <v>0.17500520165300629</v>
      </c>
      <c r="G404" s="9">
        <f t="shared" si="94"/>
        <v>1.0762821619726153</v>
      </c>
      <c r="H404" s="9">
        <f t="shared" si="95"/>
        <v>1.7641603350005568</v>
      </c>
      <c r="I404" s="9">
        <f t="shared" si="96"/>
        <v>3.8736733724668824</v>
      </c>
      <c r="J404" s="9">
        <f t="shared" si="97"/>
        <v>5.7141158694400538</v>
      </c>
      <c r="K404" s="11">
        <f t="shared" si="98"/>
        <v>0.58479532163742687</v>
      </c>
      <c r="L404" s="11">
        <f t="shared" si="99"/>
        <v>0.27247956403269757</v>
      </c>
      <c r="M404" s="11">
        <f t="shared" si="100"/>
        <v>0.18587360594795541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-0.24592306917227735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0.2298355852185627</v>
      </c>
      <c r="Q404" s="11">
        <f>2*'OddsRatio_working_3-way'!K404*'OddsRatio_working_3-way'!L404*'OddsRatio_working_3-way'!M404</f>
        <v>5.9235975571794518E-2</v>
      </c>
      <c r="R404" s="11">
        <f t="shared" si="101"/>
        <v>0</v>
      </c>
      <c r="S404" s="11">
        <f t="shared" si="102"/>
        <v>-0.9345832661902701</v>
      </c>
      <c r="T404" s="11">
        <f t="shared" si="103"/>
        <v>-0.2408719758222346</v>
      </c>
      <c r="U404" s="11">
        <f>'OddsRatio_working_3-way'!S404-'OddsRatio_working_3-way'!R404^2/3</f>
        <v>-0.9345832661902701</v>
      </c>
      <c r="V404" s="11">
        <f>'OddsRatio_working_3-way'!S404*'OddsRatio_working_3-way'!R404/3-2*'OddsRatio_working_3-way'!R404^3/27-'OddsRatio_working_3-way'!T404</f>
        <v>0.2408719758222346</v>
      </c>
      <c r="W404" s="11">
        <f>'OddsRatio_working_3-way'!V404^2+4*'OddsRatio_working_3-way'!U404^3/27</f>
        <v>-6.2915195666355034E-2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0.1738781932868971</v>
      </c>
      <c r="Y404" s="11">
        <f>IF('OddsRatio_working_3-way'!W404&gt;=0,IF('OddsRatio_working_3-way'!V404+SQRT('OddsRatio_working_3-way'!W404)&gt;0,0,PI()),ACOS('OddsRatio_working_3-way'!V404/(2*'OddsRatio_working_3-way'!X404)))</f>
        <v>0.80564559105732581</v>
      </c>
      <c r="Z404" s="11">
        <f>'OddsRatio_working_3-way'!X404^(1/3)*COS('OddsRatio_working_3-way'!Y404/3)</f>
        <v>0.53814108098630753</v>
      </c>
      <c r="AA404" s="11">
        <f>'OddsRatio_working_3-way'!X404^(1/3)*COS(('OddsRatio_working_3-way'!Y404+2*PI())/3)</f>
        <v>-0.39732399761511117</v>
      </c>
      <c r="AB404" s="11">
        <f>'OddsRatio_working_3-way'!X404^(1/3)*COS(('OddsRatio_working_3-way'!Y404+4*PI())/3)</f>
        <v>-0.14081708337119653</v>
      </c>
      <c r="AC404" s="11">
        <f>'OddsRatio_working_3-way'!X404^(1/3)*SIN('OddsRatio_working_3-way'!Y404/3)</f>
        <v>0.14809433598772453</v>
      </c>
      <c r="AD404" s="11">
        <f>'OddsRatio_working_3-way'!X404^(1/3)*SIN(('OddsRatio_working_3-way'!Y404+2*PI())/3)</f>
        <v>0.39199667896029911</v>
      </c>
      <c r="AE404" s="11">
        <f>'OddsRatio_working_3-way'!X404^(1/3)*SIN(('OddsRatio_working_3-way'!Y404+4*PI())/3)</f>
        <v>-0.54009101494802347</v>
      </c>
      <c r="AF404" s="11">
        <f>-'OddsRatio_working_3-way'!U404/(3*'OddsRatio_working_3-way'!X404^(1/3))*COS(('OddsRatio_working_3-way'!Y404)/3)</f>
        <v>0.53814108098630764</v>
      </c>
      <c r="AG404" s="11">
        <f>-'OddsRatio_working_3-way'!U404/(3*'OddsRatio_working_3-way'!X404^(1/3))*COS(('OddsRatio_working_3-way'!Y404+2*PI())/3)</f>
        <v>-0.39732399761511128</v>
      </c>
      <c r="AH404" s="11">
        <f>-'OddsRatio_working_3-way'!U404/(3*'OddsRatio_working_3-way'!X404^(1/3))*COS(('OddsRatio_working_3-way'!Y404+4*PI())/3)</f>
        <v>-0.14081708337119656</v>
      </c>
      <c r="AI404" s="11">
        <f>'OddsRatio_working_3-way'!U404/(3*'OddsRatio_working_3-way'!X404^(1/3))*SIN(('OddsRatio_working_3-way'!Y404)/3)</f>
        <v>-0.14809433598772456</v>
      </c>
      <c r="AJ404" s="11">
        <f>'OddsRatio_working_3-way'!U404/(3*'OddsRatio_working_3-way'!X404^(1/3))*SIN(('OddsRatio_working_3-way'!Y404+2*PI())/3)</f>
        <v>-0.39199667896029916</v>
      </c>
      <c r="AK404" s="11">
        <f>'OddsRatio_working_3-way'!U404/(3*'OddsRatio_working_3-way'!X404^(1/3))*SIN(('OddsRatio_working_3-way'!Y404+4*PI())/3)</f>
        <v>0.54009101494802358</v>
      </c>
      <c r="AL404" s="11">
        <f>'OddsRatio_working_3-way'!Z404+'OddsRatio_working_3-way'!AF404</f>
        <v>1.0762821619726153</v>
      </c>
      <c r="AM404" s="11">
        <f>'OddsRatio_working_3-way'!AA404+'OddsRatio_working_3-way'!AG404</f>
        <v>-0.79464799523022245</v>
      </c>
      <c r="AN404" s="11">
        <f>'OddsRatio_working_3-way'!AB404+'OddsRatio_working_3-way'!AH404</f>
        <v>-0.28163416674239306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1.0762821619726153</v>
      </c>
      <c r="AS404" s="11">
        <f>IF(('OddsRatio_working_3-way'!X404=0),IF(Q404&gt;0,-Q404^(1/3),(-Q404)^(1/3)),'OddsRatio_working_3-way'!AM404-'OddsRatio_working_3-way'!R404/3)</f>
        <v>-0.79464799523022245</v>
      </c>
      <c r="AT404" s="11">
        <f>IF(('OddsRatio_working_3-way'!X404=0),IF(Q404&gt;0,-Q404^(1/3),(-Q404)^(1/3)),'OddsRatio_working_3-way'!AN404-'OddsRatio_working_3-way'!R404/3)</f>
        <v>-0.28163416674239306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2.0499999999999998</v>
      </c>
      <c r="B2" s="4">
        <f>IF('True_Odds_Calculator_3-way'!B3="","",'True_Odds_Calculator_3-way'!B3)</f>
        <v>3.18</v>
      </c>
      <c r="C2" s="4">
        <f>IF('True_Odds_Calculator_3-way'!C3="","",'True_Odds_Calculator_3-way'!C3)</f>
        <v>4.1900000000000004</v>
      </c>
      <c r="D2" s="4">
        <f>IF(A2="","",((1/A2)+(1/B2)+(1/C2))-1)</f>
        <v>4.0933771340685432E-2</v>
      </c>
      <c r="E2" s="4">
        <f>IF(A2="","",(3*A2)/(3-($D2*A2)))</f>
        <v>2.108991465855572</v>
      </c>
      <c r="F2" s="4">
        <f>IF(B2="","",(3*B2)/(3-($D2*B2)))</f>
        <v>3.3242380147023924</v>
      </c>
      <c r="G2" s="4">
        <f>IF(C2="","",(3*C2)/(3-($D2*C2)))</f>
        <v>4.4440712601775267</v>
      </c>
      <c r="I2" s="4">
        <f>IF(A2="","",D2+1)</f>
        <v>1.0409337713406854</v>
      </c>
    </row>
    <row r="3" spans="1:9" x14ac:dyDescent="0.2">
      <c r="A3" s="4">
        <f>IF('True_Odds_Calculator_3-way'!A4="","",'True_Odds_Calculator_3-way'!A4)</f>
        <v>5.97</v>
      </c>
      <c r="B3" s="4">
        <f>IF('True_Odds_Calculator_3-way'!B4="","",'True_Odds_Calculator_3-way'!B4)</f>
        <v>4.2</v>
      </c>
      <c r="C3" s="4">
        <f>IF('True_Odds_Calculator_3-way'!C4="","",'True_Odds_Calculator_3-way'!C4)</f>
        <v>1.6</v>
      </c>
      <c r="D3" s="4">
        <f t="shared" ref="D3:D66" si="0">IF(A3="","",((1/A3)+(1/B3)+(1/C3))-1)</f>
        <v>3.059942569992824E-2</v>
      </c>
      <c r="E3" s="4">
        <f t="shared" ref="E3:E66" si="1">IF(A3="","",(3*A3)/(3-($D3*A3)))</f>
        <v>6.3571021106674275</v>
      </c>
      <c r="F3" s="4">
        <f t="shared" ref="F3:F66" si="2">IF(B3="","",(3*B3)/(3-($D3*B3)))</f>
        <v>4.3879774248589065</v>
      </c>
      <c r="G3" s="4">
        <f t="shared" ref="G3:G66" si="3">IF(C3="","",(3*C3)/(3-($D3*C3)))</f>
        <v>1.6265447114916807</v>
      </c>
      <c r="I3" s="4">
        <f t="shared" ref="I3:I66" si="4">IF(A3="","",D3+1)</f>
        <v>1.0305994256999282</v>
      </c>
    </row>
    <row r="4" spans="1:9" x14ac:dyDescent="0.2">
      <c r="A4" s="4">
        <f>IF('True_Odds_Calculator_3-way'!A5="","",'True_Odds_Calculator_3-way'!A5)</f>
        <v>3.5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2.23</v>
      </c>
      <c r="D4" s="4">
        <f t="shared" si="0"/>
        <v>2.6542439806541696E-2</v>
      </c>
      <c r="E4" s="4">
        <f t="shared" si="1"/>
        <v>3.6118450429158413</v>
      </c>
      <c r="F4" s="4">
        <f t="shared" si="2"/>
        <v>3.5267126153304118</v>
      </c>
      <c r="G4" s="4">
        <f t="shared" si="3"/>
        <v>2.2748831725920766</v>
      </c>
      <c r="I4" s="4">
        <f t="shared" si="4"/>
        <v>1.0265424398065417</v>
      </c>
    </row>
    <row r="5" spans="1:9" x14ac:dyDescent="0.2">
      <c r="A5" s="4">
        <f>IF('True_Odds_Calculator_3-way'!A6="","",'True_Odds_Calculator_3-way'!A6)</f>
        <v>2.6</v>
      </c>
      <c r="B5" s="4">
        <f>IF('True_Odds_Calculator_3-way'!B6="","",'True_Odds_Calculator_3-way'!B6)</f>
        <v>3.82</v>
      </c>
      <c r="C5" s="4">
        <f>IF('True_Odds_Calculator_3-way'!C6="","",'True_Odds_Calculator_3-way'!C6)</f>
        <v>2.62</v>
      </c>
      <c r="D5" s="4">
        <f t="shared" si="0"/>
        <v>2.8074878640403478E-2</v>
      </c>
      <c r="E5" s="4">
        <f t="shared" si="1"/>
        <v>2.6648397112918949</v>
      </c>
      <c r="F5" s="4">
        <f t="shared" si="2"/>
        <v>3.9616227803083812</v>
      </c>
      <c r="G5" s="4">
        <f t="shared" si="3"/>
        <v>2.6858537149274189</v>
      </c>
      <c r="I5" s="4">
        <f t="shared" si="4"/>
        <v>1.0280748786404035</v>
      </c>
    </row>
    <row r="6" spans="1: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3.28</v>
      </c>
      <c r="C6" s="4">
        <f>IF('True_Odds_Calculator_3-way'!C7="","",'True_Odds_Calculator_3-way'!C7)</f>
        <v>3.34</v>
      </c>
      <c r="D6" s="4">
        <f t="shared" si="0"/>
        <v>2.8008059944600205E-2</v>
      </c>
      <c r="E6" s="4">
        <f t="shared" si="1"/>
        <v>2.4131693781790702</v>
      </c>
      <c r="F6" s="4">
        <f t="shared" si="2"/>
        <v>3.3836135052055849</v>
      </c>
      <c r="G6" s="4">
        <f t="shared" si="3"/>
        <v>3.4475010347461348</v>
      </c>
      <c r="I6" s="4">
        <f t="shared" si="4"/>
        <v>1.0280080599446002</v>
      </c>
    </row>
    <row r="7" spans="1:9" x14ac:dyDescent="0.2">
      <c r="A7" s="4">
        <f>IF('True_Odds_Calculator_3-way'!A8="","",'True_Odds_Calculator_3-way'!A8)</f>
        <v>1.41</v>
      </c>
      <c r="B7" s="4">
        <f>IF('True_Odds_Calculator_3-way'!B8="","",'True_Odds_Calculator_3-way'!B8)</f>
        <v>4.78</v>
      </c>
      <c r="C7" s="4">
        <f>IF('True_Odds_Calculator_3-way'!C8="","",'True_Odds_Calculator_3-way'!C8)</f>
        <v>8.98</v>
      </c>
      <c r="D7" s="4">
        <f t="shared" si="0"/>
        <v>2.9783453686775374E-2</v>
      </c>
      <c r="E7" s="4">
        <f t="shared" si="1"/>
        <v>1.4300177070906899</v>
      </c>
      <c r="F7" s="4">
        <f t="shared" si="2"/>
        <v>5.018135465675905</v>
      </c>
      <c r="G7" s="4">
        <f t="shared" si="3"/>
        <v>9.8589425179309043</v>
      </c>
      <c r="I7" s="4">
        <f t="shared" si="4"/>
        <v>1.0297834536867754</v>
      </c>
    </row>
    <row r="8" spans="1:9" x14ac:dyDescent="0.2">
      <c r="A8" s="4">
        <f>IF('True_Odds_Calculator_3-way'!A9="","",'True_Odds_Calculator_3-way'!A9)</f>
        <v>2.54</v>
      </c>
      <c r="B8" s="4">
        <f>IF('True_Odds_Calculator_3-way'!B9="","",'True_Odds_Calculator_3-way'!B9)</f>
        <v>3.36</v>
      </c>
      <c r="C8" s="4">
        <f>IF('True_Odds_Calculator_3-way'!C9="","",'True_Odds_Calculator_3-way'!C9)</f>
        <v>2.97</v>
      </c>
      <c r="D8" s="4">
        <f t="shared" si="0"/>
        <v>2.8020171720959164E-2</v>
      </c>
      <c r="E8" s="4">
        <f t="shared" si="1"/>
        <v>2.601722604649177</v>
      </c>
      <c r="F8" s="4">
        <f t="shared" si="2"/>
        <v>3.4688618781626968</v>
      </c>
      <c r="G8" s="4">
        <f t="shared" si="3"/>
        <v>3.0547383502039613</v>
      </c>
      <c r="I8" s="4">
        <f t="shared" si="4"/>
        <v>1.0280201717209592</v>
      </c>
    </row>
    <row r="9" spans="1:9" x14ac:dyDescent="0.2">
      <c r="A9" s="4">
        <f>IF('True_Odds_Calculator_3-way'!A10="","",'True_Odds_Calculator_3-way'!A10)</f>
        <v>4.59</v>
      </c>
      <c r="B9" s="4">
        <f>IF('True_Odds_Calculator_3-way'!B10="","",'True_Odds_Calculator_3-way'!B10)</f>
        <v>3.59</v>
      </c>
      <c r="C9" s="4">
        <f>IF('True_Odds_Calculator_3-way'!C10="","",'True_Odds_Calculator_3-way'!C10)</f>
        <v>1.88</v>
      </c>
      <c r="D9" s="4">
        <f t="shared" si="0"/>
        <v>2.8331349397724193E-2</v>
      </c>
      <c r="E9" s="4">
        <f t="shared" si="1"/>
        <v>4.7979777725554795</v>
      </c>
      <c r="F9" s="4">
        <f t="shared" si="2"/>
        <v>3.7159836685655394</v>
      </c>
      <c r="G9" s="4">
        <f t="shared" si="3"/>
        <v>1.9139814239160098</v>
      </c>
      <c r="I9" s="4">
        <f t="shared" si="4"/>
        <v>1.0283313493977242</v>
      </c>
    </row>
    <row r="10" spans="1:9" x14ac:dyDescent="0.2">
      <c r="A10" s="4">
        <f>IF('True_Odds_Calculator_3-way'!A11="","",'True_Odds_Calculator_3-way'!A11)</f>
        <v>3.23</v>
      </c>
      <c r="B10" s="4">
        <f>IF('True_Odds_Calculator_3-way'!B11="","",'True_Odds_Calculator_3-way'!B11)</f>
        <v>3.61</v>
      </c>
      <c r="C10" s="4">
        <f>IF('True_Odds_Calculator_3-way'!C11="","",'True_Odds_Calculator_3-way'!C11)</f>
        <v>2.27</v>
      </c>
      <c r="D10" s="4">
        <f t="shared" si="0"/>
        <v>2.7134467830355113E-2</v>
      </c>
      <c r="E10" s="4">
        <f t="shared" si="1"/>
        <v>3.3272035086406402</v>
      </c>
      <c r="F10" s="4">
        <f t="shared" si="2"/>
        <v>3.7318517116275665</v>
      </c>
      <c r="G10" s="4">
        <f t="shared" si="3"/>
        <v>2.3175840501214715</v>
      </c>
      <c r="I10" s="4">
        <f t="shared" si="4"/>
        <v>1.0271344678303551</v>
      </c>
    </row>
    <row r="11" spans="1:9" x14ac:dyDescent="0.2">
      <c r="A11" s="4">
        <f>IF('True_Odds_Calculator_3-way'!A12="","",'True_Odds_Calculator_3-way'!A12)</f>
        <v>2.5099999999999998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3.32</v>
      </c>
      <c r="D11" s="4">
        <f t="shared" si="0"/>
        <v>3.2944527112433786E-2</v>
      </c>
      <c r="E11" s="4">
        <f t="shared" si="1"/>
        <v>2.5811456340083421</v>
      </c>
      <c r="F11" s="4">
        <f t="shared" si="2"/>
        <v>3.1022005294506947</v>
      </c>
      <c r="G11" s="4">
        <f t="shared" si="3"/>
        <v>3.4456226109967654</v>
      </c>
      <c r="I11" s="4">
        <f t="shared" si="4"/>
        <v>1.0329445271124338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6.05</v>
      </c>
      <c r="D12" s="4">
        <f t="shared" si="0"/>
        <v>3.6518147476571006E-2</v>
      </c>
      <c r="E12" s="4">
        <f t="shared" si="1"/>
        <v>1.6629963873812164</v>
      </c>
      <c r="F12" s="4">
        <f t="shared" si="2"/>
        <v>4.0723370378490671</v>
      </c>
      <c r="G12" s="4">
        <f t="shared" si="3"/>
        <v>6.5309730585938013</v>
      </c>
      <c r="I12" s="4">
        <f t="shared" si="4"/>
        <v>1.036518147476571</v>
      </c>
    </row>
    <row r="13" spans="1:9" x14ac:dyDescent="0.2">
      <c r="A13" s="4">
        <f>IF('True_Odds_Calculator_3-way'!A14="","",'True_Odds_Calculator_3-way'!A14)</f>
        <v>2.4700000000000002</v>
      </c>
      <c r="B13" s="4">
        <f>IF('True_Odds_Calculator_3-way'!B14="","",'True_Odds_Calculator_3-way'!B14)</f>
        <v>3.32</v>
      </c>
      <c r="C13" s="4">
        <f>IF('True_Odds_Calculator_3-way'!C14="","",'True_Odds_Calculator_3-way'!C14)</f>
        <v>2.82</v>
      </c>
      <c r="D13" s="4">
        <f t="shared" si="0"/>
        <v>6.0673047950264403E-2</v>
      </c>
      <c r="E13" s="4">
        <f t="shared" si="1"/>
        <v>2.5998745021759753</v>
      </c>
      <c r="F13" s="4">
        <f t="shared" si="2"/>
        <v>3.5589662161968052</v>
      </c>
      <c r="G13" s="4">
        <f t="shared" si="3"/>
        <v>2.9905595830836007</v>
      </c>
      <c r="I13" s="4">
        <f t="shared" si="4"/>
        <v>1.0606730479502644</v>
      </c>
    </row>
    <row r="14" spans="1:9" x14ac:dyDescent="0.2">
      <c r="A14" s="4">
        <f>IF('True_Odds_Calculator_3-way'!A15="","",'True_Odds_Calculator_3-way'!A15)</f>
        <v>2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3.76</v>
      </c>
      <c r="D14" s="4">
        <f t="shared" si="0"/>
        <v>3.9181490524357709E-2</v>
      </c>
      <c r="E14" s="4">
        <f t="shared" si="1"/>
        <v>2.0536432010824148</v>
      </c>
      <c r="F14" s="4">
        <f t="shared" si="2"/>
        <v>3.8437360345598099</v>
      </c>
      <c r="G14" s="4">
        <f t="shared" si="3"/>
        <v>3.9541797563405106</v>
      </c>
      <c r="I14" s="4">
        <f t="shared" si="4"/>
        <v>1.0391814905243577</v>
      </c>
    </row>
    <row r="15" spans="1:9" x14ac:dyDescent="0.2">
      <c r="A15" s="4">
        <f>IF('True_Odds_Calculator_3-way'!A16="","",'True_Odds_Calculator_3-way'!A16)</f>
        <v>2.36</v>
      </c>
      <c r="B15" s="4">
        <f>IF('True_Odds_Calculator_3-way'!B16="","",'True_Odds_Calculator_3-way'!B16)</f>
        <v>2.99</v>
      </c>
      <c r="C15" s="4">
        <f>IF('True_Odds_Calculator_3-way'!C16="","",'True_Odds_Calculator_3-way'!C16)</f>
        <v>3.55</v>
      </c>
      <c r="D15" s="4">
        <f t="shared" si="0"/>
        <v>3.9867114939509563E-2</v>
      </c>
      <c r="E15" s="4">
        <f t="shared" si="1"/>
        <v>2.4364110408165782</v>
      </c>
      <c r="F15" s="4">
        <f t="shared" si="2"/>
        <v>3.1137213013956311</v>
      </c>
      <c r="G15" s="4">
        <f t="shared" si="3"/>
        <v>3.7257671096233511</v>
      </c>
      <c r="I15" s="4">
        <f t="shared" si="4"/>
        <v>1.0398671149395096</v>
      </c>
    </row>
    <row r="16" spans="1:9" x14ac:dyDescent="0.2">
      <c r="A16" s="4">
        <f>IF('True_Odds_Calculator_3-way'!A17="","",'True_Odds_Calculator_3-way'!A17)</f>
        <v>1.98</v>
      </c>
      <c r="B16" s="4">
        <f>IF('True_Odds_Calculator_3-way'!B17="","",'True_Odds_Calculator_3-way'!B17)</f>
        <v>3.48</v>
      </c>
      <c r="C16" s="4">
        <f>IF('True_Odds_Calculator_3-way'!C17="","",'True_Odds_Calculator_3-way'!C17)</f>
        <v>4.05</v>
      </c>
      <c r="D16" s="4">
        <f t="shared" si="0"/>
        <v>3.9320407136499202E-2</v>
      </c>
      <c r="E16" s="4">
        <f t="shared" si="1"/>
        <v>2.0327529238999316</v>
      </c>
      <c r="F16" s="4">
        <f t="shared" si="2"/>
        <v>3.6463145020932317</v>
      </c>
      <c r="G16" s="4">
        <f t="shared" si="3"/>
        <v>4.2770359743985882</v>
      </c>
      <c r="I16" s="4">
        <f t="shared" si="4"/>
        <v>1.0393204071364992</v>
      </c>
    </row>
    <row r="17" spans="1:9" x14ac:dyDescent="0.2">
      <c r="A17" s="4">
        <f>IF('True_Odds_Calculator_3-way'!A18="","",'True_Odds_Calculator_3-way'!A18)</f>
        <v>12.83</v>
      </c>
      <c r="B17" s="4">
        <f>IF('True_Odds_Calculator_3-way'!B18="","",'True_Odds_Calculator_3-way'!B18)</f>
        <v>7.18</v>
      </c>
      <c r="C17" s="4">
        <f>IF('True_Odds_Calculator_3-way'!C18="","",'True_Odds_Calculator_3-way'!C18)</f>
        <v>1.21</v>
      </c>
      <c r="D17" s="4">
        <f t="shared" si="0"/>
        <v>4.3664369689664584E-2</v>
      </c>
      <c r="E17" s="4">
        <f t="shared" si="1"/>
        <v>15.775972909328742</v>
      </c>
      <c r="F17" s="4">
        <f t="shared" si="2"/>
        <v>8.0178974789018937</v>
      </c>
      <c r="G17" s="4">
        <f t="shared" si="3"/>
        <v>1.2316916865960437</v>
      </c>
      <c r="I17" s="4">
        <f t="shared" si="4"/>
        <v>1.0436643696896646</v>
      </c>
    </row>
    <row r="18" spans="1:9" x14ac:dyDescent="0.2">
      <c r="A18" s="4">
        <f>IF('True_Odds_Calculator_3-way'!A19="","",'True_Odds_Calculator_3-way'!A19)</f>
        <v>1.97</v>
      </c>
      <c r="B18" s="4">
        <f>IF('True_Odds_Calculator_3-way'!B19="","",'True_Odds_Calculator_3-way'!B19)</f>
        <v>3.89</v>
      </c>
      <c r="C18" s="4">
        <f>IF('True_Odds_Calculator_3-way'!C19="","",'True_Odds_Calculator_3-way'!C19)</f>
        <v>3.77</v>
      </c>
      <c r="D18" s="4">
        <f t="shared" si="0"/>
        <v>2.9935611328249845E-2</v>
      </c>
      <c r="E18" s="4">
        <f t="shared" si="1"/>
        <v>2.0095022283371273</v>
      </c>
      <c r="F18" s="4">
        <f t="shared" si="2"/>
        <v>4.047094064622538</v>
      </c>
      <c r="G18" s="4">
        <f t="shared" si="3"/>
        <v>3.9173677915444314</v>
      </c>
      <c r="I18" s="4">
        <f t="shared" si="4"/>
        <v>1.0299356113282498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3.23</v>
      </c>
      <c r="D19" s="4">
        <f t="shared" si="0"/>
        <v>3.3657091926902361E-2</v>
      </c>
      <c r="E19" s="4">
        <f t="shared" si="1"/>
        <v>2.2136434569533265</v>
      </c>
      <c r="F19" s="4">
        <f t="shared" si="2"/>
        <v>4.0019597580635331</v>
      </c>
      <c r="G19" s="4">
        <f t="shared" si="3"/>
        <v>3.3514479926538865</v>
      </c>
      <c r="I19" s="4">
        <f t="shared" si="4"/>
        <v>1.0336570919269024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3.76</v>
      </c>
      <c r="C20" s="4">
        <f>IF('True_Odds_Calculator_3-way'!C21="","",'True_Odds_Calculator_3-way'!C21)</f>
        <v>7.22</v>
      </c>
      <c r="D20" s="4">
        <f t="shared" si="0"/>
        <v>4.5487242958805352E-2</v>
      </c>
      <c r="E20" s="4">
        <f t="shared" si="1"/>
        <v>1.5977931875995783</v>
      </c>
      <c r="F20" s="4">
        <f t="shared" si="2"/>
        <v>3.9873198048459111</v>
      </c>
      <c r="G20" s="4">
        <f t="shared" si="3"/>
        <v>8.1075554266787275</v>
      </c>
      <c r="I20" s="4">
        <f t="shared" si="4"/>
        <v>1.0454872429588054</v>
      </c>
    </row>
    <row r="21" spans="1:9" x14ac:dyDescent="0.2">
      <c r="A21" s="4">
        <f>IF('True_Odds_Calculator_3-way'!A22="","",'True_Odds_Calculator_3-way'!A22)</f>
        <v>2.2400000000000002</v>
      </c>
      <c r="B21" s="4">
        <f>IF('True_Odds_Calculator_3-way'!B22="","",'True_Odds_Calculator_3-way'!B22)</f>
        <v>3.39</v>
      </c>
      <c r="C21" s="4">
        <f>IF('True_Odds_Calculator_3-way'!C22="","",'True_Odds_Calculator_3-way'!C22)</f>
        <v>3.36</v>
      </c>
      <c r="D21" s="4">
        <f t="shared" si="0"/>
        <v>3.9032869785082136E-2</v>
      </c>
      <c r="E21" s="4">
        <f t="shared" si="1"/>
        <v>2.3072435585804572</v>
      </c>
      <c r="F21" s="4">
        <f t="shared" si="2"/>
        <v>3.54642256678498</v>
      </c>
      <c r="G21" s="4">
        <f t="shared" si="3"/>
        <v>3.5136035535813437</v>
      </c>
      <c r="I21" s="4">
        <f t="shared" si="4"/>
        <v>1.0390328697850821</v>
      </c>
    </row>
    <row r="22" spans="1:9" x14ac:dyDescent="0.2">
      <c r="A22" s="4">
        <f>IF('True_Odds_Calculator_3-way'!A23="","",'True_Odds_Calculator_3-way'!A23)</f>
        <v>4.67</v>
      </c>
      <c r="B22" s="4">
        <f>IF('True_Odds_Calculator_3-way'!B23="","",'True_Odds_Calculator_3-way'!B23)</f>
        <v>3.46</v>
      </c>
      <c r="C22" s="4">
        <f>IF('True_Odds_Calculator_3-way'!C23="","",'True_Odds_Calculator_3-way'!C23)</f>
        <v>1.88</v>
      </c>
      <c r="D22" s="4">
        <f t="shared" si="0"/>
        <v>3.5064996970117557E-2</v>
      </c>
      <c r="E22" s="4">
        <f t="shared" si="1"/>
        <v>4.9396271364593494</v>
      </c>
      <c r="F22" s="4">
        <f t="shared" si="2"/>
        <v>3.6058254584543814</v>
      </c>
      <c r="G22" s="4">
        <f t="shared" si="3"/>
        <v>1.9222394133688547</v>
      </c>
      <c r="I22" s="4">
        <f t="shared" si="4"/>
        <v>1.0350649969701176</v>
      </c>
    </row>
    <row r="23" spans="1: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3.1</v>
      </c>
      <c r="C23" s="4">
        <f>IF('True_Odds_Calculator_3-way'!C24="","",'True_Odds_Calculator_3-way'!C24)</f>
        <v>3.58</v>
      </c>
      <c r="D23" s="4">
        <f t="shared" si="0"/>
        <v>3.2944736858458556E-2</v>
      </c>
      <c r="E23" s="4">
        <f t="shared" si="1"/>
        <v>2.38065251052834</v>
      </c>
      <c r="F23" s="4">
        <f t="shared" si="2"/>
        <v>3.2092522361121731</v>
      </c>
      <c r="G23" s="4">
        <f t="shared" si="3"/>
        <v>3.7265039734153622</v>
      </c>
      <c r="I23" s="4">
        <f t="shared" si="4"/>
        <v>1.0329447368584586</v>
      </c>
    </row>
    <row r="24" spans="1:9" x14ac:dyDescent="0.2">
      <c r="A24" s="4">
        <f>IF('True_Odds_Calculator_3-way'!A25="","",'True_Odds_Calculator_3-way'!A25)</f>
        <v>3.4</v>
      </c>
      <c r="B24" s="4">
        <f>IF('True_Odds_Calculator_3-way'!B25="","",'True_Odds_Calculator_3-way'!B25)</f>
        <v>3.39</v>
      </c>
      <c r="C24" s="4">
        <f>IF('True_Odds_Calculator_3-way'!C25="","",'True_Odds_Calculator_3-way'!C25)</f>
        <v>2.25</v>
      </c>
      <c r="D24" s="4">
        <f t="shared" si="0"/>
        <v>3.3547342240731082E-2</v>
      </c>
      <c r="E24" s="4">
        <f t="shared" si="1"/>
        <v>3.5343781942078363</v>
      </c>
      <c r="F24" s="4">
        <f t="shared" si="2"/>
        <v>3.5235733695652174</v>
      </c>
      <c r="G24" s="4">
        <f t="shared" si="3"/>
        <v>2.3080722677109291</v>
      </c>
      <c r="I24" s="4">
        <f t="shared" si="4"/>
        <v>1.0335473422407311</v>
      </c>
    </row>
    <row r="25" spans="1:9" x14ac:dyDescent="0.2">
      <c r="A25" s="4">
        <f>IF('True_Odds_Calculator_3-way'!A26="","",'True_Odds_Calculator_3-way'!A26)</f>
        <v>2.2000000000000002</v>
      </c>
      <c r="B25" s="4">
        <f>IF('True_Odds_Calculator_3-way'!B26="","",'True_Odds_Calculator_3-way'!B26)</f>
        <v>3.65</v>
      </c>
      <c r="C25" s="4">
        <f>IF('True_Odds_Calculator_3-way'!C26="","",'True_Odds_Calculator_3-way'!C26)</f>
        <v>3.33</v>
      </c>
      <c r="D25" s="4">
        <f t="shared" si="0"/>
        <v>2.8818357585481014E-2</v>
      </c>
      <c r="E25" s="4">
        <f t="shared" si="1"/>
        <v>2.2474974014439848</v>
      </c>
      <c r="F25" s="4">
        <f t="shared" si="2"/>
        <v>3.7826277620076016</v>
      </c>
      <c r="G25" s="4">
        <f t="shared" si="3"/>
        <v>3.4400413389709859</v>
      </c>
      <c r="I25" s="4">
        <f t="shared" si="4"/>
        <v>1.028818357585481</v>
      </c>
    </row>
    <row r="26" spans="1:9" x14ac:dyDescent="0.2">
      <c r="A26" s="4">
        <f>IF('True_Odds_Calculator_3-way'!A27="","",'True_Odds_Calculator_3-way'!A27)</f>
        <v>5.56</v>
      </c>
      <c r="B26" s="4">
        <f>IF('True_Odds_Calculator_3-way'!B27="","",'True_Odds_Calculator_3-way'!B27)</f>
        <v>3.94</v>
      </c>
      <c r="C26" s="4">
        <f>IF('True_Odds_Calculator_3-way'!C27="","",'True_Odds_Calculator_3-way'!C27)</f>
        <v>1.66</v>
      </c>
      <c r="D26" s="4">
        <f t="shared" si="0"/>
        <v>3.6072860261115336E-2</v>
      </c>
      <c r="E26" s="4">
        <f t="shared" si="1"/>
        <v>5.9583453854146375</v>
      </c>
      <c r="F26" s="4">
        <f t="shared" si="2"/>
        <v>4.1359431602291457</v>
      </c>
      <c r="G26" s="4">
        <f t="shared" si="3"/>
        <v>1.6938089621469723</v>
      </c>
      <c r="I26" s="4">
        <f t="shared" si="4"/>
        <v>1.0360728602611153</v>
      </c>
    </row>
    <row r="27" spans="1:9" x14ac:dyDescent="0.2">
      <c r="A27" s="4">
        <f>IF('True_Odds_Calculator_3-way'!A28="","",'True_Odds_Calculator_3-way'!A28)</f>
        <v>2.39</v>
      </c>
      <c r="B27" s="4">
        <f>IF('True_Odds_Calculator_3-way'!B28="","",'True_Odds_Calculator_3-way'!B28)</f>
        <v>3.45</v>
      </c>
      <c r="C27" s="4">
        <f>IF('True_Odds_Calculator_3-way'!C28="","",'True_Odds_Calculator_3-way'!C28)</f>
        <v>3.08</v>
      </c>
      <c r="D27" s="4">
        <f t="shared" si="0"/>
        <v>3.2940438980096909E-2</v>
      </c>
      <c r="E27" s="4">
        <f t="shared" si="1"/>
        <v>2.4544099758258637</v>
      </c>
      <c r="F27" s="4">
        <f t="shared" si="2"/>
        <v>3.5858368977514044</v>
      </c>
      <c r="G27" s="4">
        <f t="shared" si="3"/>
        <v>3.1878080028652791</v>
      </c>
      <c r="I27" s="4">
        <f t="shared" si="4"/>
        <v>1.0329404389800969</v>
      </c>
    </row>
    <row r="28" spans="1:9" x14ac:dyDescent="0.2">
      <c r="A28" s="4">
        <f>IF('True_Odds_Calculator_3-way'!A29="","",'True_Odds_Calculator_3-way'!A29)</f>
        <v>2.12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3.63</v>
      </c>
      <c r="D28" s="4">
        <f t="shared" si="0"/>
        <v>3.3713158160857404E-2</v>
      </c>
      <c r="E28" s="4">
        <f t="shared" si="1"/>
        <v>2.1717394447384795</v>
      </c>
      <c r="F28" s="4">
        <f t="shared" si="2"/>
        <v>3.6324639300486035</v>
      </c>
      <c r="G28" s="4">
        <f t="shared" si="3"/>
        <v>3.7843757420995527</v>
      </c>
      <c r="I28" s="4">
        <f t="shared" si="4"/>
        <v>1.0337131581608574</v>
      </c>
    </row>
    <row r="29" spans="1: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3.36</v>
      </c>
      <c r="C29" s="4">
        <f>IF('True_Odds_Calculator_3-way'!C30="","",'True_Odds_Calculator_3-way'!C30)</f>
        <v>3.41</v>
      </c>
      <c r="D29" s="4">
        <f t="shared" si="0"/>
        <v>3.335205569005173E-2</v>
      </c>
      <c r="E29" s="4">
        <f t="shared" si="1"/>
        <v>2.3182464409151686</v>
      </c>
      <c r="F29" s="4">
        <f t="shared" si="2"/>
        <v>3.4903807374636151</v>
      </c>
      <c r="G29" s="4">
        <f t="shared" si="3"/>
        <v>3.5443675772827672</v>
      </c>
      <c r="I29" s="4">
        <f t="shared" si="4"/>
        <v>1.0333520556900517</v>
      </c>
    </row>
    <row r="30" spans="1:9" x14ac:dyDescent="0.2">
      <c r="A30" s="4">
        <f>IF('True_Odds_Calculator_3-way'!A31="","",'True_Odds_Calculator_3-way'!A31)</f>
        <v>2.62</v>
      </c>
      <c r="B30" s="4">
        <f>IF('True_Odds_Calculator_3-way'!B31="","",'True_Odds_Calculator_3-way'!B31)</f>
        <v>3.37</v>
      </c>
      <c r="C30" s="4">
        <f>IF('True_Odds_Calculator_3-way'!C31="","",'True_Odds_Calculator_3-way'!C31)</f>
        <v>2.86</v>
      </c>
      <c r="D30" s="4">
        <f t="shared" si="0"/>
        <v>2.8065644007837065E-2</v>
      </c>
      <c r="E30" s="4">
        <f t="shared" si="1"/>
        <v>2.6858315094822056</v>
      </c>
      <c r="F30" s="4">
        <f t="shared" si="2"/>
        <v>3.4797049123039741</v>
      </c>
      <c r="G30" s="4">
        <f t="shared" si="3"/>
        <v>2.9386256140735783</v>
      </c>
      <c r="I30" s="4">
        <f t="shared" si="4"/>
        <v>1.0280656440078371</v>
      </c>
    </row>
    <row r="31" spans="1:9" x14ac:dyDescent="0.2">
      <c r="A31" s="4">
        <f>IF('True_Odds_Calculator_3-way'!A32="","",'True_Odds_Calculator_3-way'!A32)</f>
        <v>2.79</v>
      </c>
      <c r="B31" s="4">
        <f>IF('True_Odds_Calculator_3-way'!B32="","",'True_Odds_Calculator_3-way'!B32)</f>
        <v>3.16</v>
      </c>
      <c r="C31" s="4">
        <f>IF('True_Odds_Calculator_3-way'!C32="","",'True_Odds_Calculator_3-way'!C32)</f>
        <v>2.84</v>
      </c>
      <c r="D31" s="4">
        <f t="shared" si="0"/>
        <v>2.6991311326969969E-2</v>
      </c>
      <c r="E31" s="4">
        <f t="shared" si="1"/>
        <v>2.861837617596517</v>
      </c>
      <c r="F31" s="4">
        <f t="shared" si="2"/>
        <v>3.2524704940156681</v>
      </c>
      <c r="G31" s="4">
        <f t="shared" si="3"/>
        <v>2.9144698777529179</v>
      </c>
      <c r="I31" s="4">
        <f t="shared" si="4"/>
        <v>1.02699131132697</v>
      </c>
    </row>
    <row r="32" spans="1:9" x14ac:dyDescent="0.2">
      <c r="A32" s="4">
        <f>IF('True_Odds_Calculator_3-way'!A33="","",'True_Odds_Calculator_3-way'!A33)</f>
        <v>2.41</v>
      </c>
      <c r="B32" s="4">
        <f>IF('True_Odds_Calculator_3-way'!B33="","",'True_Odds_Calculator_3-way'!B33)</f>
        <v>3.1</v>
      </c>
      <c r="C32" s="4">
        <f>IF('True_Odds_Calculator_3-way'!C33="","",'True_Odds_Calculator_3-way'!C33)</f>
        <v>3.37</v>
      </c>
      <c r="D32" s="4">
        <f t="shared" si="0"/>
        <v>3.4254309541900341E-2</v>
      </c>
      <c r="E32" s="4">
        <f t="shared" si="1"/>
        <v>2.4781940228823074</v>
      </c>
      <c r="F32" s="4">
        <f t="shared" si="2"/>
        <v>3.2137544372618096</v>
      </c>
      <c r="G32" s="4">
        <f t="shared" si="3"/>
        <v>3.5048636764596015</v>
      </c>
      <c r="I32" s="4">
        <f t="shared" si="4"/>
        <v>1.0342543095419003</v>
      </c>
    </row>
    <row r="33" spans="1:9" x14ac:dyDescent="0.2">
      <c r="A33" s="4">
        <f>IF('True_Odds_Calculator_3-way'!A34="","",'True_Odds_Calculator_3-way'!A34)</f>
        <v>1.71</v>
      </c>
      <c r="B33" s="4">
        <f>IF('True_Odds_Calculator_3-way'!B34="","",'True_Odds_Calculator_3-way'!B34)</f>
        <v>4.0999999999999996</v>
      </c>
      <c r="C33" s="4">
        <f>IF('True_Odds_Calculator_3-way'!C34="","",'True_Odds_Calculator_3-way'!C34)</f>
        <v>4.82</v>
      </c>
      <c r="D33" s="4">
        <f t="shared" si="0"/>
        <v>3.6166640329866828E-2</v>
      </c>
      <c r="E33" s="4">
        <f t="shared" si="1"/>
        <v>1.7459936325236607</v>
      </c>
      <c r="F33" s="4">
        <f t="shared" si="2"/>
        <v>4.3131913061458222</v>
      </c>
      <c r="G33" s="4">
        <f t="shared" si="3"/>
        <v>5.1173580901749647</v>
      </c>
      <c r="I33" s="4">
        <f t="shared" si="4"/>
        <v>1.0361666403298668</v>
      </c>
    </row>
    <row r="34" spans="1:9" x14ac:dyDescent="0.2">
      <c r="A34" s="4">
        <f>IF('True_Odds_Calculator_3-way'!A35="","",'True_Odds_Calculator_3-way'!A35)</f>
        <v>2.2999999999999998</v>
      </c>
      <c r="B34" s="4">
        <f>IF('True_Odds_Calculator_3-way'!B35="","",'True_Odds_Calculator_3-way'!B35)</f>
        <v>3.38</v>
      </c>
      <c r="C34" s="4">
        <f>IF('True_Odds_Calculator_3-way'!C35="","",'True_Odds_Calculator_3-way'!C35)</f>
        <v>3.3</v>
      </c>
      <c r="D34" s="4">
        <f t="shared" si="0"/>
        <v>3.3670899891635742E-2</v>
      </c>
      <c r="E34" s="4">
        <f t="shared" si="1"/>
        <v>2.3609463099189525</v>
      </c>
      <c r="F34" s="4">
        <f t="shared" si="2"/>
        <v>3.5132793455733999</v>
      </c>
      <c r="G34" s="4">
        <f t="shared" si="3"/>
        <v>3.4269264678380278</v>
      </c>
      <c r="I34" s="4">
        <f t="shared" si="4"/>
        <v>1.0336708998916357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3.48</v>
      </c>
      <c r="C35" s="4">
        <f>IF('True_Odds_Calculator_3-way'!C36="","",'True_Odds_Calculator_3-way'!C36)</f>
        <v>4.5999999999999996</v>
      </c>
      <c r="D35" s="4">
        <f t="shared" si="0"/>
        <v>3.6662519803927873E-2</v>
      </c>
      <c r="E35" s="4">
        <f t="shared" si="1"/>
        <v>1.9242090474469231</v>
      </c>
      <c r="F35" s="4">
        <f t="shared" si="2"/>
        <v>3.634573022273178</v>
      </c>
      <c r="G35" s="4">
        <f t="shared" si="3"/>
        <v>4.8739958885414687</v>
      </c>
      <c r="I35" s="4">
        <f t="shared" si="4"/>
        <v>1.0366625198039279</v>
      </c>
    </row>
    <row r="36" spans="1:9" x14ac:dyDescent="0.2">
      <c r="A36" s="4">
        <f>IF('True_Odds_Calculator_3-way'!A37="","",'True_Odds_Calculator_3-way'!A37)</f>
        <v>2.0699999999999998</v>
      </c>
      <c r="B36" s="4">
        <f>IF('True_Odds_Calculator_3-way'!B37="","",'True_Odds_Calculator_3-way'!B37)</f>
        <v>3.4</v>
      </c>
      <c r="C36" s="4">
        <f>IF('True_Odds_Calculator_3-way'!C37="","",'True_Odds_Calculator_3-way'!C37)</f>
        <v>3.89</v>
      </c>
      <c r="D36" s="4">
        <f t="shared" si="0"/>
        <v>3.4278843238797041E-2</v>
      </c>
      <c r="E36" s="4">
        <f t="shared" si="1"/>
        <v>2.1201465583466184</v>
      </c>
      <c r="F36" s="4">
        <f t="shared" si="2"/>
        <v>3.5374267499683443</v>
      </c>
      <c r="G36" s="4">
        <f t="shared" si="3"/>
        <v>4.0709463746163665</v>
      </c>
      <c r="I36" s="4">
        <f t="shared" si="4"/>
        <v>1.034278843238797</v>
      </c>
    </row>
    <row r="37" spans="1:9" x14ac:dyDescent="0.2">
      <c r="A37" s="4">
        <f>IF('True_Odds_Calculator_3-way'!A38="","",'True_Odds_Calculator_3-way'!A38)</f>
        <v>3.09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2.39</v>
      </c>
      <c r="D37" s="4">
        <f t="shared" si="0"/>
        <v>3.3579826814633007E-2</v>
      </c>
      <c r="E37" s="4">
        <f t="shared" si="1"/>
        <v>3.2007034391881253</v>
      </c>
      <c r="F37" s="4">
        <f t="shared" si="2"/>
        <v>3.5669455082032866</v>
      </c>
      <c r="G37" s="4">
        <f t="shared" si="3"/>
        <v>2.4556945659259655</v>
      </c>
      <c r="I37" s="4">
        <f t="shared" si="4"/>
        <v>1.033579826814633</v>
      </c>
    </row>
    <row r="38" spans="1: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3.22</v>
      </c>
      <c r="C38" s="4">
        <f>IF('True_Odds_Calculator_3-way'!C39="","",'True_Odds_Calculator_3-way'!C39)</f>
        <v>3.65</v>
      </c>
      <c r="D38" s="4">
        <f t="shared" si="0"/>
        <v>3.9077063496360642E-2</v>
      </c>
      <c r="E38" s="4">
        <f t="shared" si="1"/>
        <v>2.264904258860216</v>
      </c>
      <c r="F38" s="4">
        <f t="shared" si="2"/>
        <v>3.3609681276971868</v>
      </c>
      <c r="G38" s="4">
        <f t="shared" si="3"/>
        <v>3.8321970595209858</v>
      </c>
      <c r="I38" s="4">
        <f t="shared" si="4"/>
        <v>1.0390770634963606</v>
      </c>
    </row>
    <row r="39" spans="1:9" x14ac:dyDescent="0.2">
      <c r="A39" s="4">
        <f>IF('True_Odds_Calculator_3-way'!A40="","",'True_Odds_Calculator_3-way'!A40)</f>
        <v>3.47</v>
      </c>
      <c r="B39" s="4">
        <f>IF('True_Odds_Calculator_3-way'!B40="","",'True_Odds_Calculator_3-way'!B40)</f>
        <v>3.07</v>
      </c>
      <c r="C39" s="4">
        <f>IF('True_Odds_Calculator_3-way'!C40="","",'True_Odds_Calculator_3-way'!C40)</f>
        <v>2.35</v>
      </c>
      <c r="D39" s="4">
        <f t="shared" si="0"/>
        <v>3.9449251956764186E-2</v>
      </c>
      <c r="E39" s="4">
        <f t="shared" si="1"/>
        <v>3.6359050180057384</v>
      </c>
      <c r="F39" s="4">
        <f t="shared" si="2"/>
        <v>3.1991487871718736</v>
      </c>
      <c r="G39" s="4">
        <f t="shared" si="3"/>
        <v>2.4249351371431094</v>
      </c>
      <c r="I39" s="4">
        <f t="shared" si="4"/>
        <v>1.0394492519567642</v>
      </c>
    </row>
    <row r="40" spans="1:9" x14ac:dyDescent="0.2">
      <c r="A40" s="4">
        <f>IF('True_Odds_Calculator_3-way'!A41="","",'True_Odds_Calculator_3-way'!A41)</f>
        <v>3.04</v>
      </c>
      <c r="B40" s="4">
        <f>IF('True_Odds_Calculator_3-way'!B41="","",'True_Odds_Calculator_3-way'!B41)</f>
        <v>2.99</v>
      </c>
      <c r="C40" s="4">
        <f>IF('True_Odds_Calculator_3-way'!C41="","",'True_Odds_Calculator_3-way'!C41)</f>
        <v>2.71</v>
      </c>
      <c r="D40" s="4">
        <f t="shared" si="0"/>
        <v>3.2399218993070189E-2</v>
      </c>
      <c r="E40" s="4">
        <f t="shared" si="1"/>
        <v>3.143194886939586</v>
      </c>
      <c r="F40" s="4">
        <f t="shared" si="2"/>
        <v>3.0897725294303888</v>
      </c>
      <c r="G40" s="4">
        <f t="shared" si="3"/>
        <v>2.7917056720339564</v>
      </c>
      <c r="I40" s="4">
        <f t="shared" si="4"/>
        <v>1.0323992189930702</v>
      </c>
    </row>
    <row r="41" spans="1:9" x14ac:dyDescent="0.2">
      <c r="A41" s="4">
        <f>IF('True_Odds_Calculator_3-way'!A42="","",'True_Odds_Calculator_3-way'!A42)</f>
        <v>1.41</v>
      </c>
      <c r="B41" s="4">
        <f>IF('True_Odds_Calculator_3-way'!B42="","",'True_Odds_Calculator_3-way'!B42)</f>
        <v>4.6500000000000004</v>
      </c>
      <c r="C41" s="4">
        <f>IF('True_Odds_Calculator_3-way'!C42="","",'True_Odds_Calculator_3-way'!C42)</f>
        <v>8.61</v>
      </c>
      <c r="D41" s="4">
        <f t="shared" si="0"/>
        <v>4.0417640179931436E-2</v>
      </c>
      <c r="E41" s="4">
        <f t="shared" si="1"/>
        <v>1.4373034341240076</v>
      </c>
      <c r="F41" s="4">
        <f t="shared" si="2"/>
        <v>4.9607796614190978</v>
      </c>
      <c r="G41" s="4">
        <f t="shared" si="3"/>
        <v>9.7398038804649065</v>
      </c>
      <c r="I41" s="4">
        <f t="shared" si="4"/>
        <v>1.0404176401799314</v>
      </c>
    </row>
    <row r="42" spans="1:9" x14ac:dyDescent="0.2">
      <c r="A42" s="4">
        <f>IF('True_Odds_Calculator_3-way'!A43="","",'True_Odds_Calculator_3-way'!A43)</f>
        <v>3.34</v>
      </c>
      <c r="B42" s="4">
        <f>IF('True_Odds_Calculator_3-way'!B43="","",'True_Odds_Calculator_3-way'!B43)</f>
        <v>3.54</v>
      </c>
      <c r="C42" s="4">
        <f>IF('True_Odds_Calculator_3-way'!C43="","",'True_Odds_Calculator_3-way'!C43)</f>
        <v>2.21</v>
      </c>
      <c r="D42" s="4">
        <f t="shared" si="0"/>
        <v>3.4375761093810464E-2</v>
      </c>
      <c r="E42" s="4">
        <f t="shared" si="1"/>
        <v>3.4729142658261427</v>
      </c>
      <c r="F42" s="4">
        <f t="shared" si="2"/>
        <v>3.6896653650228779</v>
      </c>
      <c r="G42" s="4">
        <f t="shared" si="3"/>
        <v>2.2674189319412772</v>
      </c>
      <c r="I42" s="4">
        <f t="shared" si="4"/>
        <v>1.0343757610938105</v>
      </c>
    </row>
    <row r="43" spans="1:9" x14ac:dyDescent="0.2">
      <c r="A43" s="4">
        <f>IF('True_Odds_Calculator_3-way'!A44="","",'True_Odds_Calculator_3-way'!A44)</f>
        <v>3.21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2.31</v>
      </c>
      <c r="D43" s="4">
        <f t="shared" si="0"/>
        <v>3.3444253691674142E-2</v>
      </c>
      <c r="E43" s="4">
        <f t="shared" si="1"/>
        <v>3.3291342387585048</v>
      </c>
      <c r="F43" s="4">
        <f t="shared" si="2"/>
        <v>3.5988148263689488</v>
      </c>
      <c r="G43" s="4">
        <f t="shared" si="3"/>
        <v>2.3710597082485951</v>
      </c>
      <c r="I43" s="4">
        <f t="shared" si="4"/>
        <v>1.0334442536916741</v>
      </c>
    </row>
    <row r="44" spans="1:9" x14ac:dyDescent="0.2">
      <c r="A44" s="4">
        <f>IF('True_Odds_Calculator_3-way'!A45="","",'True_Odds_Calculator_3-way'!A45)</f>
        <v>1.58</v>
      </c>
      <c r="B44" s="4">
        <f>IF('True_Odds_Calculator_3-way'!B45="","",'True_Odds_Calculator_3-way'!B45)</f>
        <v>4.1500000000000004</v>
      </c>
      <c r="C44" s="4">
        <f>IF('True_Odds_Calculator_3-way'!C45="","",'True_Odds_Calculator_3-way'!C45)</f>
        <v>6.1</v>
      </c>
      <c r="D44" s="4">
        <f t="shared" si="0"/>
        <v>3.7809674056258125E-2</v>
      </c>
      <c r="E44" s="4">
        <f t="shared" si="1"/>
        <v>1.6121019390671036</v>
      </c>
      <c r="F44" s="4">
        <f t="shared" si="2"/>
        <v>4.3790385268067302</v>
      </c>
      <c r="G44" s="4">
        <f t="shared" si="3"/>
        <v>6.6080226007368337</v>
      </c>
      <c r="I44" s="4">
        <f t="shared" si="4"/>
        <v>1.0378096740562581</v>
      </c>
    </row>
    <row r="45" spans="1:9" x14ac:dyDescent="0.2">
      <c r="A45" s="4">
        <f>IF('True_Odds_Calculator_3-way'!A46="","",'True_Odds_Calculator_3-way'!A46)</f>
        <v>2.14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3.94</v>
      </c>
      <c r="D45" s="4">
        <f t="shared" si="0"/>
        <v>3.359682622515292E-2</v>
      </c>
      <c r="E45" s="4">
        <f t="shared" si="1"/>
        <v>2.1925459781697145</v>
      </c>
      <c r="F45" s="4">
        <f t="shared" si="2"/>
        <v>3.3189395579523313</v>
      </c>
      <c r="G45" s="4">
        <f t="shared" si="3"/>
        <v>4.1218728230448649</v>
      </c>
      <c r="I45" s="4">
        <f t="shared" si="4"/>
        <v>1.0335968262251529</v>
      </c>
    </row>
    <row r="46" spans="1: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3.83</v>
      </c>
      <c r="C46" s="4">
        <f>IF('True_Odds_Calculator_3-way'!C47="","",'True_Odds_Calculator_3-way'!C47)</f>
        <v>4.8899999999999997</v>
      </c>
      <c r="D46" s="4">
        <f t="shared" si="0"/>
        <v>3.0567334661667278E-2</v>
      </c>
      <c r="E46" s="4">
        <f t="shared" si="1"/>
        <v>1.8025077357413029</v>
      </c>
      <c r="F46" s="4">
        <f t="shared" si="2"/>
        <v>3.9855326092484398</v>
      </c>
      <c r="G46" s="4">
        <f t="shared" si="3"/>
        <v>5.1464190719529634</v>
      </c>
      <c r="I46" s="4">
        <f t="shared" si="4"/>
        <v>1.0305673346616673</v>
      </c>
    </row>
    <row r="47" spans="1:9" x14ac:dyDescent="0.2">
      <c r="A47" s="4">
        <f>IF('True_Odds_Calculator_3-way'!A48="","",'True_Odds_Calculator_3-way'!A48)</f>
        <v>1.79</v>
      </c>
      <c r="B47" s="4">
        <f>IF('True_Odds_Calculator_3-way'!B48="","",'True_Odds_Calculator_3-way'!B48)</f>
        <v>4.01</v>
      </c>
      <c r="C47" s="4">
        <f>IF('True_Odds_Calculator_3-way'!C48="","",'True_Odds_Calculator_3-way'!C48)</f>
        <v>4.5199999999999996</v>
      </c>
      <c r="D47" s="4">
        <f t="shared" si="0"/>
        <v>2.9274714533683577E-2</v>
      </c>
      <c r="E47" s="4">
        <f t="shared" si="1"/>
        <v>1.821822217457151</v>
      </c>
      <c r="F47" s="4">
        <f t="shared" si="2"/>
        <v>4.1733036030961888</v>
      </c>
      <c r="G47" s="4">
        <f t="shared" si="3"/>
        <v>4.7285638859248689</v>
      </c>
      <c r="I47" s="4">
        <f t="shared" si="4"/>
        <v>1.0292747145336836</v>
      </c>
    </row>
    <row r="48" spans="1:9" x14ac:dyDescent="0.2">
      <c r="A48" s="4">
        <f>IF('True_Odds_Calculator_3-way'!A49="","",'True_Odds_Calculator_3-way'!A49)</f>
        <v>4.4400000000000004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1.81</v>
      </c>
      <c r="D48" s="4">
        <f t="shared" si="0"/>
        <v>4.1563655814592426E-2</v>
      </c>
      <c r="E48" s="4">
        <f t="shared" si="1"/>
        <v>4.7310252858118327</v>
      </c>
      <c r="F48" s="4">
        <f t="shared" si="2"/>
        <v>4.0000369474474224</v>
      </c>
      <c r="G48" s="4">
        <f t="shared" si="3"/>
        <v>1.8565563797898832</v>
      </c>
      <c r="I48" s="4">
        <f t="shared" si="4"/>
        <v>1.0415636558145924</v>
      </c>
    </row>
    <row r="49" spans="1:9" x14ac:dyDescent="0.2">
      <c r="A49" s="4">
        <f>IF('True_Odds_Calculator_3-way'!A50="","",'True_Odds_Calculator_3-way'!A50)</f>
        <v>2.34</v>
      </c>
      <c r="B49" s="4">
        <f>IF('True_Odds_Calculator_3-way'!B50="","",'True_Odds_Calculator_3-way'!B50)</f>
        <v>3.12</v>
      </c>
      <c r="C49" s="4">
        <f>IF('True_Odds_Calculator_3-way'!C50="","",'True_Odds_Calculator_3-way'!C50)</f>
        <v>3.37</v>
      </c>
      <c r="D49" s="4">
        <f t="shared" si="0"/>
        <v>4.4599152907758288E-2</v>
      </c>
      <c r="E49" s="4">
        <f t="shared" si="1"/>
        <v>2.4243362061014722</v>
      </c>
      <c r="F49" s="4">
        <f t="shared" si="2"/>
        <v>3.2717541627482434</v>
      </c>
      <c r="G49" s="4">
        <f t="shared" si="3"/>
        <v>3.5477408035031419</v>
      </c>
      <c r="I49" s="4">
        <f t="shared" si="4"/>
        <v>1.0445991529077583</v>
      </c>
    </row>
    <row r="50" spans="1:9" x14ac:dyDescent="0.2">
      <c r="A50" s="4">
        <f>IF('True_Odds_Calculator_3-way'!A51="","",'True_Odds_Calculator_3-way'!A51)</f>
        <v>2.9</v>
      </c>
      <c r="B50" s="4">
        <f>IF('True_Odds_Calculator_3-way'!B51="","",'True_Odds_Calculator_3-way'!B51)</f>
        <v>3.18</v>
      </c>
      <c r="C50" s="4">
        <f>IF('True_Odds_Calculator_3-way'!C51="","",'True_Odds_Calculator_3-way'!C51)</f>
        <v>2.57</v>
      </c>
      <c r="D50" s="4">
        <f t="shared" si="0"/>
        <v>4.8398053377686656E-2</v>
      </c>
      <c r="E50" s="4">
        <f t="shared" si="1"/>
        <v>3.0423349881090624</v>
      </c>
      <c r="F50" s="4">
        <f t="shared" si="2"/>
        <v>3.3519621496195064</v>
      </c>
      <c r="G50" s="4">
        <f t="shared" si="3"/>
        <v>2.6811637267552921</v>
      </c>
      <c r="I50" s="4">
        <f t="shared" si="4"/>
        <v>1.0483980533776867</v>
      </c>
    </row>
    <row r="51" spans="1:9" x14ac:dyDescent="0.2">
      <c r="A51" s="4">
        <f>IF('True_Odds_Calculator_3-way'!A52="","",'True_Odds_Calculator_3-way'!A52)</f>
        <v>2.66</v>
      </c>
      <c r="B51" s="4">
        <f>IF('True_Odds_Calculator_3-way'!B52="","",'True_Odds_Calculator_3-way'!B52)</f>
        <v>3.22</v>
      </c>
      <c r="C51" s="4">
        <f>IF('True_Odds_Calculator_3-way'!C52="","",'True_Odds_Calculator_3-way'!C52)</f>
        <v>2.84</v>
      </c>
      <c r="D51" s="4">
        <f t="shared" si="0"/>
        <v>3.8611531891578288E-2</v>
      </c>
      <c r="E51" s="4">
        <f t="shared" si="1"/>
        <v>2.7542948208518623</v>
      </c>
      <c r="F51" s="4">
        <f t="shared" si="2"/>
        <v>3.3592161432018313</v>
      </c>
      <c r="G51" s="4">
        <f t="shared" si="3"/>
        <v>2.9477467777179593</v>
      </c>
      <c r="I51" s="4">
        <f t="shared" si="4"/>
        <v>1.0386115318915783</v>
      </c>
    </row>
    <row r="52" spans="1:9" x14ac:dyDescent="0.2">
      <c r="A52" s="4">
        <f>IF('True_Odds_Calculator_3-way'!A53="","",'True_Odds_Calculator_3-way'!A53)</f>
        <v>4.8</v>
      </c>
      <c r="B52" s="4">
        <f>IF('True_Odds_Calculator_3-way'!B53="","",'True_Odds_Calculator_3-way'!B53)</f>
        <v>4.07</v>
      </c>
      <c r="C52" s="4">
        <f>IF('True_Odds_Calculator_3-way'!C53="","",'True_Odds_Calculator_3-way'!C53)</f>
        <v>1.72</v>
      </c>
      <c r="D52" s="4">
        <f t="shared" si="0"/>
        <v>3.5428927870788218E-2</v>
      </c>
      <c r="E52" s="4">
        <f t="shared" si="1"/>
        <v>5.0884450438954243</v>
      </c>
      <c r="F52" s="4">
        <f t="shared" si="2"/>
        <v>4.2755031063487587</v>
      </c>
      <c r="G52" s="4">
        <f t="shared" si="3"/>
        <v>1.7556620348632261</v>
      </c>
      <c r="I52" s="4">
        <f t="shared" si="4"/>
        <v>1.0354289278707882</v>
      </c>
    </row>
    <row r="53" spans="1:9" x14ac:dyDescent="0.2">
      <c r="A53" s="4">
        <f>IF('True_Odds_Calculator_3-way'!A54="","",'True_Odds_Calculator_3-way'!A54)</f>
        <v>1.98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3.84</v>
      </c>
      <c r="D53" s="4">
        <f t="shared" si="0"/>
        <v>3.3563686462480202E-2</v>
      </c>
      <c r="E53" s="4">
        <f t="shared" si="1"/>
        <v>2.0248546470947413</v>
      </c>
      <c r="F53" s="4">
        <f t="shared" si="2"/>
        <v>3.8924346053040448</v>
      </c>
      <c r="G53" s="4">
        <f t="shared" si="3"/>
        <v>4.0123778457387216</v>
      </c>
      <c r="I53" s="4">
        <f t="shared" si="4"/>
        <v>1.0335636864624802</v>
      </c>
    </row>
    <row r="54" spans="1:9" x14ac:dyDescent="0.2">
      <c r="A54" s="4">
        <f>IF('True_Odds_Calculator_3-way'!A55="","",'True_Odds_Calculator_3-way'!A55)</f>
        <v>2.2400000000000002</v>
      </c>
      <c r="B54" s="4">
        <f>IF('True_Odds_Calculator_3-way'!B55="","",'True_Odds_Calculator_3-way'!B55)</f>
        <v>3.58</v>
      </c>
      <c r="C54" s="4">
        <f>IF('True_Odds_Calculator_3-way'!C55="","",'True_Odds_Calculator_3-way'!C55)</f>
        <v>3.26</v>
      </c>
      <c r="D54" s="4">
        <f t="shared" si="0"/>
        <v>3.2506646624787638E-2</v>
      </c>
      <c r="E54" s="4">
        <f t="shared" si="1"/>
        <v>2.2957208867523873</v>
      </c>
      <c r="F54" s="4">
        <f t="shared" si="2"/>
        <v>3.724477181219783</v>
      </c>
      <c r="G54" s="4">
        <f t="shared" si="3"/>
        <v>3.3793725831393182</v>
      </c>
      <c r="I54" s="4">
        <f t="shared" si="4"/>
        <v>1.0325066466247876</v>
      </c>
    </row>
    <row r="55" spans="1:9" x14ac:dyDescent="0.2">
      <c r="A55" s="4">
        <f>IF('True_Odds_Calculator_3-way'!A56="","",'True_Odds_Calculator_3-way'!A56)</f>
        <v>2.4</v>
      </c>
      <c r="B55" s="4">
        <f>IF('True_Odds_Calculator_3-way'!B56="","",'True_Odds_Calculator_3-way'!B56)</f>
        <v>3.14</v>
      </c>
      <c r="C55" s="4">
        <f>IF('True_Odds_Calculator_3-way'!C56="","",'True_Odds_Calculator_3-way'!C56)</f>
        <v>3.3</v>
      </c>
      <c r="D55" s="4">
        <f t="shared" si="0"/>
        <v>3.8168307276587488E-2</v>
      </c>
      <c r="E55" s="4">
        <f t="shared" si="1"/>
        <v>2.4755913036553312</v>
      </c>
      <c r="F55" s="4">
        <f t="shared" si="2"/>
        <v>3.2706612657162393</v>
      </c>
      <c r="G55" s="4">
        <f t="shared" si="3"/>
        <v>3.4446229708017055</v>
      </c>
      <c r="I55" s="4">
        <f t="shared" si="4"/>
        <v>1.0381683072765875</v>
      </c>
    </row>
    <row r="56" spans="1:9" x14ac:dyDescent="0.2">
      <c r="A56" s="4">
        <f>IF('True_Odds_Calculator_3-way'!A57="","",'True_Odds_Calculator_3-way'!A57)</f>
        <v>2.2999999999999998</v>
      </c>
      <c r="B56" s="4">
        <f>IF('True_Odds_Calculator_3-way'!B57="","",'True_Odds_Calculator_3-way'!B57)</f>
        <v>2.97</v>
      </c>
      <c r="C56" s="4">
        <f>IF('True_Odds_Calculator_3-way'!C57="","",'True_Odds_Calculator_3-way'!C57)</f>
        <v>3.74</v>
      </c>
      <c r="D56" s="4">
        <f t="shared" si="0"/>
        <v>3.8862624540373814E-2</v>
      </c>
      <c r="E56" s="4">
        <f t="shared" si="1"/>
        <v>2.3706322257531109</v>
      </c>
      <c r="F56" s="4">
        <f t="shared" si="2"/>
        <v>3.0888400258895081</v>
      </c>
      <c r="G56" s="4">
        <f t="shared" si="3"/>
        <v>3.9304240892629485</v>
      </c>
      <c r="I56" s="4">
        <f t="shared" si="4"/>
        <v>1.0388626245403738</v>
      </c>
    </row>
    <row r="57" spans="1:9" x14ac:dyDescent="0.2">
      <c r="A57" s="4">
        <f>IF('True_Odds_Calculator_3-way'!A58="","",'True_Odds_Calculator_3-way'!A58)</f>
        <v>1.26</v>
      </c>
      <c r="B57" s="4">
        <f>IF('True_Odds_Calculator_3-way'!B58="","",'True_Odds_Calculator_3-way'!B58)</f>
        <v>6.2</v>
      </c>
      <c r="C57" s="4">
        <f>IF('True_Odds_Calculator_3-way'!C58="","",'True_Odds_Calculator_3-way'!C58)</f>
        <v>11.2</v>
      </c>
      <c r="D57" s="4">
        <f t="shared" si="0"/>
        <v>4.4226830517152926E-2</v>
      </c>
      <c r="E57" s="4">
        <f t="shared" si="1"/>
        <v>1.2838478183461612</v>
      </c>
      <c r="F57" s="4">
        <f t="shared" si="2"/>
        <v>6.8237006842335113</v>
      </c>
      <c r="G57" s="4">
        <f t="shared" si="3"/>
        <v>13.414997137950762</v>
      </c>
      <c r="I57" s="4">
        <f t="shared" si="4"/>
        <v>1.0442268305171529</v>
      </c>
    </row>
    <row r="58" spans="1:9" x14ac:dyDescent="0.2">
      <c r="A58" s="4">
        <f>IF('True_Odds_Calculator_3-way'!A59="","",'True_Odds_Calculator_3-way'!A59)</f>
        <v>2.0699999999999998</v>
      </c>
      <c r="B58" s="4">
        <f>IF('True_Odds_Calculator_3-way'!B59="","",'True_Odds_Calculator_3-way'!B59)</f>
        <v>3.38</v>
      </c>
      <c r="C58" s="4">
        <f>IF('True_Odds_Calculator_3-way'!C59="","",'True_Odds_Calculator_3-way'!C59)</f>
        <v>3.83</v>
      </c>
      <c r="D58" s="4">
        <f t="shared" si="0"/>
        <v>4.0046381349419402E-2</v>
      </c>
      <c r="E58" s="4">
        <f t="shared" si="1"/>
        <v>2.1288236620966114</v>
      </c>
      <c r="F58" s="4">
        <f t="shared" si="2"/>
        <v>3.5397078037959995</v>
      </c>
      <c r="G58" s="4">
        <f t="shared" si="3"/>
        <v>4.0363625901869788</v>
      </c>
      <c r="I58" s="4">
        <f t="shared" si="4"/>
        <v>1.0400463813494194</v>
      </c>
    </row>
    <row r="59" spans="1:9" x14ac:dyDescent="0.2">
      <c r="A59" s="4">
        <f>IF('True_Odds_Calculator_3-way'!A60="","",'True_Odds_Calculator_3-way'!A60)</f>
        <v>2.76</v>
      </c>
      <c r="B59" s="4">
        <f>IF('True_Odds_Calculator_3-way'!B60="","",'True_Odds_Calculator_3-way'!B60)</f>
        <v>3.18</v>
      </c>
      <c r="C59" s="4">
        <f>IF('True_Odds_Calculator_3-way'!C60="","",'True_Odds_Calculator_3-way'!C60)</f>
        <v>2.76</v>
      </c>
      <c r="D59" s="4">
        <f t="shared" si="0"/>
        <v>3.9103089964451776E-2</v>
      </c>
      <c r="E59" s="4">
        <f t="shared" si="1"/>
        <v>2.8629958246346554</v>
      </c>
      <c r="F59" s="4">
        <f t="shared" si="2"/>
        <v>3.3175083156939831</v>
      </c>
      <c r="G59" s="4">
        <f t="shared" si="3"/>
        <v>2.8629958246346554</v>
      </c>
      <c r="I59" s="4">
        <f t="shared" si="4"/>
        <v>1.0391030899644518</v>
      </c>
    </row>
    <row r="60" spans="1:9" x14ac:dyDescent="0.2">
      <c r="A60" s="4">
        <f>IF('True_Odds_Calculator_3-way'!A61="","",'True_Odds_Calculator_3-way'!A61)</f>
        <v>1.91</v>
      </c>
      <c r="B60" s="4">
        <f>IF('True_Odds_Calculator_3-way'!B61="","",'True_Odds_Calculator_3-way'!B61)</f>
        <v>3.47</v>
      </c>
      <c r="C60" s="4">
        <f>IF('True_Odds_Calculator_3-way'!C61="","",'True_Odds_Calculator_3-way'!C61)</f>
        <v>4.37</v>
      </c>
      <c r="D60" s="4">
        <f t="shared" si="0"/>
        <v>4.0577599409509668E-2</v>
      </c>
      <c r="E60" s="4">
        <f t="shared" si="1"/>
        <v>1.9606522851142696</v>
      </c>
      <c r="F60" s="4">
        <f t="shared" si="2"/>
        <v>3.6408840047552786</v>
      </c>
      <c r="G60" s="4">
        <f t="shared" si="3"/>
        <v>4.6445289888752042</v>
      </c>
      <c r="I60" s="4">
        <f t="shared" si="4"/>
        <v>1.0405775994095097</v>
      </c>
    </row>
    <row r="61" spans="1:9" x14ac:dyDescent="0.2">
      <c r="A61" s="4">
        <f>IF('True_Odds_Calculator_3-way'!A62="","",'True_Odds_Calculator_3-way'!A62)</f>
        <v>1.31</v>
      </c>
      <c r="B61" s="4">
        <f>IF('True_Odds_Calculator_3-way'!B62="","",'True_Odds_Calculator_3-way'!B62)</f>
        <v>5.1100000000000003</v>
      </c>
      <c r="C61" s="4">
        <f>IF('True_Odds_Calculator_3-way'!C62="","",'True_Odds_Calculator_3-way'!C62)</f>
        <v>12.05</v>
      </c>
      <c r="D61" s="4">
        <f t="shared" si="0"/>
        <v>4.2041046735835419E-2</v>
      </c>
      <c r="E61" s="4">
        <f t="shared" si="1"/>
        <v>1.3344986239717633</v>
      </c>
      <c r="F61" s="4">
        <f t="shared" si="2"/>
        <v>5.5041518533762019</v>
      </c>
      <c r="G61" s="4">
        <f t="shared" si="3"/>
        <v>14.498244124640031</v>
      </c>
      <c r="I61" s="4">
        <f t="shared" si="4"/>
        <v>1.0420410467358354</v>
      </c>
    </row>
    <row r="62" spans="1:9" x14ac:dyDescent="0.2">
      <c r="A62" s="4">
        <f>IF('True_Odds_Calculator_3-way'!A63="","",'True_Odds_Calculator_3-way'!A63)</f>
        <v>2.94</v>
      </c>
      <c r="B62" s="4">
        <f>IF('True_Odds_Calculator_3-way'!B63="","",'True_Odds_Calculator_3-way'!B63)</f>
        <v>3.37</v>
      </c>
      <c r="C62" s="4">
        <f>IF('True_Odds_Calculator_3-way'!C63="","",'True_Odds_Calculator_3-way'!C63)</f>
        <v>2.4900000000000002</v>
      </c>
      <c r="D62" s="4">
        <f t="shared" si="0"/>
        <v>3.847838516909019E-2</v>
      </c>
      <c r="E62" s="4">
        <f t="shared" si="1"/>
        <v>3.0552082917950174</v>
      </c>
      <c r="F62" s="4">
        <f t="shared" si="2"/>
        <v>3.522245735185904</v>
      </c>
      <c r="G62" s="4">
        <f t="shared" si="3"/>
        <v>2.5721468060780448</v>
      </c>
      <c r="I62" s="4">
        <f t="shared" si="4"/>
        <v>1.0384783851690902</v>
      </c>
    </row>
    <row r="63" spans="1:9" x14ac:dyDescent="0.2">
      <c r="A63" s="4">
        <f>IF('True_Odds_Calculator_3-way'!A64="","",'True_Odds_Calculator_3-way'!A64)</f>
        <v>1.1599999999999999</v>
      </c>
      <c r="B63" s="4">
        <f>IF('True_Odds_Calculator_3-way'!B64="","",'True_Odds_Calculator_3-way'!B64)</f>
        <v>7.02</v>
      </c>
      <c r="C63" s="4">
        <f>IF('True_Odds_Calculator_3-way'!C64="","",'True_Odds_Calculator_3-way'!C64)</f>
        <v>24.31</v>
      </c>
      <c r="D63" s="4">
        <f t="shared" si="0"/>
        <v>4.565444322036627E-2</v>
      </c>
      <c r="E63" s="4">
        <f t="shared" si="1"/>
        <v>1.1808455267539075</v>
      </c>
      <c r="F63" s="4">
        <f t="shared" si="2"/>
        <v>7.8596582744705117</v>
      </c>
      <c r="G63" s="4">
        <f t="shared" si="3"/>
        <v>38.584433573426729</v>
      </c>
      <c r="I63" s="4">
        <f t="shared" si="4"/>
        <v>1.0456544432203663</v>
      </c>
    </row>
    <row r="64" spans="1:9" x14ac:dyDescent="0.2">
      <c r="A64" s="4">
        <f>IF('True_Odds_Calculator_3-way'!A65="","",'True_Odds_Calculator_3-way'!A65)</f>
        <v>2.1</v>
      </c>
      <c r="B64" s="4">
        <f>IF('True_Odds_Calculator_3-way'!B65="","",'True_Odds_Calculator_3-way'!B65)</f>
        <v>3.69</v>
      </c>
      <c r="C64" s="4">
        <f>IF('True_Odds_Calculator_3-way'!C65="","",'True_Odds_Calculator_3-way'!C65)</f>
        <v>3.49</v>
      </c>
      <c r="D64" s="4">
        <f t="shared" si="0"/>
        <v>3.372613750697484E-2</v>
      </c>
      <c r="E64" s="4">
        <f t="shared" si="1"/>
        <v>2.1507761607816724</v>
      </c>
      <c r="F64" s="4">
        <f t="shared" si="2"/>
        <v>3.8496975787796965</v>
      </c>
      <c r="G64" s="4">
        <f t="shared" si="3"/>
        <v>3.6325210175460754</v>
      </c>
      <c r="I64" s="4">
        <f t="shared" si="4"/>
        <v>1.0337261375069748</v>
      </c>
    </row>
    <row r="65" spans="1:9" x14ac:dyDescent="0.2">
      <c r="A65" s="4">
        <f>IF('True_Odds_Calculator_3-way'!A66="","",'True_Odds_Calculator_3-way'!A66)</f>
        <v>3.37</v>
      </c>
      <c r="B65" s="4">
        <f>IF('True_Odds_Calculator_3-way'!B66="","",'True_Odds_Calculator_3-way'!B66)</f>
        <v>3.61</v>
      </c>
      <c r="C65" s="4">
        <f>IF('True_Odds_Calculator_3-way'!C66="","",'True_Odds_Calculator_3-way'!C66)</f>
        <v>2.17</v>
      </c>
      <c r="D65" s="4">
        <f t="shared" si="0"/>
        <v>3.4573708381375523E-2</v>
      </c>
      <c r="E65" s="4">
        <f t="shared" si="1"/>
        <v>3.5061720038308213</v>
      </c>
      <c r="F65" s="4">
        <f t="shared" si="2"/>
        <v>3.7667090158841194</v>
      </c>
      <c r="G65" s="4">
        <f t="shared" si="3"/>
        <v>2.2256600081906748</v>
      </c>
      <c r="I65" s="4">
        <f t="shared" si="4"/>
        <v>1.0345737083813755</v>
      </c>
    </row>
    <row r="66" spans="1:9" x14ac:dyDescent="0.2">
      <c r="A66" s="4">
        <f>IF('True_Odds_Calculator_3-way'!A67="","",'True_Odds_Calculator_3-way'!A67)</f>
        <v>1.23</v>
      </c>
      <c r="B66" s="4">
        <f>IF('True_Odds_Calculator_3-way'!B67="","",'True_Odds_Calculator_3-way'!B67)</f>
        <v>6.86</v>
      </c>
      <c r="C66" s="4">
        <f>IF('True_Odds_Calculator_3-way'!C67="","",'True_Odds_Calculator_3-way'!C67)</f>
        <v>11.98</v>
      </c>
      <c r="D66" s="4">
        <f t="shared" si="0"/>
        <v>4.225317892363778E-2</v>
      </c>
      <c r="E66" s="4">
        <f t="shared" si="1"/>
        <v>1.251683926204807</v>
      </c>
      <c r="F66" s="4">
        <f t="shared" si="2"/>
        <v>7.5936947008246722</v>
      </c>
      <c r="G66" s="4">
        <f t="shared" si="3"/>
        <v>14.411701147463178</v>
      </c>
      <c r="I66" s="4">
        <f t="shared" si="4"/>
        <v>1.0422531789236378</v>
      </c>
    </row>
    <row r="67" spans="1:9" x14ac:dyDescent="0.2">
      <c r="A67" s="4">
        <f>IF('True_Odds_Calculator_3-way'!A68="","",'True_Odds_Calculator_3-way'!A68)</f>
        <v>1.27</v>
      </c>
      <c r="B67" s="4">
        <f>IF('True_Odds_Calculator_3-way'!B68="","",'True_Odds_Calculator_3-way'!B68)</f>
        <v>5.91</v>
      </c>
      <c r="C67" s="4">
        <f>IF('True_Odds_Calculator_3-way'!C68="","",'True_Odds_Calculator_3-way'!C68)</f>
        <v>12.22</v>
      </c>
      <c r="D67" s="4">
        <f t="shared" ref="D67:D130" si="5">IF(A67="","",((1/A67)+(1/B67)+(1/C67))-1)</f>
        <v>3.8439373092270968E-2</v>
      </c>
      <c r="E67" s="4">
        <f t="shared" ref="E67:E130" si="6">IF(A67="","",(3*A67)/(3-($D67*A67)))</f>
        <v>1.2910081468851891</v>
      </c>
      <c r="F67" s="4">
        <f t="shared" ref="F67:F130" si="7">IF(B67="","",(3*B67)/(3-($D67*B67)))</f>
        <v>6.3942047687896943</v>
      </c>
      <c r="G67" s="4">
        <f t="shared" ref="G67:G130" si="8">IF(C67="","",(3*C67)/(3-($D67*C67)))</f>
        <v>14.488567436700743</v>
      </c>
      <c r="I67" s="4">
        <f t="shared" ref="I67:I130" si="9">IF(A67="","",D67+1)</f>
        <v>1.038439373092271</v>
      </c>
    </row>
    <row r="68" spans="1:9" x14ac:dyDescent="0.2">
      <c r="A68" s="4">
        <f>IF('True_Odds_Calculator_3-way'!A69="","",'True_Odds_Calculator_3-way'!A69)</f>
        <v>2.2000000000000002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3.58</v>
      </c>
      <c r="D68" s="4">
        <f t="shared" si="5"/>
        <v>3.4175363784302304E-2</v>
      </c>
      <c r="E68" s="4">
        <f t="shared" si="6"/>
        <v>2.2565535960316487</v>
      </c>
      <c r="F68" s="4">
        <f t="shared" si="7"/>
        <v>3.4613033440555205</v>
      </c>
      <c r="G68" s="4">
        <f t="shared" si="8"/>
        <v>3.7322091977489462</v>
      </c>
      <c r="I68" s="4">
        <f t="shared" si="9"/>
        <v>1.0341753637843023</v>
      </c>
    </row>
    <row r="69" spans="1:9" x14ac:dyDescent="0.2">
      <c r="A69" s="4">
        <f>IF('True_Odds_Calculator_3-way'!A70="","",'True_Odds_Calculator_3-way'!A70)</f>
        <v>3.32</v>
      </c>
      <c r="B69" s="4">
        <f>IF('True_Odds_Calculator_3-way'!B70="","",'True_Odds_Calculator_3-way'!B70)</f>
        <v>3.29</v>
      </c>
      <c r="C69" s="4">
        <f>IF('True_Odds_Calculator_3-way'!C70="","",'True_Odds_Calculator_3-way'!C70)</f>
        <v>2.33</v>
      </c>
      <c r="D69" s="4">
        <f t="shared" si="5"/>
        <v>3.4340736414486539E-2</v>
      </c>
      <c r="E69" s="4">
        <f t="shared" si="6"/>
        <v>3.4511568980945002</v>
      </c>
      <c r="F69" s="4">
        <f t="shared" si="7"/>
        <v>3.4187513410753607</v>
      </c>
      <c r="G69" s="4">
        <f t="shared" si="8"/>
        <v>2.39384702479656</v>
      </c>
      <c r="I69" s="4">
        <f t="shared" si="9"/>
        <v>1.0343407364144865</v>
      </c>
    </row>
    <row r="70" spans="1:9" x14ac:dyDescent="0.2">
      <c r="A70" s="4">
        <f>IF('True_Odds_Calculator_3-way'!A71="","",'True_Odds_Calculator_3-way'!A71)</f>
        <v>7.21</v>
      </c>
      <c r="B70" s="4">
        <f>IF('True_Odds_Calculator_3-way'!B71="","",'True_Odds_Calculator_3-way'!B71)</f>
        <v>3.7</v>
      </c>
      <c r="C70" s="4">
        <f>IF('True_Odds_Calculator_3-way'!C71="","",'True_Odds_Calculator_3-way'!C71)</f>
        <v>1.59</v>
      </c>
      <c r="D70" s="4">
        <f t="shared" si="5"/>
        <v>3.7897343081442658E-2</v>
      </c>
      <c r="E70" s="4">
        <f t="shared" si="6"/>
        <v>7.9324908534285674</v>
      </c>
      <c r="F70" s="4">
        <f t="shared" si="7"/>
        <v>3.8814176816109449</v>
      </c>
      <c r="G70" s="4">
        <f t="shared" si="8"/>
        <v>1.6225906944000099</v>
      </c>
      <c r="I70" s="4">
        <f t="shared" si="9"/>
        <v>1.0378973430814427</v>
      </c>
    </row>
    <row r="71" spans="1:9" x14ac:dyDescent="0.2">
      <c r="A71" s="4">
        <f>IF('True_Odds_Calculator_3-way'!A72="","",'True_Odds_Calculator_3-way'!A72)</f>
        <v>1.79</v>
      </c>
      <c r="B71" s="4">
        <f>IF('True_Odds_Calculator_3-way'!B72="","",'True_Odds_Calculator_3-way'!B72)</f>
        <v>3.67</v>
      </c>
      <c r="C71" s="4">
        <f>IF('True_Odds_Calculator_3-way'!C72="","",'True_Odds_Calculator_3-way'!C72)</f>
        <v>4.88</v>
      </c>
      <c r="D71" s="4">
        <f t="shared" si="5"/>
        <v>3.6056814696677764E-2</v>
      </c>
      <c r="E71" s="4">
        <f t="shared" si="6"/>
        <v>1.829356593790822</v>
      </c>
      <c r="F71" s="4">
        <f t="shared" si="7"/>
        <v>3.8393519055968928</v>
      </c>
      <c r="G71" s="4">
        <f t="shared" si="8"/>
        <v>5.1840575110457188</v>
      </c>
      <c r="I71" s="4">
        <f t="shared" si="9"/>
        <v>1.0360568146966778</v>
      </c>
    </row>
    <row r="72" spans="1:9" x14ac:dyDescent="0.2">
      <c r="A72" s="4">
        <f>IF('True_Odds_Calculator_3-way'!A73="","",'True_Odds_Calculator_3-way'!A73)</f>
        <v>1.35</v>
      </c>
      <c r="B72" s="4">
        <f>IF('True_Odds_Calculator_3-way'!B73="","",'True_Odds_Calculator_3-way'!B73)</f>
        <v>5.34</v>
      </c>
      <c r="C72" s="4">
        <f>IF('True_Odds_Calculator_3-way'!C73="","",'True_Odds_Calculator_3-way'!C73)</f>
        <v>9.2799999999999994</v>
      </c>
      <c r="D72" s="4">
        <f t="shared" si="5"/>
        <v>3.5765279033392217E-2</v>
      </c>
      <c r="E72" s="4">
        <f t="shared" si="6"/>
        <v>1.3720828161494283</v>
      </c>
      <c r="F72" s="4">
        <f t="shared" si="7"/>
        <v>5.7030699615700691</v>
      </c>
      <c r="G72" s="4">
        <f t="shared" si="8"/>
        <v>10.434398512658623</v>
      </c>
      <c r="I72" s="4">
        <f t="shared" si="9"/>
        <v>1.0357652790333922</v>
      </c>
    </row>
    <row r="73" spans="1:9" x14ac:dyDescent="0.2">
      <c r="A73" s="4">
        <f>IF('True_Odds_Calculator_3-way'!A74="","",'True_Odds_Calculator_3-way'!A74)</f>
        <v>1.66</v>
      </c>
      <c r="B73" s="4">
        <f>IF('True_Odds_Calculator_3-way'!B74="","",'True_Odds_Calculator_3-way'!B74)</f>
        <v>4.0199999999999996</v>
      </c>
      <c r="C73" s="4">
        <f>IF('True_Odds_Calculator_3-way'!C74="","",'True_Odds_Calculator_3-way'!C74)</f>
        <v>5.41</v>
      </c>
      <c r="D73" s="4">
        <f t="shared" si="5"/>
        <v>3.6008741008672907E-2</v>
      </c>
      <c r="E73" s="4">
        <f t="shared" si="6"/>
        <v>1.6937476452277165</v>
      </c>
      <c r="F73" s="4">
        <f t="shared" si="7"/>
        <v>4.2238058683216302</v>
      </c>
      <c r="G73" s="4">
        <f t="shared" si="8"/>
        <v>5.7856987634145414</v>
      </c>
      <c r="I73" s="4">
        <f t="shared" si="9"/>
        <v>1.0360087410086729</v>
      </c>
    </row>
    <row r="74" spans="1:9" x14ac:dyDescent="0.2">
      <c r="A74" s="4">
        <f>IF('True_Odds_Calculator_3-way'!A75="","",'True_Odds_Calculator_3-way'!A75)</f>
        <v>3.53</v>
      </c>
      <c r="B74" s="4">
        <f>IF('True_Odds_Calculator_3-way'!B75="","",'True_Odds_Calculator_3-way'!B75)</f>
        <v>3.42</v>
      </c>
      <c r="C74" s="4">
        <f>IF('True_Odds_Calculator_3-way'!C75="","",'True_Odds_Calculator_3-way'!C75)</f>
        <v>2.1800000000000002</v>
      </c>
      <c r="D74" s="4">
        <f t="shared" si="5"/>
        <v>3.4399376129158554E-2</v>
      </c>
      <c r="E74" s="4">
        <f t="shared" si="6"/>
        <v>3.6789097558470831</v>
      </c>
      <c r="F74" s="4">
        <f t="shared" si="7"/>
        <v>3.5595903640921533</v>
      </c>
      <c r="G74" s="4">
        <f t="shared" si="8"/>
        <v>2.2358902810191577</v>
      </c>
      <c r="I74" s="4">
        <f t="shared" si="9"/>
        <v>1.0343993761291586</v>
      </c>
    </row>
    <row r="75" spans="1: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3.95</v>
      </c>
      <c r="C75" s="4">
        <f>IF('True_Odds_Calculator_3-way'!C76="","",'True_Odds_Calculator_3-way'!C76)</f>
        <v>6.2</v>
      </c>
      <c r="D75" s="4">
        <f t="shared" si="5"/>
        <v>3.5572891965030662E-2</v>
      </c>
      <c r="E75" s="4">
        <f t="shared" si="6"/>
        <v>1.6413343620000165</v>
      </c>
      <c r="F75" s="4">
        <f t="shared" si="7"/>
        <v>4.1440998619645875</v>
      </c>
      <c r="G75" s="4">
        <f t="shared" si="8"/>
        <v>6.6919760804258894</v>
      </c>
      <c r="I75" s="4">
        <f t="shared" si="9"/>
        <v>1.0355728919650307</v>
      </c>
    </row>
    <row r="76" spans="1:9" x14ac:dyDescent="0.2">
      <c r="A76" s="4">
        <f>IF('True_Odds_Calculator_3-way'!A77="","",'True_Odds_Calculator_3-way'!A77)</f>
        <v>1.72</v>
      </c>
      <c r="B76" s="4">
        <f>IF('True_Odds_Calculator_3-way'!B77="","",'True_Odds_Calculator_3-way'!B77)</f>
        <v>3.53</v>
      </c>
      <c r="C76" s="4">
        <f>IF('True_Odds_Calculator_3-way'!C77="","",'True_Odds_Calculator_3-way'!C77)</f>
        <v>5.81</v>
      </c>
      <c r="D76" s="4">
        <f t="shared" si="5"/>
        <v>3.6798507404298464E-2</v>
      </c>
      <c r="E76" s="4">
        <f t="shared" si="6"/>
        <v>1.7570703377444614</v>
      </c>
      <c r="F76" s="4">
        <f t="shared" si="7"/>
        <v>3.6897652758419581</v>
      </c>
      <c r="G76" s="4">
        <f t="shared" si="8"/>
        <v>6.2558308076234281</v>
      </c>
      <c r="I76" s="4">
        <f t="shared" si="9"/>
        <v>1.0367985074042985</v>
      </c>
    </row>
    <row r="77" spans="1:9" x14ac:dyDescent="0.2">
      <c r="A77" s="4">
        <f>IF('True_Odds_Calculator_3-way'!A78="","",'True_Odds_Calculator_3-way'!A78)</f>
        <v>1.96</v>
      </c>
      <c r="B77" s="4">
        <f>IF('True_Odds_Calculator_3-way'!B78="","",'True_Odds_Calculator_3-way'!B78)</f>
        <v>3.38</v>
      </c>
      <c r="C77" s="4">
        <f>IF('True_Odds_Calculator_3-way'!C78="","",'True_Odds_Calculator_3-way'!C78)</f>
        <v>4.3499999999999996</v>
      </c>
      <c r="D77" s="4">
        <f t="shared" si="5"/>
        <v>3.5947127269597923E-2</v>
      </c>
      <c r="E77" s="4">
        <f t="shared" si="6"/>
        <v>2.0071385654334448</v>
      </c>
      <c r="F77" s="4">
        <f t="shared" si="7"/>
        <v>3.5226696351735471</v>
      </c>
      <c r="G77" s="4">
        <f t="shared" si="8"/>
        <v>4.5892046492073666</v>
      </c>
      <c r="I77" s="4">
        <f t="shared" si="9"/>
        <v>1.0359471272695979</v>
      </c>
    </row>
    <row r="78" spans="1:9" x14ac:dyDescent="0.2">
      <c r="A78" s="4">
        <f>IF('True_Odds_Calculator_3-way'!A79="","",'True_Odds_Calculator_3-way'!A79)</f>
        <v>2.57</v>
      </c>
      <c r="B78" s="4">
        <f>IF('True_Odds_Calculator_3-way'!B79="","",'True_Odds_Calculator_3-way'!B79)</f>
        <v>3.26</v>
      </c>
      <c r="C78" s="4">
        <f>IF('True_Odds_Calculator_3-way'!C79="","",'True_Odds_Calculator_3-way'!C79)</f>
        <v>2.97</v>
      </c>
      <c r="D78" s="4">
        <f t="shared" si="5"/>
        <v>3.2553861323764144E-2</v>
      </c>
      <c r="E78" s="4">
        <f t="shared" si="6"/>
        <v>2.6437277721636994</v>
      </c>
      <c r="F78" s="4">
        <f t="shared" si="7"/>
        <v>3.3795523258230218</v>
      </c>
      <c r="G78" s="4">
        <f t="shared" si="8"/>
        <v>3.068905682710565</v>
      </c>
      <c r="I78" s="4">
        <f t="shared" si="9"/>
        <v>1.0325538613237641</v>
      </c>
    </row>
    <row r="79" spans="1:9" x14ac:dyDescent="0.2">
      <c r="A79" s="4">
        <f>IF('True_Odds_Calculator_3-way'!A80="","",'True_Odds_Calculator_3-way'!A80)</f>
        <v>2.71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2.6</v>
      </c>
      <c r="D79" s="4">
        <f t="shared" si="5"/>
        <v>3.3731119470212123E-2</v>
      </c>
      <c r="E79" s="4">
        <f t="shared" si="6"/>
        <v>2.7951700748809514</v>
      </c>
      <c r="F79" s="4">
        <f t="shared" si="7"/>
        <v>3.7192925214593537</v>
      </c>
      <c r="G79" s="4">
        <f t="shared" si="8"/>
        <v>2.6782963427246678</v>
      </c>
      <c r="I79" s="4">
        <f t="shared" si="9"/>
        <v>1.0337311194702121</v>
      </c>
    </row>
    <row r="80" spans="1:9" x14ac:dyDescent="0.2">
      <c r="A80" s="4">
        <f>IF('True_Odds_Calculator_3-way'!A81="","",'True_Odds_Calculator_3-way'!A81)</f>
        <v>3.82</v>
      </c>
      <c r="B80" s="4">
        <f>IF('True_Odds_Calculator_3-way'!B81="","",'True_Odds_Calculator_3-way'!B81)</f>
        <v>3.59</v>
      </c>
      <c r="C80" s="4">
        <f>IF('True_Odds_Calculator_3-way'!C81="","",'True_Odds_Calculator_3-way'!C81)</f>
        <v>2.02</v>
      </c>
      <c r="D80" s="4">
        <f t="shared" si="5"/>
        <v>3.538114169596307E-2</v>
      </c>
      <c r="E80" s="4">
        <f t="shared" si="6"/>
        <v>4.0002177588398826</v>
      </c>
      <c r="F80" s="4">
        <f t="shared" si="7"/>
        <v>3.7487186204783631</v>
      </c>
      <c r="G80" s="4">
        <f t="shared" si="8"/>
        <v>2.0692974994121203</v>
      </c>
      <c r="I80" s="4">
        <f t="shared" si="9"/>
        <v>1.0353811416959631</v>
      </c>
    </row>
    <row r="81" spans="1:9" x14ac:dyDescent="0.2">
      <c r="A81" s="4">
        <f>IF('True_Odds_Calculator_3-way'!A82="","",'True_Odds_Calculator_3-way'!A82)</f>
        <v>2.5099999999999998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2.81</v>
      </c>
      <c r="D81" s="4">
        <f t="shared" si="5"/>
        <v>3.3607869561536052E-2</v>
      </c>
      <c r="E81" s="4">
        <f t="shared" si="6"/>
        <v>2.5826196068719303</v>
      </c>
      <c r="F81" s="4">
        <f t="shared" si="7"/>
        <v>3.7295761081179983</v>
      </c>
      <c r="G81" s="4">
        <f t="shared" si="8"/>
        <v>2.9013321103483967</v>
      </c>
      <c r="I81" s="4">
        <f t="shared" si="9"/>
        <v>1.0336078695615361</v>
      </c>
    </row>
    <row r="82" spans="1:9" x14ac:dyDescent="0.2">
      <c r="A82" s="4">
        <f>IF('True_Odds_Calculator_3-way'!A83="","",'True_Odds_Calculator_3-way'!A83)</f>
        <v>2.79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2.54</v>
      </c>
      <c r="D82" s="4">
        <f t="shared" si="5"/>
        <v>3.3813867314745671E-2</v>
      </c>
      <c r="E82" s="4">
        <f t="shared" si="6"/>
        <v>2.8805854735417458</v>
      </c>
      <c r="F82" s="4">
        <f t="shared" si="7"/>
        <v>3.697967037301443</v>
      </c>
      <c r="G82" s="4">
        <f t="shared" si="8"/>
        <v>2.6148610513937824</v>
      </c>
      <c r="I82" s="4">
        <f t="shared" si="9"/>
        <v>1.0338138673147457</v>
      </c>
    </row>
    <row r="83" spans="1:9" x14ac:dyDescent="0.2">
      <c r="A83" s="4">
        <f>IF('True_Odds_Calculator_3-way'!A84="","",'True_Odds_Calculator_3-way'!A84)</f>
        <v>3.03</v>
      </c>
      <c r="B83" s="4">
        <f>IF('True_Odds_Calculator_3-way'!B84="","",'True_Odds_Calculator_3-way'!B84)</f>
        <v>4.17</v>
      </c>
      <c r="C83" s="4">
        <f>IF('True_Odds_Calculator_3-way'!C84="","",'True_Odds_Calculator_3-way'!C84)</f>
        <v>2.16</v>
      </c>
      <c r="D83" s="4">
        <f t="shared" si="5"/>
        <v>3.2804119740511339E-2</v>
      </c>
      <c r="E83" s="4">
        <f t="shared" si="6"/>
        <v>3.1338305790988676</v>
      </c>
      <c r="F83" s="4">
        <f t="shared" si="7"/>
        <v>4.3692268087779604</v>
      </c>
      <c r="G83" s="4">
        <f t="shared" si="8"/>
        <v>2.2122510835985594</v>
      </c>
      <c r="I83" s="4">
        <f t="shared" si="9"/>
        <v>1.0328041197405113</v>
      </c>
    </row>
    <row r="84" spans="1:9" x14ac:dyDescent="0.2">
      <c r="A84" s="4">
        <f>IF('True_Odds_Calculator_3-way'!A85="","",'True_Odds_Calculator_3-way'!A85)</f>
        <v>2.0699999999999998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3.55</v>
      </c>
      <c r="D84" s="4">
        <f t="shared" si="5"/>
        <v>3.4323707260425218E-2</v>
      </c>
      <c r="E84" s="4">
        <f t="shared" si="6"/>
        <v>2.1202137820575548</v>
      </c>
      <c r="F84" s="4">
        <f t="shared" si="7"/>
        <v>3.8744591061896321</v>
      </c>
      <c r="G84" s="4">
        <f t="shared" si="8"/>
        <v>3.7002925124195052</v>
      </c>
      <c r="I84" s="4">
        <f t="shared" si="9"/>
        <v>1.0343237072604252</v>
      </c>
    </row>
    <row r="85" spans="1:9" x14ac:dyDescent="0.2">
      <c r="A85" s="4">
        <f>IF('True_Odds_Calculator_3-way'!A86="","",'True_Odds_Calculator_3-way'!A86)</f>
        <v>1.75</v>
      </c>
      <c r="B85" s="4">
        <f>IF('True_Odds_Calculator_3-way'!B86="","",'True_Odds_Calculator_3-way'!B86)</f>
        <v>3.86</v>
      </c>
      <c r="C85" s="4">
        <f>IF('True_Odds_Calculator_3-way'!C86="","",'True_Odds_Calculator_3-way'!C86)</f>
        <v>4.9000000000000004</v>
      </c>
      <c r="D85" s="4">
        <f t="shared" si="5"/>
        <v>3.4577561594586026E-2</v>
      </c>
      <c r="E85" s="4">
        <f t="shared" si="6"/>
        <v>1.7860245514636448</v>
      </c>
      <c r="F85" s="4">
        <f t="shared" si="7"/>
        <v>4.0397266125587361</v>
      </c>
      <c r="G85" s="4">
        <f t="shared" si="8"/>
        <v>5.1933003844041741</v>
      </c>
      <c r="I85" s="4">
        <f t="shared" si="9"/>
        <v>1.034577561594586</v>
      </c>
    </row>
    <row r="86" spans="1: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3.19</v>
      </c>
      <c r="C86" s="4">
        <f>IF('True_Odds_Calculator_3-way'!C87="","",'True_Odds_Calculator_3-way'!C87)</f>
        <v>2.33</v>
      </c>
      <c r="D86" s="4">
        <f t="shared" si="5"/>
        <v>3.4209362685047706E-2</v>
      </c>
      <c r="E86" s="4">
        <f t="shared" si="6"/>
        <v>3.5696173907905466</v>
      </c>
      <c r="F86" s="4">
        <f t="shared" si="7"/>
        <v>3.3104196794598026</v>
      </c>
      <c r="G86" s="4">
        <f t="shared" si="8"/>
        <v>2.3935961052248023</v>
      </c>
      <c r="I86" s="4">
        <f t="shared" si="9"/>
        <v>1.0342093626850477</v>
      </c>
    </row>
    <row r="87" spans="1:9" x14ac:dyDescent="0.2">
      <c r="A87" s="4">
        <f>IF('True_Odds_Calculator_3-way'!A88="","",'True_Odds_Calculator_3-way'!A88)</f>
        <v>1.65</v>
      </c>
      <c r="B87" s="4">
        <f>IF('True_Odds_Calculator_3-way'!B88="","",'True_Odds_Calculator_3-way'!B88)</f>
        <v>3.7</v>
      </c>
      <c r="C87" s="4">
        <f>IF('True_Odds_Calculator_3-way'!C88="","",'True_Odds_Calculator_3-way'!C88)</f>
        <v>5.77</v>
      </c>
      <c r="D87" s="4">
        <f t="shared" si="5"/>
        <v>4.9641101634169349E-2</v>
      </c>
      <c r="E87" s="4">
        <f t="shared" si="6"/>
        <v>1.6963137868017368</v>
      </c>
      <c r="F87" s="4">
        <f t="shared" si="7"/>
        <v>3.9413023979174175</v>
      </c>
      <c r="G87" s="4">
        <f t="shared" si="8"/>
        <v>6.3790484928786375</v>
      </c>
      <c r="I87" s="4">
        <f t="shared" si="9"/>
        <v>1.0496411016341693</v>
      </c>
    </row>
    <row r="88" spans="1:9" x14ac:dyDescent="0.2">
      <c r="A88" s="4">
        <f>IF('True_Odds_Calculator_3-way'!A89="","",'True_Odds_Calculator_3-way'!A89)</f>
        <v>4.45</v>
      </c>
      <c r="B88" s="4">
        <f>IF('True_Odds_Calculator_3-way'!B89="","",'True_Odds_Calculator_3-way'!B89)</f>
        <v>3.58</v>
      </c>
      <c r="C88" s="4">
        <f>IF('True_Odds_Calculator_3-way'!C89="","",'True_Odds_Calculator_3-way'!C89)</f>
        <v>1.86</v>
      </c>
      <c r="D88" s="4">
        <f t="shared" si="5"/>
        <v>4.1683118664293417E-2</v>
      </c>
      <c r="E88" s="4">
        <f t="shared" si="6"/>
        <v>4.7432765993321686</v>
      </c>
      <c r="F88" s="4">
        <f t="shared" si="7"/>
        <v>3.7673973315657912</v>
      </c>
      <c r="G88" s="4">
        <f t="shared" si="8"/>
        <v>1.9093442009576898</v>
      </c>
      <c r="I88" s="4">
        <f t="shared" si="9"/>
        <v>1.0416831186642934</v>
      </c>
    </row>
    <row r="89" spans="1:9" x14ac:dyDescent="0.2">
      <c r="A89" s="4">
        <f>IF('True_Odds_Calculator_3-way'!A90="","",'True_Odds_Calculator_3-way'!A90)</f>
        <v>4.7699999999999996</v>
      </c>
      <c r="B89" s="4">
        <f>IF('True_Odds_Calculator_3-way'!B90="","",'True_Odds_Calculator_3-way'!B90)</f>
        <v>3.69</v>
      </c>
      <c r="C89" s="4">
        <f>IF('True_Odds_Calculator_3-way'!C90="","",'True_Odds_Calculator_3-way'!C90)</f>
        <v>1.8</v>
      </c>
      <c r="D89" s="4">
        <f t="shared" si="5"/>
        <v>3.6201871452676837E-2</v>
      </c>
      <c r="E89" s="4">
        <f t="shared" si="6"/>
        <v>5.0613354037267078</v>
      </c>
      <c r="F89" s="4">
        <f t="shared" si="7"/>
        <v>3.8619668246445502</v>
      </c>
      <c r="G89" s="4">
        <f t="shared" si="8"/>
        <v>1.839966130397968</v>
      </c>
      <c r="I89" s="4">
        <f t="shared" si="9"/>
        <v>1.0362018714526768</v>
      </c>
    </row>
    <row r="90" spans="1:9" x14ac:dyDescent="0.2">
      <c r="A90" s="4">
        <f>IF('True_Odds_Calculator_3-way'!A91="","",'True_Odds_Calculator_3-way'!A91)</f>
        <v>1.54</v>
      </c>
      <c r="B90" s="4">
        <f>IF('True_Odds_Calculator_3-way'!B91="","",'True_Odds_Calculator_3-way'!B91)</f>
        <v>4.47</v>
      </c>
      <c r="C90" s="4">
        <f>IF('True_Odds_Calculator_3-way'!C91="","",'True_Odds_Calculator_3-way'!C91)</f>
        <v>6.09</v>
      </c>
      <c r="D90" s="4">
        <f t="shared" si="5"/>
        <v>3.7267908362562441E-2</v>
      </c>
      <c r="E90" s="4">
        <f t="shared" si="6"/>
        <v>1.5700361410218164</v>
      </c>
      <c r="F90" s="4">
        <f t="shared" si="7"/>
        <v>4.7328090203745532</v>
      </c>
      <c r="G90" s="4">
        <f t="shared" si="8"/>
        <v>6.5884409495248644</v>
      </c>
      <c r="I90" s="4">
        <f t="shared" si="9"/>
        <v>1.0372679083625624</v>
      </c>
    </row>
    <row r="91" spans="1:9" x14ac:dyDescent="0.2">
      <c r="A91" s="4">
        <f>IF('True_Odds_Calculator_3-way'!A92="","",'True_Odds_Calculator_3-way'!A92)</f>
        <v>2.2000000000000002</v>
      </c>
      <c r="B91" s="4">
        <f>IF('True_Odds_Calculator_3-way'!B92="","",'True_Odds_Calculator_3-way'!B92)</f>
        <v>3.47</v>
      </c>
      <c r="C91" s="4">
        <f>IF('True_Odds_Calculator_3-way'!C92="","",'True_Odds_Calculator_3-way'!C92)</f>
        <v>3.44</v>
      </c>
      <c r="D91" s="4">
        <f t="shared" si="5"/>
        <v>3.3427567004405079E-2</v>
      </c>
      <c r="E91" s="4">
        <f t="shared" si="6"/>
        <v>2.2552850406612057</v>
      </c>
      <c r="F91" s="4">
        <f t="shared" si="7"/>
        <v>3.6095621034575029</v>
      </c>
      <c r="G91" s="4">
        <f t="shared" si="8"/>
        <v>3.5771116809903312</v>
      </c>
      <c r="I91" s="4">
        <f t="shared" si="9"/>
        <v>1.0334275670044051</v>
      </c>
    </row>
    <row r="92" spans="1:9" x14ac:dyDescent="0.2">
      <c r="A92" s="4">
        <f>IF('True_Odds_Calculator_3-way'!A93="","",'True_Odds_Calculator_3-way'!A93)</f>
        <v>4.22</v>
      </c>
      <c r="B92" s="4">
        <f>IF('True_Odds_Calculator_3-way'!B93="","",'True_Odds_Calculator_3-way'!B93)</f>
        <v>4.0599999999999996</v>
      </c>
      <c r="C92" s="4">
        <f>IF('True_Odds_Calculator_3-way'!C93="","",'True_Odds_Calculator_3-way'!C93)</f>
        <v>1.81</v>
      </c>
      <c r="D92" s="4">
        <f t="shared" si="5"/>
        <v>3.5758431209065522E-2</v>
      </c>
      <c r="E92" s="4">
        <f t="shared" si="6"/>
        <v>4.4435093804753834</v>
      </c>
      <c r="F92" s="4">
        <f t="shared" si="7"/>
        <v>4.266467489314258</v>
      </c>
      <c r="G92" s="4">
        <f t="shared" si="8"/>
        <v>1.8499104367066572</v>
      </c>
      <c r="I92" s="4">
        <f t="shared" si="9"/>
        <v>1.0357584312090655</v>
      </c>
    </row>
    <row r="93" spans="1:9" x14ac:dyDescent="0.2">
      <c r="A93" s="4">
        <f>IF('True_Odds_Calculator_3-way'!A94="","",'True_Odds_Calculator_3-way'!A94)</f>
        <v>4.91</v>
      </c>
      <c r="B93" s="4">
        <f>IF('True_Odds_Calculator_3-way'!B94="","",'True_Odds_Calculator_3-way'!B94)</f>
        <v>3.87</v>
      </c>
      <c r="C93" s="4">
        <f>IF('True_Odds_Calculator_3-way'!C94="","",'True_Odds_Calculator_3-way'!C94)</f>
        <v>1.74</v>
      </c>
      <c r="D93" s="4">
        <f t="shared" si="5"/>
        <v>3.6776564274739076E-2</v>
      </c>
      <c r="E93" s="4">
        <f t="shared" si="6"/>
        <v>5.2244656936904015</v>
      </c>
      <c r="F93" s="4">
        <f t="shared" si="7"/>
        <v>4.0627437458881603</v>
      </c>
      <c r="G93" s="4">
        <f t="shared" si="8"/>
        <v>1.7779238396105563</v>
      </c>
      <c r="I93" s="4">
        <f t="shared" si="9"/>
        <v>1.0367765642747391</v>
      </c>
    </row>
    <row r="94" spans="1:9" x14ac:dyDescent="0.2">
      <c r="A94" s="4">
        <f>IF('True_Odds_Calculator_3-way'!A95="","",'True_Odds_Calculator_3-way'!A95)</f>
        <v>2.25</v>
      </c>
      <c r="B94" s="4">
        <f>IF('True_Odds_Calculator_3-way'!B95="","",'True_Odds_Calculator_3-way'!B95)</f>
        <v>3.45</v>
      </c>
      <c r="C94" s="4">
        <f>IF('True_Odds_Calculator_3-way'!C95="","",'True_Odds_Calculator_3-way'!C95)</f>
        <v>3.35</v>
      </c>
      <c r="D94" s="4">
        <f t="shared" si="5"/>
        <v>3.2806979594779628E-2</v>
      </c>
      <c r="E94" s="4">
        <f t="shared" si="6"/>
        <v>2.3067583300992403</v>
      </c>
      <c r="F94" s="4">
        <f t="shared" si="7"/>
        <v>3.58526497199483</v>
      </c>
      <c r="G94" s="4">
        <f t="shared" si="8"/>
        <v>3.4773923944839114</v>
      </c>
      <c r="I94" s="4">
        <f t="shared" si="9"/>
        <v>1.0328069795947796</v>
      </c>
    </row>
    <row r="95" spans="1:9" x14ac:dyDescent="0.2">
      <c r="A95" s="4">
        <f>IF('True_Odds_Calculator_3-way'!A96="","",'True_Odds_Calculator_3-way'!A96)</f>
        <v>4.91</v>
      </c>
      <c r="B95" s="4">
        <f>IF('True_Odds_Calculator_3-way'!B96="","",'True_Odds_Calculator_3-way'!B96)</f>
        <v>4</v>
      </c>
      <c r="C95" s="4">
        <f>IF('True_Odds_Calculator_3-way'!C96="","",'True_Odds_Calculator_3-way'!C96)</f>
        <v>1.71</v>
      </c>
      <c r="D95" s="4">
        <f t="shared" si="5"/>
        <v>3.8461309417467504E-2</v>
      </c>
      <c r="E95" s="4">
        <f t="shared" si="6"/>
        <v>5.2398391953526824</v>
      </c>
      <c r="F95" s="4">
        <f t="shared" si="7"/>
        <v>4.2162148590176001</v>
      </c>
      <c r="G95" s="4">
        <f t="shared" si="8"/>
        <v>1.7483285122066761</v>
      </c>
      <c r="I95" s="4">
        <f t="shared" si="9"/>
        <v>1.0384613094174675</v>
      </c>
    </row>
    <row r="96" spans="1:9" x14ac:dyDescent="0.2">
      <c r="A96" s="4">
        <f>IF('True_Odds_Calculator_3-way'!A97="","",'True_Odds_Calculator_3-way'!A97)</f>
        <v>2.54</v>
      </c>
      <c r="B96" s="4">
        <f>IF('True_Odds_Calculator_3-way'!B97="","",'True_Odds_Calculator_3-way'!B97)</f>
        <v>3.5</v>
      </c>
      <c r="C96" s="4">
        <f>IF('True_Odds_Calculator_3-way'!C97="","",'True_Odds_Calculator_3-way'!C97)</f>
        <v>2.83</v>
      </c>
      <c r="D96" s="4">
        <f t="shared" si="5"/>
        <v>3.2771963575224383E-2</v>
      </c>
      <c r="E96" s="4">
        <f t="shared" si="6"/>
        <v>2.6124885342932798</v>
      </c>
      <c r="F96" s="4">
        <f t="shared" si="7"/>
        <v>3.6391386733911597</v>
      </c>
      <c r="G96" s="4">
        <f t="shared" si="8"/>
        <v>2.9202801261341431</v>
      </c>
      <c r="I96" s="4">
        <f t="shared" si="9"/>
        <v>1.0327719635752244</v>
      </c>
    </row>
    <row r="97" spans="1:9" x14ac:dyDescent="0.2">
      <c r="A97" s="4">
        <f>IF('True_Odds_Calculator_3-way'!A98="","",'True_Odds_Calculator_3-way'!A98)</f>
        <v>1.4</v>
      </c>
      <c r="B97" s="4">
        <f>IF('True_Odds_Calculator_3-way'!B98="","",'True_Odds_Calculator_3-way'!B98)</f>
        <v>5.0199999999999996</v>
      </c>
      <c r="C97" s="4">
        <f>IF('True_Odds_Calculator_3-way'!C98="","",'True_Odds_Calculator_3-way'!C98)</f>
        <v>8.06</v>
      </c>
      <c r="D97" s="4">
        <f t="shared" si="5"/>
        <v>3.7558380444898898E-2</v>
      </c>
      <c r="E97" s="4">
        <f t="shared" si="6"/>
        <v>1.4249759005997846</v>
      </c>
      <c r="F97" s="4">
        <f t="shared" si="7"/>
        <v>5.3566532847819728</v>
      </c>
      <c r="G97" s="4">
        <f t="shared" si="8"/>
        <v>8.9645883623963947</v>
      </c>
      <c r="I97" s="4">
        <f t="shared" si="9"/>
        <v>1.0375583804448989</v>
      </c>
    </row>
    <row r="98" spans="1:9" x14ac:dyDescent="0.2">
      <c r="A98" s="4">
        <f>IF('True_Odds_Calculator_3-way'!A99="","",'True_Odds_Calculator_3-way'!A99)</f>
        <v>2.8</v>
      </c>
      <c r="B98" s="4">
        <f>IF('True_Odds_Calculator_3-way'!B99="","",'True_Odds_Calculator_3-way'!B99)</f>
        <v>3.55</v>
      </c>
      <c r="C98" s="4">
        <f>IF('True_Odds_Calculator_3-way'!C99="","",'True_Odds_Calculator_3-way'!C99)</f>
        <v>2.54</v>
      </c>
      <c r="D98" s="4">
        <f t="shared" si="5"/>
        <v>3.2533785389502246E-2</v>
      </c>
      <c r="E98" s="4">
        <f t="shared" si="6"/>
        <v>2.8876841431054983</v>
      </c>
      <c r="F98" s="4">
        <f t="shared" si="7"/>
        <v>3.6921412067503132</v>
      </c>
      <c r="G98" s="4">
        <f t="shared" si="8"/>
        <v>2.6119467836378307</v>
      </c>
      <c r="I98" s="4">
        <f t="shared" si="9"/>
        <v>1.0325337853895022</v>
      </c>
    </row>
    <row r="99" spans="1:9" x14ac:dyDescent="0.2">
      <c r="A99" s="4">
        <f>IF('True_Odds_Calculator_3-way'!A100="","",'True_Odds_Calculator_3-way'!A100)</f>
        <v>2.7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2.67</v>
      </c>
      <c r="D99" s="4">
        <f t="shared" si="5"/>
        <v>3.3919546616825391E-2</v>
      </c>
      <c r="E99" s="4">
        <f t="shared" si="6"/>
        <v>2.7850199527030504</v>
      </c>
      <c r="F99" s="4">
        <f t="shared" si="7"/>
        <v>3.6008679106912393</v>
      </c>
      <c r="G99" s="4">
        <f t="shared" si="8"/>
        <v>2.7531120377749181</v>
      </c>
      <c r="I99" s="4">
        <f t="shared" si="9"/>
        <v>1.0339195466168254</v>
      </c>
    </row>
    <row r="100" spans="1:9" x14ac:dyDescent="0.2">
      <c r="A100" s="4">
        <f>IF('True_Odds_Calculator_3-way'!A101="","",'True_Odds_Calculator_3-way'!A101)</f>
        <v>2.72</v>
      </c>
      <c r="B100" s="4">
        <f>IF('True_Odds_Calculator_3-way'!B101="","",'True_Odds_Calculator_3-way'!B101)</f>
        <v>3.39</v>
      </c>
      <c r="C100" s="4">
        <f>IF('True_Odds_Calculator_3-way'!C101="","",'True_Odds_Calculator_3-way'!C101)</f>
        <v>2.7</v>
      </c>
      <c r="D100" s="4">
        <f t="shared" si="5"/>
        <v>3.3002679931362966E-2</v>
      </c>
      <c r="E100" s="4">
        <f t="shared" si="6"/>
        <v>2.8038994855346027</v>
      </c>
      <c r="F100" s="4">
        <f t="shared" si="7"/>
        <v>3.5213207130854922</v>
      </c>
      <c r="G100" s="4">
        <f t="shared" si="8"/>
        <v>2.7826514599437577</v>
      </c>
      <c r="I100" s="4">
        <f t="shared" si="9"/>
        <v>1.033002679931363</v>
      </c>
    </row>
    <row r="101" spans="1:9" x14ac:dyDescent="0.2">
      <c r="A101" s="4">
        <f>IF('True_Odds_Calculator_3-way'!A102="","",'True_Odds_Calculator_3-way'!A102)</f>
        <v>2.02</v>
      </c>
      <c r="B101" s="4">
        <f>IF('True_Odds_Calculator_3-way'!B102="","",'True_Odds_Calculator_3-way'!B102)</f>
        <v>3.62</v>
      </c>
      <c r="C101" s="4">
        <f>IF('True_Odds_Calculator_3-way'!C102="","",'True_Odds_Calculator_3-way'!C102)</f>
        <v>3.81</v>
      </c>
      <c r="D101" s="4">
        <f t="shared" si="5"/>
        <v>3.375979047419686E-2</v>
      </c>
      <c r="E101" s="4">
        <f t="shared" si="6"/>
        <v>2.0669858802211216</v>
      </c>
      <c r="F101" s="4">
        <f t="shared" si="7"/>
        <v>3.7737297252976378</v>
      </c>
      <c r="G101" s="4">
        <f t="shared" si="8"/>
        <v>3.9806710062808133</v>
      </c>
      <c r="I101" s="4">
        <f t="shared" si="9"/>
        <v>1.0337597904741969</v>
      </c>
    </row>
    <row r="102" spans="1:9" x14ac:dyDescent="0.2">
      <c r="A102" s="4">
        <f>IF('True_Odds_Calculator_3-way'!A103="","",'True_Odds_Calculator_3-way'!A103)</f>
        <v>2.81</v>
      </c>
      <c r="B102" s="4">
        <f>IF('True_Odds_Calculator_3-way'!B103="","",'True_Odds_Calculator_3-way'!B103)</f>
        <v>3.6</v>
      </c>
      <c r="C102" s="4">
        <f>IF('True_Odds_Calculator_3-way'!C103="","",'True_Odds_Calculator_3-way'!C103)</f>
        <v>2.5099999999999998</v>
      </c>
      <c r="D102" s="4">
        <f t="shared" si="5"/>
        <v>3.2056038400766429E-2</v>
      </c>
      <c r="E102" s="4">
        <f t="shared" si="6"/>
        <v>2.8969843379074973</v>
      </c>
      <c r="F102" s="4">
        <f t="shared" si="7"/>
        <v>3.7440222242319638</v>
      </c>
      <c r="G102" s="4">
        <f t="shared" si="8"/>
        <v>2.5791740112940791</v>
      </c>
      <c r="I102" s="4">
        <f t="shared" si="9"/>
        <v>1.0320560384007664</v>
      </c>
    </row>
    <row r="103" spans="1: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3.48</v>
      </c>
      <c r="C103" s="4">
        <f>IF('True_Odds_Calculator_3-way'!C104="","",'True_Odds_Calculator_3-way'!C104)</f>
        <v>3.36</v>
      </c>
      <c r="D103" s="4">
        <f t="shared" si="5"/>
        <v>3.3405862731670677E-2</v>
      </c>
      <c r="E103" s="4">
        <f t="shared" si="6"/>
        <v>2.2867847325416433</v>
      </c>
      <c r="F103" s="4">
        <f t="shared" si="7"/>
        <v>3.6202891017054197</v>
      </c>
      <c r="G103" s="4">
        <f t="shared" si="8"/>
        <v>3.4905992571935283</v>
      </c>
      <c r="I103" s="4">
        <f t="shared" si="9"/>
        <v>1.0334058627316707</v>
      </c>
    </row>
    <row r="104" spans="1:9" x14ac:dyDescent="0.2">
      <c r="A104" s="4">
        <f>IF('True_Odds_Calculator_3-way'!A105="","",'True_Odds_Calculator_3-way'!A105)</f>
        <v>2.14</v>
      </c>
      <c r="B104" s="4">
        <f>IF('True_Odds_Calculator_3-way'!B105="","",'True_Odds_Calculator_3-way'!B105)</f>
        <v>3.23</v>
      </c>
      <c r="C104" s="4">
        <f>IF('True_Odds_Calculator_3-way'!C105="","",'True_Odds_Calculator_3-way'!C105)</f>
        <v>3.8</v>
      </c>
      <c r="D104" s="4">
        <f t="shared" si="5"/>
        <v>4.0045137582824575E-2</v>
      </c>
      <c r="E104" s="4">
        <f t="shared" si="6"/>
        <v>2.2029278035099646</v>
      </c>
      <c r="F104" s="4">
        <f t="shared" si="7"/>
        <v>3.375537179320224</v>
      </c>
      <c r="G104" s="4">
        <f t="shared" si="8"/>
        <v>4.0030500752866676</v>
      </c>
      <c r="I104" s="4">
        <f t="shared" si="9"/>
        <v>1.0400451375828246</v>
      </c>
    </row>
    <row r="105" spans="1:9" x14ac:dyDescent="0.2">
      <c r="A105" s="4">
        <f>IF('True_Odds_Calculator_3-way'!A106="","",'True_Odds_Calculator_3-way'!A106)</f>
        <v>2.0099999999999998</v>
      </c>
      <c r="B105" s="4">
        <f>IF('True_Odds_Calculator_3-way'!B106="","",'True_Odds_Calculator_3-way'!B106)</f>
        <v>3.38</v>
      </c>
      <c r="C105" s="4">
        <f>IF('True_Odds_Calculator_3-way'!C106="","",'True_Odds_Calculator_3-way'!C106)</f>
        <v>3.96</v>
      </c>
      <c r="D105" s="4">
        <f t="shared" si="5"/>
        <v>4.5895678501878479E-2</v>
      </c>
      <c r="E105" s="4">
        <f t="shared" si="6"/>
        <v>2.0737686014015337</v>
      </c>
      <c r="F105" s="4">
        <f t="shared" si="7"/>
        <v>3.5643072298733873</v>
      </c>
      <c r="G105" s="4">
        <f t="shared" si="8"/>
        <v>4.2153772294764078</v>
      </c>
      <c r="I105" s="4">
        <f t="shared" si="9"/>
        <v>1.0458956785018785</v>
      </c>
    </row>
    <row r="106" spans="1:9" x14ac:dyDescent="0.2">
      <c r="A106" s="4">
        <f>IF('True_Odds_Calculator_3-way'!A107="","",'True_Odds_Calculator_3-way'!A107)</f>
        <v>1.87</v>
      </c>
      <c r="B106" s="4">
        <f>IF('True_Odds_Calculator_3-way'!B107="","",'True_Odds_Calculator_3-way'!B107)</f>
        <v>3.59</v>
      </c>
      <c r="C106" s="4">
        <f>IF('True_Odds_Calculator_3-way'!C107="","",'True_Odds_Calculator_3-way'!C107)</f>
        <v>4.38</v>
      </c>
      <c r="D106" s="4">
        <f t="shared" si="5"/>
        <v>4.1621392605301288E-2</v>
      </c>
      <c r="E106" s="4">
        <f t="shared" si="6"/>
        <v>1.9198074881421161</v>
      </c>
      <c r="F106" s="4">
        <f t="shared" si="7"/>
        <v>3.7781795355601604</v>
      </c>
      <c r="G106" s="4">
        <f t="shared" si="8"/>
        <v>4.6633807452653713</v>
      </c>
      <c r="I106" s="4">
        <f t="shared" si="9"/>
        <v>1.0416213926053013</v>
      </c>
    </row>
    <row r="107" spans="1:9" x14ac:dyDescent="0.2">
      <c r="A107" s="4">
        <f>IF('True_Odds_Calculator_3-way'!A108="","",'True_Odds_Calculator_3-way'!A108)</f>
        <v>2.89</v>
      </c>
      <c r="B107" s="4">
        <f>IF('True_Odds_Calculator_3-way'!B108="","",'True_Odds_Calculator_3-way'!B108)</f>
        <v>3.5</v>
      </c>
      <c r="C107" s="4">
        <f>IF('True_Odds_Calculator_3-way'!C108="","",'True_Odds_Calculator_3-way'!C108)</f>
        <v>2.4900000000000002</v>
      </c>
      <c r="D107" s="4">
        <f t="shared" si="5"/>
        <v>3.3341472662771654E-2</v>
      </c>
      <c r="E107" s="4">
        <f t="shared" si="6"/>
        <v>2.9859041108070459</v>
      </c>
      <c r="F107" s="4">
        <f t="shared" si="7"/>
        <v>3.6416544770598427</v>
      </c>
      <c r="G107" s="4">
        <f t="shared" si="8"/>
        <v>2.5608679811220036</v>
      </c>
      <c r="I107" s="4">
        <f t="shared" si="9"/>
        <v>1.0333414726627717</v>
      </c>
    </row>
    <row r="108" spans="1:9" x14ac:dyDescent="0.2">
      <c r="A108" s="4">
        <f>IF('True_Odds_Calculator_3-way'!A109="","",'True_Odds_Calculator_3-way'!A109)</f>
        <v>2.14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3.62</v>
      </c>
      <c r="D108" s="4">
        <f t="shared" si="5"/>
        <v>3.4230487967424894E-2</v>
      </c>
      <c r="E108" s="4">
        <f t="shared" si="6"/>
        <v>2.1935618404249202</v>
      </c>
      <c r="F108" s="4">
        <f t="shared" si="7"/>
        <v>3.5805396155676203</v>
      </c>
      <c r="G108" s="4">
        <f t="shared" si="8"/>
        <v>3.7759654557174676</v>
      </c>
      <c r="I108" s="4">
        <f t="shared" si="9"/>
        <v>1.0342304879674249</v>
      </c>
    </row>
    <row r="109" spans="1: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3.42</v>
      </c>
      <c r="D109" s="4">
        <f t="shared" si="5"/>
        <v>3.2327492784737455E-2</v>
      </c>
      <c r="E109" s="4">
        <f t="shared" si="6"/>
        <v>2.3269190846731318</v>
      </c>
      <c r="F109" s="4">
        <f t="shared" si="7"/>
        <v>3.4646989331352689</v>
      </c>
      <c r="G109" s="4">
        <f t="shared" si="8"/>
        <v>3.5508610976249044</v>
      </c>
      <c r="I109" s="4">
        <f t="shared" si="9"/>
        <v>1.0323274927847375</v>
      </c>
    </row>
    <row r="110" spans="1:9" x14ac:dyDescent="0.2">
      <c r="A110" s="4">
        <f>IF('True_Odds_Calculator_3-way'!A111="","",'True_Odds_Calculator_3-way'!A111)</f>
        <v>3.23</v>
      </c>
      <c r="B110" s="4">
        <f>IF('True_Odds_Calculator_3-way'!B111="","",'True_Odds_Calculator_3-way'!B111)</f>
        <v>3.1</v>
      </c>
      <c r="C110" s="4">
        <f>IF('True_Odds_Calculator_3-way'!C111="","",'True_Odds_Calculator_3-way'!C111)</f>
        <v>2.46</v>
      </c>
      <c r="D110" s="4">
        <f t="shared" si="5"/>
        <v>3.8682233421754919E-2</v>
      </c>
      <c r="E110" s="4">
        <f t="shared" si="6"/>
        <v>3.3703686811237126</v>
      </c>
      <c r="F110" s="4">
        <f t="shared" si="7"/>
        <v>3.2290712785639939</v>
      </c>
      <c r="G110" s="4">
        <f t="shared" si="8"/>
        <v>2.5405859415021155</v>
      </c>
      <c r="I110" s="4">
        <f t="shared" si="9"/>
        <v>1.0386822334217549</v>
      </c>
    </row>
    <row r="111" spans="1:9" x14ac:dyDescent="0.2">
      <c r="A111" s="4">
        <f>IF('True_Odds_Calculator_3-way'!A112="","",'True_Odds_Calculator_3-way'!A112)</f>
        <v>2.3199999999999998</v>
      </c>
      <c r="B111" s="4">
        <f>IF('True_Odds_Calculator_3-way'!B112="","",'True_Odds_Calculator_3-way'!B112)</f>
        <v>3.28</v>
      </c>
      <c r="C111" s="4">
        <f>IF('True_Odds_Calculator_3-way'!C112="","",'True_Odds_Calculator_3-way'!C112)</f>
        <v>3.29</v>
      </c>
      <c r="D111" s="4">
        <f t="shared" si="5"/>
        <v>3.9863899320263574E-2</v>
      </c>
      <c r="E111" s="4">
        <f t="shared" si="6"/>
        <v>2.3937961441610138</v>
      </c>
      <c r="F111" s="4">
        <f t="shared" si="7"/>
        <v>3.4294719215882243</v>
      </c>
      <c r="G111" s="4">
        <f t="shared" si="8"/>
        <v>3.4404056217128995</v>
      </c>
      <c r="I111" s="4">
        <f t="shared" si="9"/>
        <v>1.0398638993202636</v>
      </c>
    </row>
    <row r="112" spans="1:9" x14ac:dyDescent="0.2">
      <c r="A112" s="4">
        <f>IF('True_Odds_Calculator_3-way'!A113="","",'True_Odds_Calculator_3-way'!A113)</f>
        <v>1.83</v>
      </c>
      <c r="B112" s="4">
        <f>IF('True_Odds_Calculator_3-way'!B113="","",'True_Odds_Calculator_3-way'!B113)</f>
        <v>3.57</v>
      </c>
      <c r="C112" s="4">
        <f>IF('True_Odds_Calculator_3-way'!C113="","",'True_Odds_Calculator_3-way'!C113)</f>
        <v>4.8099999999999996</v>
      </c>
      <c r="D112" s="4">
        <f t="shared" si="5"/>
        <v>3.4460340149828905E-2</v>
      </c>
      <c r="E112" s="4">
        <f t="shared" si="6"/>
        <v>1.8692940708072463</v>
      </c>
      <c r="F112" s="4">
        <f t="shared" si="7"/>
        <v>3.722658033910978</v>
      </c>
      <c r="G112" s="4">
        <f t="shared" si="8"/>
        <v>5.0913016026701916</v>
      </c>
      <c r="I112" s="4">
        <f t="shared" si="9"/>
        <v>1.0344603401498289</v>
      </c>
    </row>
    <row r="113" spans="1:9" x14ac:dyDescent="0.2">
      <c r="A113" s="4">
        <f>IF('True_Odds_Calculator_3-way'!A114="","",'True_Odds_Calculator_3-way'!A114)</f>
        <v>4.58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1.85</v>
      </c>
      <c r="D113" s="4">
        <f t="shared" si="5"/>
        <v>3.6658929672030105E-2</v>
      </c>
      <c r="E113" s="4">
        <f t="shared" si="6"/>
        <v>4.8515200033931016</v>
      </c>
      <c r="F113" s="4">
        <f t="shared" si="7"/>
        <v>3.7656538056360289</v>
      </c>
      <c r="G113" s="4">
        <f t="shared" si="8"/>
        <v>1.8927890323461398</v>
      </c>
      <c r="I113" s="4">
        <f t="shared" si="9"/>
        <v>1.0366589296720301</v>
      </c>
    </row>
    <row r="114" spans="1:9" x14ac:dyDescent="0.2">
      <c r="A114" s="4">
        <f>IF('True_Odds_Calculator_3-way'!A115="","",'True_Odds_Calculator_3-way'!A115)</f>
        <v>2</v>
      </c>
      <c r="B114" s="4">
        <f>IF('True_Odds_Calculator_3-way'!B115="","",'True_Odds_Calculator_3-way'!B115)</f>
        <v>3.48</v>
      </c>
      <c r="C114" s="4">
        <f>IF('True_Odds_Calculator_3-way'!C115="","",'True_Odds_Calculator_3-way'!C115)</f>
        <v>4.04</v>
      </c>
      <c r="D114" s="4">
        <f t="shared" si="5"/>
        <v>3.4881074314327964E-2</v>
      </c>
      <c r="E114" s="4">
        <f t="shared" si="6"/>
        <v>2.0476153487649524</v>
      </c>
      <c r="F114" s="4">
        <f t="shared" si="7"/>
        <v>3.6267455458485243</v>
      </c>
      <c r="G114" s="4">
        <f t="shared" si="8"/>
        <v>4.2391251909624508</v>
      </c>
      <c r="I114" s="4">
        <f t="shared" si="9"/>
        <v>1.034881074314328</v>
      </c>
    </row>
    <row r="115" spans="1:9" x14ac:dyDescent="0.2">
      <c r="A115" s="4">
        <f>IF('True_Odds_Calculator_3-way'!A116="","",'True_Odds_Calculator_3-way'!A116)</f>
        <v>2</v>
      </c>
      <c r="B115" s="4">
        <f>IF('True_Odds_Calculator_3-way'!B116="","",'True_Odds_Calculator_3-way'!B116)</f>
        <v>3.46</v>
      </c>
      <c r="C115" s="4">
        <f>IF('True_Odds_Calculator_3-way'!C116="","",'True_Odds_Calculator_3-way'!C116)</f>
        <v>4.07</v>
      </c>
      <c r="D115" s="4">
        <f t="shared" si="5"/>
        <v>3.4717586740708128E-2</v>
      </c>
      <c r="E115" s="4">
        <f t="shared" si="6"/>
        <v>2.0473868879153261</v>
      </c>
      <c r="F115" s="4">
        <f t="shared" si="7"/>
        <v>3.6043204136130567</v>
      </c>
      <c r="G115" s="4">
        <f t="shared" si="8"/>
        <v>4.2711730747844028</v>
      </c>
      <c r="I115" s="4">
        <f t="shared" si="9"/>
        <v>1.0347175867407081</v>
      </c>
    </row>
    <row r="116" spans="1:9" x14ac:dyDescent="0.2">
      <c r="A116" s="4">
        <f>IF('True_Odds_Calculator_3-way'!A117="","",'True_Odds_Calculator_3-way'!A117)</f>
        <v>2.57</v>
      </c>
      <c r="B116" s="4">
        <f>IF('True_Odds_Calculator_3-way'!B117="","",'True_Odds_Calculator_3-way'!B117)</f>
        <v>3.37</v>
      </c>
      <c r="C116" s="4">
        <f>IF('True_Odds_Calculator_3-way'!C117="","",'True_Odds_Calculator_3-way'!C117)</f>
        <v>2.89</v>
      </c>
      <c r="D116" s="4">
        <f t="shared" si="5"/>
        <v>3.1861724655943835E-2</v>
      </c>
      <c r="E116" s="4">
        <f t="shared" si="6"/>
        <v>2.6421162389651007</v>
      </c>
      <c r="F116" s="4">
        <f t="shared" si="7"/>
        <v>3.4950940917552225</v>
      </c>
      <c r="G116" s="4">
        <f t="shared" si="8"/>
        <v>2.9815129527852484</v>
      </c>
      <c r="I116" s="4">
        <f t="shared" si="9"/>
        <v>1.0318617246559438</v>
      </c>
    </row>
    <row r="117" spans="1:9" x14ac:dyDescent="0.2">
      <c r="A117" s="4">
        <f>IF('True_Odds_Calculator_3-way'!A118="","",'True_Odds_Calculator_3-way'!A118)</f>
        <v>1.93</v>
      </c>
      <c r="B117" s="4">
        <f>IF('True_Odds_Calculator_3-way'!B118="","",'True_Odds_Calculator_3-way'!B118)</f>
        <v>3.32</v>
      </c>
      <c r="C117" s="4">
        <f>IF('True_Odds_Calculator_3-way'!C118="","",'True_Odds_Calculator_3-way'!C118)</f>
        <v>4.38</v>
      </c>
      <c r="D117" s="4">
        <f t="shared" si="5"/>
        <v>4.7650036586120326E-2</v>
      </c>
      <c r="E117" s="4">
        <f t="shared" si="6"/>
        <v>1.9910348895635517</v>
      </c>
      <c r="F117" s="4">
        <f t="shared" si="7"/>
        <v>3.5048185713557842</v>
      </c>
      <c r="G117" s="4">
        <f t="shared" si="8"/>
        <v>4.7074960437199156</v>
      </c>
      <c r="I117" s="4">
        <f t="shared" si="9"/>
        <v>1.0476500365861203</v>
      </c>
    </row>
    <row r="118" spans="1:9" x14ac:dyDescent="0.2">
      <c r="A118" s="4">
        <f>IF('True_Odds_Calculator_3-way'!A119="","",'True_Odds_Calculator_3-way'!A119)</f>
        <v>2.0299999999999998</v>
      </c>
      <c r="B118" s="4">
        <f>IF('True_Odds_Calculator_3-way'!B119="","",'True_Odds_Calculator_3-way'!B119)</f>
        <v>3.13</v>
      </c>
      <c r="C118" s="4">
        <f>IF('True_Odds_Calculator_3-way'!C119="","",'True_Odds_Calculator_3-way'!C119)</f>
        <v>4.38</v>
      </c>
      <c r="D118" s="4">
        <f t="shared" si="5"/>
        <v>4.0410157612902564E-2</v>
      </c>
      <c r="E118" s="4">
        <f t="shared" si="6"/>
        <v>2.0870692529483987</v>
      </c>
      <c r="F118" s="4">
        <f t="shared" si="7"/>
        <v>3.2677734610296176</v>
      </c>
      <c r="G118" s="4">
        <f t="shared" si="8"/>
        <v>4.6546169549762899</v>
      </c>
      <c r="I118" s="4">
        <f t="shared" si="9"/>
        <v>1.0404101576129026</v>
      </c>
    </row>
    <row r="119" spans="1:9" x14ac:dyDescent="0.2">
      <c r="A119" s="4">
        <f>IF('True_Odds_Calculator_3-way'!A120="","",'True_Odds_Calculator_3-way'!A120)</f>
        <v>3.23</v>
      </c>
      <c r="B119" s="4">
        <f>IF('True_Odds_Calculator_3-way'!B120="","",'True_Odds_Calculator_3-way'!B120)</f>
        <v>3.39</v>
      </c>
      <c r="C119" s="4">
        <f>IF('True_Odds_Calculator_3-way'!C120="","",'True_Odds_Calculator_3-way'!C120)</f>
        <v>2.2999999999999998</v>
      </c>
      <c r="D119" s="4">
        <f t="shared" si="5"/>
        <v>3.9365382652929437E-2</v>
      </c>
      <c r="E119" s="4">
        <f t="shared" si="6"/>
        <v>3.372957386311636</v>
      </c>
      <c r="F119" s="4">
        <f t="shared" si="7"/>
        <v>3.5478171322634098</v>
      </c>
      <c r="G119" s="4">
        <f t="shared" si="8"/>
        <v>2.371574416365771</v>
      </c>
      <c r="I119" s="4">
        <f t="shared" si="9"/>
        <v>1.0393653826529294</v>
      </c>
    </row>
    <row r="120" spans="1:9" x14ac:dyDescent="0.2">
      <c r="A120" s="4">
        <f>IF('True_Odds_Calculator_3-way'!A121="","",'True_Odds_Calculator_3-way'!A121)</f>
        <v>1.78</v>
      </c>
      <c r="B120" s="4">
        <f>IF('True_Odds_Calculator_3-way'!B121="","",'True_Odds_Calculator_3-way'!B121)</f>
        <v>3.96</v>
      </c>
      <c r="C120" s="4">
        <f>IF('True_Odds_Calculator_3-way'!C121="","",'True_Odds_Calculator_3-way'!C121)</f>
        <v>4.66</v>
      </c>
      <c r="D120" s="4">
        <f t="shared" si="5"/>
        <v>2.8915280012352884E-2</v>
      </c>
      <c r="E120" s="4">
        <f t="shared" si="6"/>
        <v>1.8110714655387381</v>
      </c>
      <c r="F120" s="4">
        <f t="shared" si="7"/>
        <v>4.1171438445952404</v>
      </c>
      <c r="G120" s="4">
        <f t="shared" si="8"/>
        <v>4.8791472310597896</v>
      </c>
      <c r="I120" s="4">
        <f t="shared" si="9"/>
        <v>1.0289152800123529</v>
      </c>
    </row>
    <row r="121" spans="1:9" x14ac:dyDescent="0.2">
      <c r="A121" s="4">
        <f>IF('True_Odds_Calculator_3-way'!A122="","",'True_Odds_Calculator_3-way'!A122)</f>
        <v>3.43</v>
      </c>
      <c r="B121" s="4">
        <f>IF('True_Odds_Calculator_3-way'!B122="","",'True_Odds_Calculator_3-way'!B122)</f>
        <v>3.11</v>
      </c>
      <c r="C121" s="4">
        <f>IF('True_Odds_Calculator_3-way'!C122="","",'True_Odds_Calculator_3-way'!C122)</f>
        <v>2.35</v>
      </c>
      <c r="D121" s="4">
        <f t="shared" si="5"/>
        <v>3.862051275811873E-2</v>
      </c>
      <c r="E121" s="4">
        <f t="shared" si="6"/>
        <v>3.588452120985687</v>
      </c>
      <c r="F121" s="4">
        <f t="shared" si="7"/>
        <v>3.2397068411696623</v>
      </c>
      <c r="G121" s="4">
        <f t="shared" si="8"/>
        <v>2.423311809995278</v>
      </c>
      <c r="I121" s="4">
        <f t="shared" si="9"/>
        <v>1.0386205127581187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3.7</v>
      </c>
      <c r="C122" s="4">
        <f>IF('True_Odds_Calculator_3-way'!C123="","",'True_Odds_Calculator_3-way'!C123)</f>
        <v>4.93</v>
      </c>
      <c r="D122" s="4">
        <f t="shared" si="5"/>
        <v>3.1769244739657365E-2</v>
      </c>
      <c r="E122" s="4">
        <f t="shared" si="6"/>
        <v>1.8245862165504441</v>
      </c>
      <c r="F122" s="4">
        <f t="shared" si="7"/>
        <v>3.8508856659979513</v>
      </c>
      <c r="G122" s="4">
        <f t="shared" si="8"/>
        <v>5.20156024233619</v>
      </c>
      <c r="I122" s="4">
        <f t="shared" si="9"/>
        <v>1.0317692447396574</v>
      </c>
    </row>
    <row r="123" spans="1:9" x14ac:dyDescent="0.2">
      <c r="A123" s="4">
        <f>IF('True_Odds_Calculator_3-way'!A124="","",'True_Odds_Calculator_3-way'!A124)</f>
        <v>1.82</v>
      </c>
      <c r="B123" s="4">
        <f>IF('True_Odds_Calculator_3-way'!B124="","",'True_Odds_Calculator_3-way'!B124)</f>
        <v>3.78</v>
      </c>
      <c r="C123" s="4">
        <f>IF('True_Odds_Calculator_3-way'!C124="","",'True_Odds_Calculator_3-way'!C124)</f>
        <v>4.6500000000000004</v>
      </c>
      <c r="D123" s="4">
        <f t="shared" si="5"/>
        <v>2.9054577441674168E-2</v>
      </c>
      <c r="E123" s="4">
        <f t="shared" si="6"/>
        <v>1.8526557318566204</v>
      </c>
      <c r="F123" s="4">
        <f t="shared" si="7"/>
        <v>3.9236396105568625</v>
      </c>
      <c r="G123" s="4">
        <f t="shared" si="8"/>
        <v>4.8692863383553178</v>
      </c>
      <c r="I123" s="4">
        <f t="shared" si="9"/>
        <v>1.0290545774416742</v>
      </c>
    </row>
    <row r="124" spans="1:9" x14ac:dyDescent="0.2">
      <c r="A124" s="4">
        <f>IF('True_Odds_Calculator_3-way'!A125="","",'True_Odds_Calculator_3-way'!A125)</f>
        <v>2.2999999999999998</v>
      </c>
      <c r="B124" s="4">
        <f>IF('True_Odds_Calculator_3-way'!B125="","",'True_Odds_Calculator_3-way'!B125)</f>
        <v>3.2</v>
      </c>
      <c r="C124" s="4">
        <f>IF('True_Odds_Calculator_3-way'!C125="","",'True_Odds_Calculator_3-way'!C125)</f>
        <v>3.56</v>
      </c>
      <c r="D124" s="4">
        <f t="shared" si="5"/>
        <v>2.818148510014673E-2</v>
      </c>
      <c r="E124" s="4">
        <f t="shared" si="6"/>
        <v>2.350790726607173</v>
      </c>
      <c r="F124" s="4">
        <f t="shared" si="7"/>
        <v>3.2991739977167427</v>
      </c>
      <c r="G124" s="4">
        <f t="shared" si="8"/>
        <v>3.6831727705514119</v>
      </c>
      <c r="I124" s="4">
        <f t="shared" si="9"/>
        <v>1.0281814851001467</v>
      </c>
    </row>
    <row r="125" spans="1:9" x14ac:dyDescent="0.2">
      <c r="A125" s="4">
        <f>IF('True_Odds_Calculator_3-way'!A126="","",'True_Odds_Calculator_3-way'!A126)</f>
        <v>2.1</v>
      </c>
      <c r="B125" s="4">
        <f>IF('True_Odds_Calculator_3-way'!B126="","",'True_Odds_Calculator_3-way'!B126)</f>
        <v>3.63</v>
      </c>
      <c r="C125" s="4">
        <f>IF('True_Odds_Calculator_3-way'!C126="","",'True_Odds_Calculator_3-way'!C126)</f>
        <v>3.61</v>
      </c>
      <c r="D125" s="4">
        <f t="shared" si="5"/>
        <v>2.8680880103695516E-2</v>
      </c>
      <c r="E125" s="4">
        <f t="shared" si="6"/>
        <v>2.1430246838109497</v>
      </c>
      <c r="F125" s="4">
        <f t="shared" si="7"/>
        <v>3.7605040236898244</v>
      </c>
      <c r="G125" s="4">
        <f t="shared" si="8"/>
        <v>3.7390443633142252</v>
      </c>
      <c r="I125" s="4">
        <f t="shared" si="9"/>
        <v>1.0286808801036955</v>
      </c>
    </row>
    <row r="126" spans="1:9" x14ac:dyDescent="0.2">
      <c r="A126" s="4">
        <f>IF('True_Odds_Calculator_3-way'!A127="","",'True_Odds_Calculator_3-way'!A127)</f>
        <v>2.2599999999999998</v>
      </c>
      <c r="B126" s="4">
        <f>IF('True_Odds_Calculator_3-way'!B127="","",'True_Odds_Calculator_3-way'!B127)</f>
        <v>3.75</v>
      </c>
      <c r="C126" s="4">
        <f>IF('True_Odds_Calculator_3-way'!C127="","",'True_Odds_Calculator_3-way'!C127)</f>
        <v>3.13</v>
      </c>
      <c r="D126" s="4">
        <f t="shared" si="5"/>
        <v>2.8633360664235052E-2</v>
      </c>
      <c r="E126" s="4">
        <f t="shared" si="6"/>
        <v>2.3098239773372087</v>
      </c>
      <c r="F126" s="4">
        <f t="shared" si="7"/>
        <v>3.8892011230656069</v>
      </c>
      <c r="G126" s="4">
        <f t="shared" si="8"/>
        <v>3.2263854906356868</v>
      </c>
      <c r="I126" s="4">
        <f t="shared" si="9"/>
        <v>1.0286333606642351</v>
      </c>
    </row>
    <row r="127" spans="1:9" x14ac:dyDescent="0.2">
      <c r="A127" s="4">
        <f>IF('True_Odds_Calculator_3-way'!A128="","",'True_Odds_Calculator_3-way'!A128)</f>
        <v>2.41</v>
      </c>
      <c r="B127" s="4">
        <f>IF('True_Odds_Calculator_3-way'!B128="","",'True_Odds_Calculator_3-way'!B128)</f>
        <v>3.29</v>
      </c>
      <c r="C127" s="4">
        <f>IF('True_Odds_Calculator_3-way'!C128="","",'True_Odds_Calculator_3-way'!C128)</f>
        <v>3.19</v>
      </c>
      <c r="D127" s="4">
        <f t="shared" si="5"/>
        <v>3.2368750941706104E-2</v>
      </c>
      <c r="E127" s="4">
        <f t="shared" si="6"/>
        <v>2.4743400073389314</v>
      </c>
      <c r="F127" s="4">
        <f t="shared" si="7"/>
        <v>3.4110858035411216</v>
      </c>
      <c r="G127" s="4">
        <f t="shared" si="8"/>
        <v>3.3037096278903979</v>
      </c>
      <c r="I127" s="4">
        <f t="shared" si="9"/>
        <v>1.0323687509417061</v>
      </c>
    </row>
    <row r="128" spans="1:9" x14ac:dyDescent="0.2">
      <c r="A128" s="4">
        <f>IF('True_Odds_Calculator_3-way'!A129="","",'True_Odds_Calculator_3-way'!A129)</f>
        <v>2.23</v>
      </c>
      <c r="B128" s="4">
        <f>IF('True_Odds_Calculator_3-way'!B129="","",'True_Odds_Calculator_3-way'!B129)</f>
        <v>3.18</v>
      </c>
      <c r="C128" s="4">
        <f>IF('True_Odds_Calculator_3-way'!C129="","",'True_Odds_Calculator_3-way'!C129)</f>
        <v>3.69</v>
      </c>
      <c r="D128" s="4">
        <f t="shared" si="5"/>
        <v>3.3898612105674353E-2</v>
      </c>
      <c r="E128" s="4">
        <f t="shared" si="6"/>
        <v>2.2876439805772111</v>
      </c>
      <c r="F128" s="4">
        <f t="shared" si="7"/>
        <v>3.2985243202401309</v>
      </c>
      <c r="G128" s="4">
        <f t="shared" si="8"/>
        <v>3.8505498017723507</v>
      </c>
      <c r="I128" s="4">
        <f t="shared" si="9"/>
        <v>1.0338986121056744</v>
      </c>
    </row>
    <row r="129" spans="1:9" x14ac:dyDescent="0.2">
      <c r="A129" s="4">
        <f>IF('True_Odds_Calculator_3-way'!A130="","",'True_Odds_Calculator_3-way'!A130)</f>
        <v>2.65</v>
      </c>
      <c r="B129" s="4">
        <f>IF('True_Odds_Calculator_3-way'!B130="","",'True_Odds_Calculator_3-way'!B130)</f>
        <v>3.31</v>
      </c>
      <c r="C129" s="4">
        <f>IF('True_Odds_Calculator_3-way'!C130="","",'True_Odds_Calculator_3-way'!C130)</f>
        <v>2.82</v>
      </c>
      <c r="D129" s="4">
        <f t="shared" si="5"/>
        <v>3.4083223269429697E-2</v>
      </c>
      <c r="E129" s="4">
        <f t="shared" si="6"/>
        <v>2.7322597261440089</v>
      </c>
      <c r="F129" s="4">
        <f t="shared" si="7"/>
        <v>3.4393367979966571</v>
      </c>
      <c r="G129" s="4">
        <f t="shared" si="8"/>
        <v>2.9133381989154121</v>
      </c>
      <c r="I129" s="4">
        <f t="shared" si="9"/>
        <v>1.0340832232694297</v>
      </c>
    </row>
    <row r="130" spans="1:9" x14ac:dyDescent="0.2">
      <c r="A130" s="4">
        <f>IF('True_Odds_Calculator_3-way'!A131="","",'True_Odds_Calculator_3-way'!A131)</f>
        <v>4.45</v>
      </c>
      <c r="B130" s="4">
        <f>IF('True_Odds_Calculator_3-way'!B131="","",'True_Odds_Calculator_3-way'!B131)</f>
        <v>3.55</v>
      </c>
      <c r="C130" s="4">
        <f>IF('True_Odds_Calculator_3-way'!C131="","",'True_Odds_Calculator_3-way'!C131)</f>
        <v>1.89</v>
      </c>
      <c r="D130" s="4">
        <f t="shared" si="5"/>
        <v>3.5509771069194951E-2</v>
      </c>
      <c r="E130" s="4">
        <f t="shared" si="6"/>
        <v>4.6974267467822868</v>
      </c>
      <c r="F130" s="4">
        <f t="shared" si="7"/>
        <v>3.7057137035592858</v>
      </c>
      <c r="G130" s="4">
        <f t="shared" si="8"/>
        <v>1.9332490148605912</v>
      </c>
      <c r="I130" s="4">
        <f t="shared" si="9"/>
        <v>1.035509771069195</v>
      </c>
    </row>
    <row r="131" spans="1:9" x14ac:dyDescent="0.2">
      <c r="A131" s="4">
        <f>IF('True_Odds_Calculator_3-way'!A132="","",'True_Odds_Calculator_3-way'!A132)</f>
        <v>1.85</v>
      </c>
      <c r="B131" s="4">
        <f>IF('True_Odds_Calculator_3-way'!B132="","",'True_Odds_Calculator_3-way'!B132)</f>
        <v>3.89</v>
      </c>
      <c r="C131" s="4">
        <f>IF('True_Odds_Calculator_3-way'!C132="","",'True_Odds_Calculator_3-way'!C132)</f>
        <v>4.22</v>
      </c>
      <c r="D131" s="4">
        <f t="shared" ref="D131:D194" si="10">IF(A131="","",((1/A131)+(1/B131)+(1/C131))-1)</f>
        <v>3.4576773925450111E-2</v>
      </c>
      <c r="E131" s="4">
        <f t="shared" ref="E131:E194" si="11">IF(A131="","",(3*A131)/(3-($D131*A131)))</f>
        <v>1.8903057493018804</v>
      </c>
      <c r="F131" s="4">
        <f t="shared" ref="F131:F194" si="12">IF(B131="","",(3*B131)/(3-($D131*B131)))</f>
        <v>4.0725928694068596</v>
      </c>
      <c r="G131" s="4">
        <f t="shared" ref="G131:G194" si="13">IF(C131="","",(3*C131)/(3-($D131*C131)))</f>
        <v>4.4357457826239575</v>
      </c>
      <c r="I131" s="4">
        <f t="shared" ref="I131:I194" si="14">IF(A131="","",D131+1)</f>
        <v>1.0345767739254501</v>
      </c>
    </row>
    <row r="132" spans="1:9" x14ac:dyDescent="0.2">
      <c r="A132" s="4">
        <f>IF('True_Odds_Calculator_3-way'!A133="","",'True_Odds_Calculator_3-way'!A133)</f>
        <v>1.66</v>
      </c>
      <c r="B132" s="4">
        <f>IF('True_Odds_Calculator_3-way'!B133="","",'True_Odds_Calculator_3-way'!B133)</f>
        <v>3.86</v>
      </c>
      <c r="C132" s="4">
        <f>IF('True_Odds_Calculator_3-way'!C133="","",'True_Odds_Calculator_3-way'!C133)</f>
        <v>5.71</v>
      </c>
      <c r="D132" s="4">
        <f t="shared" si="10"/>
        <v>3.6608344578553886E-2</v>
      </c>
      <c r="E132" s="4">
        <f t="shared" si="11"/>
        <v>1.6943212165230814</v>
      </c>
      <c r="F132" s="4">
        <f t="shared" si="12"/>
        <v>4.0508039519351584</v>
      </c>
      <c r="G132" s="4">
        <f t="shared" si="13"/>
        <v>6.1376590889113016</v>
      </c>
      <c r="I132" s="4">
        <f t="shared" si="14"/>
        <v>1.0366083445785539</v>
      </c>
    </row>
    <row r="133" spans="1:9" x14ac:dyDescent="0.2">
      <c r="A133" s="4">
        <f>IF('True_Odds_Calculator_3-way'!A134="","",'True_Odds_Calculator_3-way'!A134)</f>
        <v>2.11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3.5</v>
      </c>
      <c r="D133" s="4">
        <f t="shared" si="10"/>
        <v>3.4373209728659759E-2</v>
      </c>
      <c r="E133" s="4">
        <f t="shared" si="11"/>
        <v>2.1622747747747746</v>
      </c>
      <c r="F133" s="4">
        <f t="shared" si="12"/>
        <v>3.798417408506428</v>
      </c>
      <c r="G133" s="4">
        <f t="shared" si="13"/>
        <v>3.6462210406380544</v>
      </c>
      <c r="I133" s="4">
        <f t="shared" si="14"/>
        <v>1.0343732097286598</v>
      </c>
    </row>
    <row r="134" spans="1:9" x14ac:dyDescent="0.2">
      <c r="A134" s="4">
        <f>IF('True_Odds_Calculator_3-way'!A135="","",'True_Odds_Calculator_3-way'!A135)</f>
        <v>1.98</v>
      </c>
      <c r="B134" s="4">
        <f>IF('True_Odds_Calculator_3-way'!B135="","",'True_Odds_Calculator_3-way'!B135)</f>
        <v>3.73</v>
      </c>
      <c r="C134" s="4">
        <f>IF('True_Odds_Calculator_3-way'!C135="","",'True_Odds_Calculator_3-way'!C135)</f>
        <v>3.82</v>
      </c>
      <c r="D134" s="4">
        <f t="shared" si="10"/>
        <v>3.4927124507855289E-2</v>
      </c>
      <c r="E134" s="4">
        <f t="shared" si="11"/>
        <v>2.0267197453052921</v>
      </c>
      <c r="F134" s="4">
        <f t="shared" si="12"/>
        <v>3.8993326461933857</v>
      </c>
      <c r="G134" s="4">
        <f t="shared" si="13"/>
        <v>3.9977975353632837</v>
      </c>
      <c r="I134" s="4">
        <f t="shared" si="14"/>
        <v>1.0349271245078553</v>
      </c>
    </row>
    <row r="135" spans="1:9" x14ac:dyDescent="0.2">
      <c r="A135" s="4">
        <f>IF('True_Odds_Calculator_3-way'!A136="","",'True_Odds_Calculator_3-way'!A136)</f>
        <v>2.58</v>
      </c>
      <c r="B135" s="4">
        <f>IF('True_Odds_Calculator_3-way'!B136="","",'True_Odds_Calculator_3-way'!B136)</f>
        <v>3.59</v>
      </c>
      <c r="C135" s="4">
        <f>IF('True_Odds_Calculator_3-way'!C136="","",'True_Odds_Calculator_3-way'!C136)</f>
        <v>2.72</v>
      </c>
      <c r="D135" s="4">
        <f t="shared" si="10"/>
        <v>3.3795490081761859E-2</v>
      </c>
      <c r="E135" s="4">
        <f t="shared" si="11"/>
        <v>2.6572300571557474</v>
      </c>
      <c r="F135" s="4">
        <f t="shared" si="12"/>
        <v>3.7413056451973787</v>
      </c>
      <c r="G135" s="4">
        <f t="shared" si="13"/>
        <v>2.8059786782967588</v>
      </c>
      <c r="I135" s="4">
        <f t="shared" si="14"/>
        <v>1.0337954900817619</v>
      </c>
    </row>
    <row r="136" spans="1:9" x14ac:dyDescent="0.2">
      <c r="A136" s="4">
        <f>IF('True_Odds_Calculator_3-way'!A137="","",'True_Odds_Calculator_3-way'!A137)</f>
        <v>1.84</v>
      </c>
      <c r="B136" s="4">
        <f>IF('True_Odds_Calculator_3-way'!B137="","",'True_Odds_Calculator_3-way'!B137)</f>
        <v>3.97</v>
      </c>
      <c r="C136" s="4">
        <f>IF('True_Odds_Calculator_3-way'!C137="","",'True_Odds_Calculator_3-way'!C137)</f>
        <v>4.16</v>
      </c>
      <c r="D136" s="4">
        <f t="shared" si="10"/>
        <v>3.5752045019923573E-2</v>
      </c>
      <c r="E136" s="4">
        <f t="shared" si="11"/>
        <v>1.8812519439046085</v>
      </c>
      <c r="F136" s="4">
        <f t="shared" si="12"/>
        <v>4.1671559528354454</v>
      </c>
      <c r="G136" s="4">
        <f t="shared" si="13"/>
        <v>4.3769946256879209</v>
      </c>
      <c r="I136" s="4">
        <f t="shared" si="14"/>
        <v>1.0357520450199236</v>
      </c>
    </row>
    <row r="137" spans="1:9" x14ac:dyDescent="0.2">
      <c r="A137" s="4">
        <f>IF('True_Odds_Calculator_3-way'!A138="","",'True_Odds_Calculator_3-way'!A138)</f>
        <v>2.29</v>
      </c>
      <c r="B137" s="4">
        <f>IF('True_Odds_Calculator_3-way'!B138="","",'True_Odds_Calculator_3-way'!B138)</f>
        <v>3.8</v>
      </c>
      <c r="C137" s="4">
        <f>IF('True_Odds_Calculator_3-way'!C138="","",'True_Odds_Calculator_3-way'!C138)</f>
        <v>3</v>
      </c>
      <c r="D137" s="4">
        <f t="shared" si="10"/>
        <v>3.3172450777599005E-2</v>
      </c>
      <c r="E137" s="4">
        <f t="shared" si="11"/>
        <v>2.3494930101397973</v>
      </c>
      <c r="F137" s="4">
        <f t="shared" si="12"/>
        <v>3.9666734197730951</v>
      </c>
      <c r="G137" s="4">
        <f t="shared" si="13"/>
        <v>3.1029318541996833</v>
      </c>
      <c r="I137" s="4">
        <f t="shared" si="14"/>
        <v>1.033172450777599</v>
      </c>
    </row>
    <row r="138" spans="1:9" x14ac:dyDescent="0.2">
      <c r="A138" s="4">
        <f>IF('True_Odds_Calculator_3-way'!A139="","",'True_Odds_Calculator_3-way'!A139)</f>
        <v>1.92</v>
      </c>
      <c r="B138" s="4">
        <f>IF('True_Odds_Calculator_3-way'!B139="","",'True_Odds_Calculator_3-way'!B139)</f>
        <v>3.71</v>
      </c>
      <c r="C138" s="4">
        <f>IF('True_Odds_Calculator_3-way'!C139="","",'True_Odds_Calculator_3-way'!C139)</f>
        <v>4.1100000000000003</v>
      </c>
      <c r="D138" s="4">
        <f t="shared" si="10"/>
        <v>3.3684114742164484E-2</v>
      </c>
      <c r="E138" s="4">
        <f t="shared" si="11"/>
        <v>1.9623030012499172</v>
      </c>
      <c r="F138" s="4">
        <f t="shared" si="12"/>
        <v>3.8712613474620237</v>
      </c>
      <c r="G138" s="4">
        <f t="shared" si="13"/>
        <v>4.3088411128792119</v>
      </c>
      <c r="I138" s="4">
        <f t="shared" si="14"/>
        <v>1.0336841147421645</v>
      </c>
    </row>
    <row r="139" spans="1:9" x14ac:dyDescent="0.2">
      <c r="A139" s="4">
        <f>IF('True_Odds_Calculator_3-way'!A140="","",'True_Odds_Calculator_3-way'!A140)</f>
        <v>1.57</v>
      </c>
      <c r="B139" s="4">
        <f>IF('True_Odds_Calculator_3-way'!B140="","",'True_Odds_Calculator_3-way'!B140)</f>
        <v>4.49</v>
      </c>
      <c r="C139" s="4">
        <f>IF('True_Odds_Calculator_3-way'!C140="","",'True_Odds_Calculator_3-way'!C140)</f>
        <v>5.63</v>
      </c>
      <c r="D139" s="4">
        <f t="shared" si="10"/>
        <v>3.7279717807789492E-2</v>
      </c>
      <c r="E139" s="4">
        <f t="shared" si="11"/>
        <v>1.6012397373041427</v>
      </c>
      <c r="F139" s="4">
        <f t="shared" si="12"/>
        <v>4.7553248275933955</v>
      </c>
      <c r="G139" s="4">
        <f t="shared" si="13"/>
        <v>6.0535135137608576</v>
      </c>
      <c r="I139" s="4">
        <f t="shared" si="14"/>
        <v>1.0372797178077895</v>
      </c>
    </row>
    <row r="140" spans="1:9" x14ac:dyDescent="0.2">
      <c r="A140" s="4">
        <f>IF('True_Odds_Calculator_3-way'!A141="","",'True_Odds_Calculator_3-way'!A141)</f>
        <v>1.76</v>
      </c>
      <c r="B140" s="4">
        <f>IF('True_Odds_Calculator_3-way'!B141="","",'True_Odds_Calculator_3-way'!B141)</f>
        <v>3.86</v>
      </c>
      <c r="C140" s="4">
        <f>IF('True_Odds_Calculator_3-way'!C141="","",'True_Odds_Calculator_3-way'!C141)</f>
        <v>4.8099999999999996</v>
      </c>
      <c r="D140" s="4">
        <f t="shared" si="10"/>
        <v>3.5149383594979433E-2</v>
      </c>
      <c r="E140" s="4">
        <f t="shared" si="11"/>
        <v>1.7970570628526412</v>
      </c>
      <c r="F140" s="4">
        <f t="shared" si="12"/>
        <v>4.0428396051899238</v>
      </c>
      <c r="G140" s="4">
        <f t="shared" si="13"/>
        <v>5.0972622187687575</v>
      </c>
      <c r="I140" s="4">
        <f t="shared" si="14"/>
        <v>1.0351493835949794</v>
      </c>
    </row>
    <row r="141" spans="1:9" x14ac:dyDescent="0.2">
      <c r="A141" s="4">
        <f>IF('True_Odds_Calculator_3-way'!A142="","",'True_Odds_Calculator_3-way'!A142)</f>
        <v>1.79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4.6100000000000003</v>
      </c>
      <c r="D141" s="4">
        <f t="shared" si="10"/>
        <v>3.6675563317532633E-2</v>
      </c>
      <c r="E141" s="4">
        <f t="shared" si="11"/>
        <v>1.8300470777938302</v>
      </c>
      <c r="F141" s="4">
        <f t="shared" si="12"/>
        <v>4.0181391987490382</v>
      </c>
      <c r="G141" s="4">
        <f t="shared" si="13"/>
        <v>4.8853278731729741</v>
      </c>
      <c r="I141" s="4">
        <f t="shared" si="14"/>
        <v>1.0366755633175326</v>
      </c>
    </row>
    <row r="142" spans="1:9" x14ac:dyDescent="0.2">
      <c r="A142" s="4">
        <f>IF('True_Odds_Calculator_3-way'!A143="","",'True_Odds_Calculator_3-way'!A143)</f>
        <v>3.65</v>
      </c>
      <c r="B142" s="4">
        <f>IF('True_Odds_Calculator_3-way'!B143="","",'True_Odds_Calculator_3-way'!B143)</f>
        <v>3.16</v>
      </c>
      <c r="C142" s="4">
        <f>IF('True_Odds_Calculator_3-way'!C143="","",'True_Odds_Calculator_3-way'!C143)</f>
        <v>2.2599999999999998</v>
      </c>
      <c r="D142" s="4">
        <f t="shared" si="10"/>
        <v>3.290617504845228E-2</v>
      </c>
      <c r="E142" s="4">
        <f t="shared" si="11"/>
        <v>3.80222530806572</v>
      </c>
      <c r="F142" s="4">
        <f t="shared" si="12"/>
        <v>3.2734620272557855</v>
      </c>
      <c r="G142" s="4">
        <f t="shared" si="13"/>
        <v>2.3174479555621934</v>
      </c>
      <c r="I142" s="4">
        <f t="shared" si="14"/>
        <v>1.0329061750484523</v>
      </c>
    </row>
    <row r="143" spans="1:9" x14ac:dyDescent="0.2">
      <c r="A143" s="4">
        <f>IF('True_Odds_Calculator_3-way'!A144="","",'True_Odds_Calculator_3-way'!A144)</f>
        <v>2.98</v>
      </c>
      <c r="B143" s="4">
        <f>IF('True_Odds_Calculator_3-way'!B144="","",'True_Odds_Calculator_3-way'!B144)</f>
        <v>2.99</v>
      </c>
      <c r="C143" s="4">
        <f>IF('True_Odds_Calculator_3-way'!C144="","",'True_Odds_Calculator_3-way'!C144)</f>
        <v>2.72</v>
      </c>
      <c r="D143" s="4">
        <f t="shared" si="10"/>
        <v>3.7665689157304172E-2</v>
      </c>
      <c r="E143" s="4">
        <f t="shared" si="11"/>
        <v>3.0958291619729987</v>
      </c>
      <c r="F143" s="4">
        <f t="shared" si="12"/>
        <v>3.1066230546441238</v>
      </c>
      <c r="G143" s="4">
        <f t="shared" si="13"/>
        <v>2.8161729390453325</v>
      </c>
      <c r="I143" s="4">
        <f t="shared" si="14"/>
        <v>1.0376656891573042</v>
      </c>
    </row>
    <row r="144" spans="1:9" x14ac:dyDescent="0.2">
      <c r="A144" s="4">
        <f>IF('True_Odds_Calculator_3-way'!A145="","",'True_Odds_Calculator_3-way'!A145)</f>
        <v>3.26</v>
      </c>
      <c r="B144" s="4">
        <f>IF('True_Odds_Calculator_3-way'!B145="","",'True_Odds_Calculator_3-way'!B145)</f>
        <v>3.12</v>
      </c>
      <c r="C144" s="4">
        <f>IF('True_Odds_Calculator_3-way'!C145="","",'True_Odds_Calculator_3-way'!C145)</f>
        <v>2.4300000000000002</v>
      </c>
      <c r="D144" s="4">
        <f t="shared" si="10"/>
        <v>3.8783920515345072E-2</v>
      </c>
      <c r="E144" s="4">
        <f t="shared" si="11"/>
        <v>3.4034385778604226</v>
      </c>
      <c r="F144" s="4">
        <f t="shared" si="12"/>
        <v>3.251135450033884</v>
      </c>
      <c r="G144" s="4">
        <f t="shared" si="13"/>
        <v>2.5088143413625628</v>
      </c>
      <c r="I144" s="4">
        <f t="shared" si="14"/>
        <v>1.0387839205153451</v>
      </c>
    </row>
    <row r="145" spans="1:9" x14ac:dyDescent="0.2">
      <c r="A145" s="4">
        <f>IF('True_Odds_Calculator_3-way'!A146="","",'True_Odds_Calculator_3-way'!A146)</f>
        <v>1.53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6.44</v>
      </c>
      <c r="D145" s="4">
        <f t="shared" si="10"/>
        <v>3.1096496569642307E-2</v>
      </c>
      <c r="E145" s="4">
        <f t="shared" si="11"/>
        <v>1.5546556149282618</v>
      </c>
      <c r="F145" s="4">
        <f t="shared" si="12"/>
        <v>4.720171180378129</v>
      </c>
      <c r="G145" s="4">
        <f t="shared" si="13"/>
        <v>6.9006443178634784</v>
      </c>
      <c r="I145" s="4">
        <f t="shared" si="14"/>
        <v>1.0310964965696423</v>
      </c>
    </row>
    <row r="146" spans="1: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3.84</v>
      </c>
      <c r="D146" s="4">
        <f t="shared" si="10"/>
        <v>2.8850684918724223E-2</v>
      </c>
      <c r="E146" s="4">
        <f t="shared" si="11"/>
        <v>2.1641217182997741</v>
      </c>
      <c r="F146" s="4">
        <f t="shared" si="12"/>
        <v>3.4828763158197642</v>
      </c>
      <c r="G146" s="4">
        <f t="shared" si="13"/>
        <v>3.9872444589824401</v>
      </c>
      <c r="I146" s="4">
        <f t="shared" si="14"/>
        <v>1.0288506849187242</v>
      </c>
    </row>
    <row r="147" spans="1:9" x14ac:dyDescent="0.2">
      <c r="A147" s="4">
        <f>IF('True_Odds_Calculator_3-way'!A148="","",'True_Odds_Calculator_3-way'!A148)</f>
        <v>1.51</v>
      </c>
      <c r="B147" s="4">
        <f>IF('True_Odds_Calculator_3-way'!B148="","",'True_Odds_Calculator_3-way'!B148)</f>
        <v>4.68</v>
      </c>
      <c r="C147" s="4">
        <f>IF('True_Odds_Calculator_3-way'!C148="","",'True_Odds_Calculator_3-way'!C148)</f>
        <v>6.5</v>
      </c>
      <c r="D147" s="4">
        <f t="shared" si="10"/>
        <v>2.9773023150506672E-2</v>
      </c>
      <c r="E147" s="4">
        <f t="shared" si="11"/>
        <v>1.532972754092671</v>
      </c>
      <c r="F147" s="4">
        <f t="shared" si="12"/>
        <v>4.9079544402259474</v>
      </c>
      <c r="G147" s="4">
        <f t="shared" si="13"/>
        <v>6.9482170949134785</v>
      </c>
      <c r="I147" s="4">
        <f t="shared" si="14"/>
        <v>1.0297730231505067</v>
      </c>
    </row>
    <row r="148" spans="1:9" x14ac:dyDescent="0.2">
      <c r="A148" s="4">
        <f>IF('True_Odds_Calculator_3-way'!A149="","",'True_Odds_Calculator_3-way'!A149)</f>
        <v>1.94</v>
      </c>
      <c r="B148" s="4">
        <f>IF('True_Odds_Calculator_3-way'!B149="","",'True_Odds_Calculator_3-way'!B149)</f>
        <v>3.73</v>
      </c>
      <c r="C148" s="4">
        <f>IF('True_Odds_Calculator_3-way'!C149="","",'True_Odds_Calculator_3-way'!C149)</f>
        <v>4.07</v>
      </c>
      <c r="D148" s="4">
        <f t="shared" si="10"/>
        <v>2.9260677971327365E-2</v>
      </c>
      <c r="E148" s="4">
        <f t="shared" si="11"/>
        <v>1.9774164870883801</v>
      </c>
      <c r="F148" s="4">
        <f t="shared" si="12"/>
        <v>3.870823566171262</v>
      </c>
      <c r="G148" s="4">
        <f t="shared" si="13"/>
        <v>4.2382455772420897</v>
      </c>
      <c r="I148" s="4">
        <f t="shared" si="14"/>
        <v>1.0292606779713274</v>
      </c>
    </row>
    <row r="149" spans="1:9" x14ac:dyDescent="0.2">
      <c r="A149" s="4">
        <f>IF('True_Odds_Calculator_3-way'!A150="","",'True_Odds_Calculator_3-way'!A150)</f>
        <v>3.89</v>
      </c>
      <c r="B149" s="4">
        <f>IF('True_Odds_Calculator_3-way'!B150="","",'True_Odds_Calculator_3-way'!B150)</f>
        <v>3.28</v>
      </c>
      <c r="C149" s="4">
        <f>IF('True_Odds_Calculator_3-way'!C150="","",'True_Odds_Calculator_3-way'!C150)</f>
        <v>2.14</v>
      </c>
      <c r="D149" s="4">
        <f t="shared" si="10"/>
        <v>2.9237177147015903E-2</v>
      </c>
      <c r="E149" s="4">
        <f t="shared" si="11"/>
        <v>4.0432844431650308</v>
      </c>
      <c r="F149" s="4">
        <f t="shared" si="12"/>
        <v>3.3883106723636764</v>
      </c>
      <c r="G149" s="4">
        <f t="shared" si="13"/>
        <v>2.1855821807500719</v>
      </c>
      <c r="I149" s="4">
        <f t="shared" si="14"/>
        <v>1.0292371771470159</v>
      </c>
    </row>
    <row r="150" spans="1:9" x14ac:dyDescent="0.2">
      <c r="A150" s="4">
        <f>IF('True_Odds_Calculator_3-way'!A151="","",'True_Odds_Calculator_3-way'!A151)</f>
        <v>2.36</v>
      </c>
      <c r="B150" s="4">
        <f>IF('True_Odds_Calculator_3-way'!B151="","",'True_Odds_Calculator_3-way'!B151)</f>
        <v>3.35</v>
      </c>
      <c r="C150" s="4">
        <f>IF('True_Odds_Calculator_3-way'!C151="","",'True_Odds_Calculator_3-way'!C151)</f>
        <v>3.27</v>
      </c>
      <c r="D150" s="4">
        <f t="shared" si="10"/>
        <v>2.8046673799405841E-2</v>
      </c>
      <c r="E150" s="4">
        <f t="shared" si="11"/>
        <v>2.4132443349735295</v>
      </c>
      <c r="F150" s="4">
        <f t="shared" si="12"/>
        <v>3.4583100721823983</v>
      </c>
      <c r="G150" s="4">
        <f t="shared" si="13"/>
        <v>3.3731192036505147</v>
      </c>
      <c r="I150" s="4">
        <f t="shared" si="14"/>
        <v>1.0280466737994058</v>
      </c>
    </row>
    <row r="151" spans="1:9" x14ac:dyDescent="0.2">
      <c r="A151" s="4">
        <f>IF('True_Odds_Calculator_3-way'!A152="","",'True_Odds_Calculator_3-way'!A152)</f>
        <v>2.0499999999999998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4.05</v>
      </c>
      <c r="D151" s="4">
        <f t="shared" si="10"/>
        <v>2.9703709033157333E-2</v>
      </c>
      <c r="E151" s="4">
        <f t="shared" si="11"/>
        <v>2.0924720230915201</v>
      </c>
      <c r="F151" s="4">
        <f t="shared" si="12"/>
        <v>3.5077378930871506</v>
      </c>
      <c r="G151" s="4">
        <f t="shared" si="13"/>
        <v>4.2191895305303317</v>
      </c>
      <c r="I151" s="4">
        <f t="shared" si="14"/>
        <v>1.0297037090331573</v>
      </c>
    </row>
    <row r="152" spans="1: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3.14</v>
      </c>
      <c r="C152" s="4">
        <f>IF('True_Odds_Calculator_3-way'!C153="","",'True_Odds_Calculator_3-way'!C153)</f>
        <v>4.25</v>
      </c>
      <c r="D152" s="4">
        <f t="shared" si="10"/>
        <v>3.4534685995907477E-2</v>
      </c>
      <c r="E152" s="4">
        <f t="shared" si="11"/>
        <v>2.1310253759302293</v>
      </c>
      <c r="F152" s="4">
        <f t="shared" si="12"/>
        <v>3.2577558349699158</v>
      </c>
      <c r="G152" s="4">
        <f t="shared" si="13"/>
        <v>4.4686235578213047</v>
      </c>
      <c r="I152" s="4">
        <f t="shared" si="14"/>
        <v>1.0345346859959075</v>
      </c>
    </row>
    <row r="153" spans="1:9" x14ac:dyDescent="0.2">
      <c r="A153" s="4">
        <f>IF('True_Odds_Calculator_3-way'!A154="","",'True_Odds_Calculator_3-way'!A154)</f>
        <v>1.57</v>
      </c>
      <c r="B153" s="4">
        <f>IF('True_Odds_Calculator_3-way'!B154="","",'True_Odds_Calculator_3-way'!B154)</f>
        <v>4.04</v>
      </c>
      <c r="C153" s="4">
        <f>IF('True_Odds_Calculator_3-way'!C154="","",'True_Odds_Calculator_3-way'!C154)</f>
        <v>6.54</v>
      </c>
      <c r="D153" s="4">
        <f t="shared" si="10"/>
        <v>3.7372626411241505E-2</v>
      </c>
      <c r="E153" s="4">
        <f t="shared" si="11"/>
        <v>1.6013191461589567</v>
      </c>
      <c r="F153" s="4">
        <f t="shared" si="12"/>
        <v>4.2541024695082008</v>
      </c>
      <c r="G153" s="4">
        <f t="shared" si="13"/>
        <v>7.1200903163911518</v>
      </c>
      <c r="I153" s="4">
        <f t="shared" si="14"/>
        <v>1.0373726264112415</v>
      </c>
    </row>
    <row r="154" spans="1:9" x14ac:dyDescent="0.2">
      <c r="A154" s="4">
        <f>IF('True_Odds_Calculator_3-way'!A155="","",'True_Odds_Calculator_3-way'!A155)</f>
        <v>2.02</v>
      </c>
      <c r="B154" s="4">
        <f>IF('True_Odds_Calculator_3-way'!B155="","",'True_Odds_Calculator_3-way'!B155)</f>
        <v>3.43</v>
      </c>
      <c r="C154" s="4">
        <f>IF('True_Odds_Calculator_3-way'!C155="","",'True_Odds_Calculator_3-way'!C155)</f>
        <v>3.95</v>
      </c>
      <c r="D154" s="4">
        <f t="shared" si="10"/>
        <v>3.9759251416893404E-2</v>
      </c>
      <c r="E154" s="4">
        <f t="shared" si="11"/>
        <v>2.0755654382482964</v>
      </c>
      <c r="F154" s="4">
        <f t="shared" si="12"/>
        <v>3.5933466293956768</v>
      </c>
      <c r="G154" s="4">
        <f t="shared" si="13"/>
        <v>4.1682041581567768</v>
      </c>
      <c r="I154" s="4">
        <f t="shared" si="14"/>
        <v>1.0397592514168934</v>
      </c>
    </row>
    <row r="155" spans="1:9" x14ac:dyDescent="0.2">
      <c r="A155" s="4">
        <f>IF('True_Odds_Calculator_3-way'!A156="","",'True_Odds_Calculator_3-way'!A156)</f>
        <v>2.0699999999999998</v>
      </c>
      <c r="B155" s="4">
        <f>IF('True_Odds_Calculator_3-way'!B156="","",'True_Odds_Calculator_3-way'!B156)</f>
        <v>3.23</v>
      </c>
      <c r="C155" s="4">
        <f>IF('True_Odds_Calculator_3-way'!C156="","",'True_Odds_Calculator_3-way'!C156)</f>
        <v>4.04</v>
      </c>
      <c r="D155" s="4">
        <f t="shared" si="10"/>
        <v>4.021406313467546E-2</v>
      </c>
      <c r="E155" s="4">
        <f t="shared" si="11"/>
        <v>2.1290769973861141</v>
      </c>
      <c r="F155" s="4">
        <f t="shared" si="12"/>
        <v>3.3761788946854083</v>
      </c>
      <c r="G155" s="4">
        <f t="shared" si="13"/>
        <v>4.271312674585829</v>
      </c>
      <c r="I155" s="4">
        <f t="shared" si="14"/>
        <v>1.0402140631346755</v>
      </c>
    </row>
    <row r="156" spans="1:9" x14ac:dyDescent="0.2">
      <c r="A156" s="4">
        <f>IF('True_Odds_Calculator_3-way'!A157="","",'True_Odds_Calculator_3-way'!A157)</f>
        <v>2.62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2.78</v>
      </c>
      <c r="D156" s="4">
        <f t="shared" si="10"/>
        <v>3.8127524573314808E-2</v>
      </c>
      <c r="E156" s="4">
        <f t="shared" si="11"/>
        <v>2.7102458703245924</v>
      </c>
      <c r="F156" s="4">
        <f t="shared" si="12"/>
        <v>3.5207953819787696</v>
      </c>
      <c r="G156" s="4">
        <f t="shared" si="13"/>
        <v>2.8818190057956357</v>
      </c>
      <c r="I156" s="4">
        <f t="shared" si="14"/>
        <v>1.0381275245733148</v>
      </c>
    </row>
    <row r="157" spans="1:9" x14ac:dyDescent="0.2">
      <c r="A157" s="4">
        <f>IF('True_Odds_Calculator_3-way'!A158="","",'True_Odds_Calculator_3-way'!A158)</f>
        <v>2.14</v>
      </c>
      <c r="B157" s="4">
        <f>IF('True_Odds_Calculator_3-way'!B158="","",'True_Odds_Calculator_3-way'!B158)</f>
        <v>3.27</v>
      </c>
      <c r="C157" s="4">
        <f>IF('True_Odds_Calculator_3-way'!C158="","",'True_Odds_Calculator_3-way'!C158)</f>
        <v>3.75</v>
      </c>
      <c r="D157" s="4">
        <f t="shared" si="10"/>
        <v>3.9766783846351572E-2</v>
      </c>
      <c r="E157" s="4">
        <f t="shared" si="11"/>
        <v>2.2024776220870943</v>
      </c>
      <c r="F157" s="4">
        <f t="shared" si="12"/>
        <v>3.4181629901721338</v>
      </c>
      <c r="G157" s="4">
        <f t="shared" si="13"/>
        <v>3.9461574899059384</v>
      </c>
      <c r="I157" s="4">
        <f t="shared" si="14"/>
        <v>1.0397667838463516</v>
      </c>
    </row>
    <row r="158" spans="1:9" x14ac:dyDescent="0.2">
      <c r="A158" s="4">
        <f>IF('True_Odds_Calculator_3-way'!A159="","",'True_Odds_Calculator_3-way'!A159)</f>
        <v>4.42</v>
      </c>
      <c r="B158" s="4">
        <f>IF('True_Odds_Calculator_3-way'!B159="","",'True_Odds_Calculator_3-way'!B159)</f>
        <v>3.16</v>
      </c>
      <c r="C158" s="4">
        <f>IF('True_Odds_Calculator_3-way'!C159="","",'True_Odds_Calculator_3-way'!C159)</f>
        <v>2.0099999999999998</v>
      </c>
      <c r="D158" s="4">
        <f t="shared" si="10"/>
        <v>4.0212477904879584E-2</v>
      </c>
      <c r="E158" s="4">
        <f t="shared" si="11"/>
        <v>4.6983608942426898</v>
      </c>
      <c r="F158" s="4">
        <f t="shared" si="12"/>
        <v>3.2997687793511843</v>
      </c>
      <c r="G158" s="4">
        <f t="shared" si="13"/>
        <v>2.0656535828704086</v>
      </c>
      <c r="I158" s="4">
        <f t="shared" si="14"/>
        <v>1.0402124779048796</v>
      </c>
    </row>
    <row r="159" spans="1:9" x14ac:dyDescent="0.2">
      <c r="A159" s="4">
        <f>IF('True_Odds_Calculator_3-way'!A160="","",'True_Odds_Calculator_3-way'!A160)</f>
        <v>1.1200000000000001</v>
      </c>
      <c r="B159" s="4">
        <f>IF('True_Odds_Calculator_3-way'!B160="","",'True_Odds_Calculator_3-way'!B160)</f>
        <v>10.33</v>
      </c>
      <c r="C159" s="4">
        <f>IF('True_Odds_Calculator_3-way'!C160="","",'True_Odds_Calculator_3-way'!C160)</f>
        <v>21.74</v>
      </c>
      <c r="D159" s="4">
        <f t="shared" si="10"/>
        <v>3.5660724034321634E-2</v>
      </c>
      <c r="E159" s="4">
        <f t="shared" si="11"/>
        <v>1.1351121302925122</v>
      </c>
      <c r="F159" s="4">
        <f t="shared" si="12"/>
        <v>11.775995169804082</v>
      </c>
      <c r="G159" s="4">
        <f t="shared" si="13"/>
        <v>29.315839775620951</v>
      </c>
      <c r="I159" s="4">
        <f t="shared" si="14"/>
        <v>1.0356607240343216</v>
      </c>
    </row>
    <row r="160" spans="1: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3.72</v>
      </c>
      <c r="D160" s="4">
        <f t="shared" si="10"/>
        <v>3.3408488227311572E-2</v>
      </c>
      <c r="E160" s="4">
        <f t="shared" si="11"/>
        <v>2.0664856964618501</v>
      </c>
      <c r="F160" s="4">
        <f t="shared" si="12"/>
        <v>3.8698849296570246</v>
      </c>
      <c r="G160" s="4">
        <f t="shared" si="13"/>
        <v>3.88076667942387</v>
      </c>
      <c r="I160" s="4">
        <f t="shared" si="14"/>
        <v>1.0334084882273116</v>
      </c>
    </row>
    <row r="161" spans="1:9" x14ac:dyDescent="0.2">
      <c r="A161" s="4">
        <f>IF('True_Odds_Calculator_3-way'!A162="","",'True_Odds_Calculator_3-way'!A162)</f>
        <v>1.85</v>
      </c>
      <c r="B161" s="4">
        <f>IF('True_Odds_Calculator_3-way'!B162="","",'True_Odds_Calculator_3-way'!B162)</f>
        <v>4.09</v>
      </c>
      <c r="C161" s="4">
        <f>IF('True_Odds_Calculator_3-way'!C162="","",'True_Odds_Calculator_3-way'!C162)</f>
        <v>3.96</v>
      </c>
      <c r="D161" s="4">
        <f t="shared" si="10"/>
        <v>3.7564570571905431E-2</v>
      </c>
      <c r="E161" s="4">
        <f t="shared" si="11"/>
        <v>1.8938711822354968</v>
      </c>
      <c r="F161" s="4">
        <f t="shared" si="12"/>
        <v>4.3107674689388853</v>
      </c>
      <c r="G161" s="4">
        <f t="shared" si="13"/>
        <v>4.1666019280669166</v>
      </c>
      <c r="I161" s="4">
        <f t="shared" si="14"/>
        <v>1.0375645705719054</v>
      </c>
    </row>
    <row r="162" spans="1:9" x14ac:dyDescent="0.2">
      <c r="A162" s="4">
        <f>IF('True_Odds_Calculator_3-way'!A163="","",'True_Odds_Calculator_3-way'!A163)</f>
        <v>1.74</v>
      </c>
      <c r="B162" s="4">
        <f>IF('True_Odds_Calculator_3-way'!B163="","",'True_Odds_Calculator_3-way'!B163)</f>
        <v>3.7</v>
      </c>
      <c r="C162" s="4">
        <f>IF('True_Odds_Calculator_3-way'!C163="","",'True_Odds_Calculator_3-way'!C163)</f>
        <v>5.0999999999999996</v>
      </c>
      <c r="D162" s="4">
        <f t="shared" si="10"/>
        <v>4.1061345320980047E-2</v>
      </c>
      <c r="E162" s="4">
        <f t="shared" si="11"/>
        <v>1.7824500830591834</v>
      </c>
      <c r="F162" s="4">
        <f t="shared" si="12"/>
        <v>3.8973719820525599</v>
      </c>
      <c r="G162" s="4">
        <f t="shared" si="13"/>
        <v>5.4827171626089548</v>
      </c>
      <c r="I162" s="4">
        <f t="shared" si="14"/>
        <v>1.04106134532098</v>
      </c>
    </row>
    <row r="163" spans="1:9" x14ac:dyDescent="0.2">
      <c r="A163" s="4">
        <f>IF('True_Odds_Calculator_3-way'!A164="","",'True_Odds_Calculator_3-way'!A164)</f>
        <v>1.89</v>
      </c>
      <c r="B163" s="4">
        <f>IF('True_Odds_Calculator_3-way'!B164="","",'True_Odds_Calculator_3-way'!B164)</f>
        <v>3.47</v>
      </c>
      <c r="C163" s="4">
        <f>IF('True_Odds_Calculator_3-way'!C164="","",'True_Odds_Calculator_3-way'!C164)</f>
        <v>4.43</v>
      </c>
      <c r="D163" s="4">
        <f t="shared" si="10"/>
        <v>4.301860145238745E-2</v>
      </c>
      <c r="E163" s="4">
        <f t="shared" si="11"/>
        <v>1.9426491306904496</v>
      </c>
      <c r="F163" s="4">
        <f t="shared" si="12"/>
        <v>3.6517020568186158</v>
      </c>
      <c r="G163" s="4">
        <f t="shared" si="13"/>
        <v>4.7305009821130115</v>
      </c>
      <c r="I163" s="4">
        <f t="shared" si="14"/>
        <v>1.0430186014523875</v>
      </c>
    </row>
    <row r="164" spans="1:9" x14ac:dyDescent="0.2">
      <c r="A164" s="4">
        <f>IF('True_Odds_Calculator_3-way'!A165="","",'True_Odds_Calculator_3-way'!A165)</f>
        <v>2.27</v>
      </c>
      <c r="B164" s="4">
        <f>IF('True_Odds_Calculator_3-way'!B165="","",'True_Odds_Calculator_3-way'!B165)</f>
        <v>3.71</v>
      </c>
      <c r="C164" s="4">
        <f>IF('True_Odds_Calculator_3-way'!C165="","",'True_Odds_Calculator_3-way'!C165)</f>
        <v>3.09</v>
      </c>
      <c r="D164" s="4">
        <f t="shared" si="10"/>
        <v>3.369500880623022E-2</v>
      </c>
      <c r="E164" s="4">
        <f t="shared" si="11"/>
        <v>2.3293898678296454</v>
      </c>
      <c r="F164" s="4">
        <f t="shared" si="12"/>
        <v>3.871315770121202</v>
      </c>
      <c r="G164" s="4">
        <f t="shared" si="13"/>
        <v>3.2010968149297114</v>
      </c>
      <c r="I164" s="4">
        <f t="shared" si="14"/>
        <v>1.0336950088062302</v>
      </c>
    </row>
    <row r="165" spans="1:9" x14ac:dyDescent="0.2">
      <c r="A165" s="4">
        <f>IF('True_Odds_Calculator_3-way'!A166="","",'True_Odds_Calculator_3-way'!A166)</f>
        <v>1.71</v>
      </c>
      <c r="B165" s="4">
        <f>IF('True_Odds_Calculator_3-way'!B166="","",'True_Odds_Calculator_3-way'!B166)</f>
        <v>3.71</v>
      </c>
      <c r="C165" s="4">
        <f>IF('True_Odds_Calculator_3-way'!C166="","",'True_Odds_Calculator_3-way'!C166)</f>
        <v>5.47</v>
      </c>
      <c r="D165" s="4">
        <f t="shared" si="10"/>
        <v>3.7152457103113212E-2</v>
      </c>
      <c r="E165" s="4">
        <f t="shared" si="11"/>
        <v>1.7469959596976277</v>
      </c>
      <c r="F165" s="4">
        <f t="shared" si="12"/>
        <v>3.8886655363490878</v>
      </c>
      <c r="G165" s="4">
        <f t="shared" si="13"/>
        <v>5.867470133478351</v>
      </c>
      <c r="I165" s="4">
        <f t="shared" si="14"/>
        <v>1.0371524571031132</v>
      </c>
    </row>
    <row r="166" spans="1:9" x14ac:dyDescent="0.2">
      <c r="A166" s="4">
        <f>IF('True_Odds_Calculator_3-way'!A167="","",'True_Odds_Calculator_3-way'!A167)</f>
        <v>2.19</v>
      </c>
      <c r="B166" s="4">
        <f>IF('True_Odds_Calculator_3-way'!B167="","",'True_Odds_Calculator_3-way'!B167)</f>
        <v>3.38</v>
      </c>
      <c r="C166" s="4">
        <f>IF('True_Odds_Calculator_3-way'!C167="","",'True_Odds_Calculator_3-way'!C167)</f>
        <v>3.56</v>
      </c>
      <c r="D166" s="4">
        <f t="shared" si="10"/>
        <v>3.3377869136384852E-2</v>
      </c>
      <c r="E166" s="4">
        <f t="shared" si="11"/>
        <v>2.2446938615113643</v>
      </c>
      <c r="F166" s="4">
        <f t="shared" si="12"/>
        <v>3.5120741200922341</v>
      </c>
      <c r="G166" s="4">
        <f t="shared" si="13"/>
        <v>3.7068212773347922</v>
      </c>
      <c r="I166" s="4">
        <f t="shared" si="14"/>
        <v>1.0333778691363849</v>
      </c>
    </row>
    <row r="167" spans="1:9" x14ac:dyDescent="0.2">
      <c r="A167" s="4">
        <f>IF('True_Odds_Calculator_3-way'!A168="","",'True_Odds_Calculator_3-way'!A168)</f>
        <v>3.13</v>
      </c>
      <c r="B167" s="4">
        <f>IF('True_Odds_Calculator_3-way'!B168="","",'True_Odds_Calculator_3-way'!B168)</f>
        <v>3.8</v>
      </c>
      <c r="C167" s="4">
        <f>IF('True_Odds_Calculator_3-way'!C168="","",'True_Odds_Calculator_3-way'!C168)</f>
        <v>2.2200000000000002</v>
      </c>
      <c r="D167" s="4">
        <f t="shared" si="10"/>
        <v>3.3097163078666281E-2</v>
      </c>
      <c r="E167" s="4">
        <f t="shared" si="11"/>
        <v>3.2419489499911598</v>
      </c>
      <c r="F167" s="4">
        <f t="shared" si="12"/>
        <v>3.9662785876942972</v>
      </c>
      <c r="G167" s="4">
        <f t="shared" si="13"/>
        <v>2.275737127701384</v>
      </c>
      <c r="I167" s="4">
        <f t="shared" si="14"/>
        <v>1.0330971630786663</v>
      </c>
    </row>
    <row r="168" spans="1:9" x14ac:dyDescent="0.2">
      <c r="A168" s="4">
        <f>IF('True_Odds_Calculator_3-way'!A169="","",'True_Odds_Calculator_3-way'!A169)</f>
        <v>1.31</v>
      </c>
      <c r="B168" s="4">
        <f>IF('True_Odds_Calculator_3-way'!B169="","",'True_Odds_Calculator_3-way'!B169)</f>
        <v>6.08</v>
      </c>
      <c r="C168" s="4">
        <f>IF('True_Odds_Calculator_3-way'!C169="","",'True_Odds_Calculator_3-way'!C169)</f>
        <v>9.02</v>
      </c>
      <c r="D168" s="4">
        <f t="shared" si="10"/>
        <v>3.8697207847566917E-2</v>
      </c>
      <c r="E168" s="4">
        <f t="shared" si="11"/>
        <v>1.3325165729082085</v>
      </c>
      <c r="F168" s="4">
        <f t="shared" si="12"/>
        <v>6.5974107898937246</v>
      </c>
      <c r="G168" s="4">
        <f t="shared" si="13"/>
        <v>10.207656840654309</v>
      </c>
      <c r="I168" s="4">
        <f t="shared" si="14"/>
        <v>1.0386972078475669</v>
      </c>
    </row>
    <row r="169" spans="1: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4.03</v>
      </c>
      <c r="C169" s="4">
        <f>IF('True_Odds_Calculator_3-way'!C170="","",'True_Odds_Calculator_3-way'!C170)</f>
        <v>5.12</v>
      </c>
      <c r="D169" s="4">
        <f t="shared" si="10"/>
        <v>3.8689553054472414E-2</v>
      </c>
      <c r="E169" s="4">
        <f t="shared" si="11"/>
        <v>1.7172052254993291</v>
      </c>
      <c r="F169" s="4">
        <f t="shared" si="12"/>
        <v>4.2509336301764975</v>
      </c>
      <c r="G169" s="4">
        <f t="shared" si="13"/>
        <v>5.4819757967929235</v>
      </c>
      <c r="I169" s="4">
        <f t="shared" si="14"/>
        <v>1.0386895530544724</v>
      </c>
    </row>
    <row r="170" spans="1:9" x14ac:dyDescent="0.2">
      <c r="A170" s="4">
        <f>IF('True_Odds_Calculator_3-way'!A171="","",'True_Odds_Calculator_3-way'!A171)</f>
        <v>3.07</v>
      </c>
      <c r="B170" s="4">
        <f>IF('True_Odds_Calculator_3-way'!B171="","",'True_Odds_Calculator_3-way'!B171)</f>
        <v>3.56</v>
      </c>
      <c r="C170" s="4">
        <f>IF('True_Odds_Calculator_3-way'!C171="","",'True_Odds_Calculator_3-way'!C171)</f>
        <v>2.35</v>
      </c>
      <c r="D170" s="4">
        <f t="shared" si="10"/>
        <v>3.2163690320912819E-2</v>
      </c>
      <c r="E170" s="4">
        <f t="shared" si="11"/>
        <v>3.1744855783967649</v>
      </c>
      <c r="F170" s="4">
        <f t="shared" si="12"/>
        <v>3.7012684568981173</v>
      </c>
      <c r="G170" s="4">
        <f t="shared" si="13"/>
        <v>2.4107382877910695</v>
      </c>
      <c r="I170" s="4">
        <f t="shared" si="14"/>
        <v>1.0321636903209128</v>
      </c>
    </row>
    <row r="171" spans="1:9" x14ac:dyDescent="0.2">
      <c r="A171" s="4">
        <f>IF('True_Odds_Calculator_3-way'!A172="","",'True_Odds_Calculator_3-way'!A172)</f>
        <v>2.4</v>
      </c>
      <c r="B171" s="4">
        <f>IF('True_Odds_Calculator_3-way'!B172="","",'True_Odds_Calculator_3-way'!B172)</f>
        <v>3.31</v>
      </c>
      <c r="C171" s="4">
        <f>IF('True_Odds_Calculator_3-way'!C172="","",'True_Odds_Calculator_3-way'!C172)</f>
        <v>3.19</v>
      </c>
      <c r="D171" s="4">
        <f t="shared" si="10"/>
        <v>3.2261094116495803E-2</v>
      </c>
      <c r="E171" s="4">
        <f t="shared" si="11"/>
        <v>2.4635822880467257</v>
      </c>
      <c r="F171" s="4">
        <f t="shared" si="12"/>
        <v>3.4321670972070111</v>
      </c>
      <c r="G171" s="4">
        <f t="shared" si="13"/>
        <v>3.3033180009437548</v>
      </c>
      <c r="I171" s="4">
        <f t="shared" si="14"/>
        <v>1.0322610941164958</v>
      </c>
    </row>
    <row r="172" spans="1:9" x14ac:dyDescent="0.2">
      <c r="A172" s="4">
        <f>IF('True_Odds_Calculator_3-way'!A173="","",'True_Odds_Calculator_3-way'!A173)</f>
        <v>4.01</v>
      </c>
      <c r="B172" s="4">
        <f>IF('True_Odds_Calculator_3-way'!B173="","",'True_Odds_Calculator_3-way'!B173)</f>
        <v>3.39</v>
      </c>
      <c r="C172" s="4">
        <f>IF('True_Odds_Calculator_3-way'!C173="","",'True_Odds_Calculator_3-way'!C173)</f>
        <v>2.04</v>
      </c>
      <c r="D172" s="4">
        <f t="shared" si="10"/>
        <v>3.4557887772326934E-2</v>
      </c>
      <c r="E172" s="4">
        <f t="shared" si="11"/>
        <v>4.2042020863072889</v>
      </c>
      <c r="F172" s="4">
        <f t="shared" si="12"/>
        <v>3.5277605053433732</v>
      </c>
      <c r="G172" s="4">
        <f t="shared" si="13"/>
        <v>2.0890923406857023</v>
      </c>
      <c r="I172" s="4">
        <f t="shared" si="14"/>
        <v>1.0345578877723269</v>
      </c>
    </row>
    <row r="173" spans="1:9" x14ac:dyDescent="0.2">
      <c r="A173" s="4">
        <f>IF('True_Odds_Calculator_3-way'!A174="","",'True_Odds_Calculator_3-way'!A174)</f>
        <v>4.49</v>
      </c>
      <c r="B173" s="4">
        <f>IF('True_Odds_Calculator_3-way'!B174="","",'True_Odds_Calculator_3-way'!B174)</f>
        <v>3.85</v>
      </c>
      <c r="C173" s="4">
        <f>IF('True_Odds_Calculator_3-way'!C174="","",'True_Odds_Calculator_3-way'!C174)</f>
        <v>1.81</v>
      </c>
      <c r="D173" s="4">
        <f t="shared" si="10"/>
        <v>3.4943596806053634E-2</v>
      </c>
      <c r="E173" s="4">
        <f t="shared" si="11"/>
        <v>4.737780802855216</v>
      </c>
      <c r="F173" s="4">
        <f t="shared" si="12"/>
        <v>4.0307563779757825</v>
      </c>
      <c r="G173" s="4">
        <f t="shared" si="13"/>
        <v>1.8489814032633742</v>
      </c>
      <c r="I173" s="4">
        <f t="shared" si="14"/>
        <v>1.0349435968060536</v>
      </c>
    </row>
    <row r="174" spans="1:9" x14ac:dyDescent="0.2">
      <c r="A174" s="4">
        <f>IF('True_Odds_Calculator_3-way'!A175="","",'True_Odds_Calculator_3-way'!A175)</f>
        <v>2.77</v>
      </c>
      <c r="B174" s="4">
        <f>IF('True_Odds_Calculator_3-way'!B175="","",'True_Odds_Calculator_3-way'!B175)</f>
        <v>3.2</v>
      </c>
      <c r="C174" s="4">
        <f>IF('True_Odds_Calculator_3-way'!C175="","",'True_Odds_Calculator_3-way'!C175)</f>
        <v>2.79</v>
      </c>
      <c r="D174" s="4">
        <f t="shared" si="10"/>
        <v>3.1933769393010181E-2</v>
      </c>
      <c r="E174" s="4">
        <f t="shared" si="11"/>
        <v>2.854156263728993</v>
      </c>
      <c r="F174" s="4">
        <f t="shared" si="12"/>
        <v>3.3128443824469227</v>
      </c>
      <c r="G174" s="4">
        <f t="shared" si="13"/>
        <v>2.8753946359737488</v>
      </c>
      <c r="I174" s="4">
        <f t="shared" si="14"/>
        <v>1.0319337693930102</v>
      </c>
    </row>
    <row r="175" spans="1:9" x14ac:dyDescent="0.2">
      <c r="A175" s="4">
        <f>IF('True_Odds_Calculator_3-way'!A176="","",'True_Odds_Calculator_3-way'!A176)</f>
        <v>3.22</v>
      </c>
      <c r="B175" s="4">
        <f>IF('True_Odds_Calculator_3-way'!B176="","",'True_Odds_Calculator_3-way'!B176)</f>
        <v>3.1</v>
      </c>
      <c r="C175" s="4">
        <f>IF('True_Odds_Calculator_3-way'!C176="","",'True_Odds_Calculator_3-way'!C176)</f>
        <v>2.5</v>
      </c>
      <c r="D175" s="4">
        <f t="shared" si="10"/>
        <v>3.3139651372470436E-2</v>
      </c>
      <c r="E175" s="4">
        <f t="shared" si="11"/>
        <v>3.338759309637426</v>
      </c>
      <c r="F175" s="4">
        <f t="shared" si="12"/>
        <v>3.2099215366805298</v>
      </c>
      <c r="G175" s="4">
        <f t="shared" si="13"/>
        <v>2.571001751433772</v>
      </c>
      <c r="I175" s="4">
        <f t="shared" si="14"/>
        <v>1.0331396513724704</v>
      </c>
    </row>
    <row r="176" spans="1:9" x14ac:dyDescent="0.2">
      <c r="A176" s="4">
        <f>IF('True_Odds_Calculator_3-way'!A177="","",'True_Odds_Calculator_3-way'!A177)</f>
        <v>3.45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2.34</v>
      </c>
      <c r="D176" s="4">
        <f t="shared" si="10"/>
        <v>2.7764506025375724E-2</v>
      </c>
      <c r="E176" s="4">
        <f t="shared" si="11"/>
        <v>3.5637888629627303</v>
      </c>
      <c r="F176" s="4">
        <f t="shared" si="12"/>
        <v>3.3189052681036006</v>
      </c>
      <c r="G176" s="4">
        <f t="shared" si="13"/>
        <v>2.3917975197866848</v>
      </c>
      <c r="I176" s="4">
        <f t="shared" si="14"/>
        <v>1.0277645060253757</v>
      </c>
    </row>
    <row r="177" spans="1:9" x14ac:dyDescent="0.2">
      <c r="A177" s="4">
        <f>IF('True_Odds_Calculator_3-way'!A178="","",'True_Odds_Calculator_3-way'!A178)</f>
        <v>1.97</v>
      </c>
      <c r="B177" s="4">
        <f>IF('True_Odds_Calculator_3-way'!B178="","",'True_Odds_Calculator_3-way'!B178)</f>
        <v>3.33</v>
      </c>
      <c r="C177" s="4">
        <f>IF('True_Odds_Calculator_3-way'!C178="","",'True_Odds_Calculator_3-way'!C178)</f>
        <v>4.42</v>
      </c>
      <c r="D177" s="4">
        <f t="shared" si="10"/>
        <v>3.4158857389672503E-2</v>
      </c>
      <c r="E177" s="4">
        <f t="shared" si="11"/>
        <v>2.0152029839124173</v>
      </c>
      <c r="F177" s="4">
        <f t="shared" si="12"/>
        <v>3.4612374263590642</v>
      </c>
      <c r="G177" s="4">
        <f t="shared" si="13"/>
        <v>4.6542354932695522</v>
      </c>
      <c r="I177" s="4">
        <f t="shared" si="14"/>
        <v>1.0341588573896725</v>
      </c>
    </row>
    <row r="178" spans="1:9" x14ac:dyDescent="0.2">
      <c r="A178" s="4">
        <f>IF('True_Odds_Calculator_3-way'!A179="","",'True_Odds_Calculator_3-way'!A179)</f>
        <v>2.44</v>
      </c>
      <c r="B178" s="4">
        <f>IF('True_Odds_Calculator_3-way'!B179="","",'True_Odds_Calculator_3-way'!B179)</f>
        <v>3.44</v>
      </c>
      <c r="C178" s="4">
        <f>IF('True_Odds_Calculator_3-way'!C179="","",'True_Odds_Calculator_3-way'!C179)</f>
        <v>3.01</v>
      </c>
      <c r="D178" s="4">
        <f t="shared" si="10"/>
        <v>3.275965361363764E-2</v>
      </c>
      <c r="E178" s="4">
        <f t="shared" si="11"/>
        <v>2.5067922725100691</v>
      </c>
      <c r="F178" s="4">
        <f t="shared" si="12"/>
        <v>3.5742651352929729</v>
      </c>
      <c r="G178" s="4">
        <f t="shared" si="13"/>
        <v>3.1122976523434187</v>
      </c>
      <c r="I178" s="4">
        <f t="shared" si="14"/>
        <v>1.0327596536136376</v>
      </c>
    </row>
    <row r="179" spans="1:9" x14ac:dyDescent="0.2">
      <c r="A179" s="4">
        <f>IF('True_Odds_Calculator_3-way'!A180="","",'True_Odds_Calculator_3-way'!A180)</f>
        <v>1.92</v>
      </c>
      <c r="B179" s="4">
        <f>IF('True_Odds_Calculator_3-way'!B180="","",'True_Odds_Calculator_3-way'!B180)</f>
        <v>3.94</v>
      </c>
      <c r="C179" s="4">
        <f>IF('True_Odds_Calculator_3-way'!C180="","",'True_Odds_Calculator_3-way'!C180)</f>
        <v>3.85</v>
      </c>
      <c r="D179" s="4">
        <f t="shared" si="10"/>
        <v>3.438069967257773E-2</v>
      </c>
      <c r="E179" s="4">
        <f t="shared" si="11"/>
        <v>1.9631975064755778</v>
      </c>
      <c r="F179" s="4">
        <f t="shared" si="12"/>
        <v>4.1263169030181324</v>
      </c>
      <c r="G179" s="4">
        <f t="shared" si="13"/>
        <v>4.0277102191113476</v>
      </c>
      <c r="I179" s="4">
        <f t="shared" si="14"/>
        <v>1.0343806996725777</v>
      </c>
    </row>
    <row r="180" spans="1:9" x14ac:dyDescent="0.2">
      <c r="A180" s="4">
        <f>IF('True_Odds_Calculator_3-way'!A181="","",'True_Odds_Calculator_3-way'!A181)</f>
        <v>1.5</v>
      </c>
      <c r="B180" s="4">
        <f>IF('True_Odds_Calculator_3-way'!B181="","",'True_Odds_Calculator_3-way'!B181)</f>
        <v>4.2300000000000004</v>
      </c>
      <c r="C180" s="4">
        <f>IF('True_Odds_Calculator_3-way'!C181="","",'True_Odds_Calculator_3-way'!C181)</f>
        <v>7.43</v>
      </c>
      <c r="D180" s="4">
        <f t="shared" si="10"/>
        <v>3.7662788070851994E-2</v>
      </c>
      <c r="E180" s="4">
        <f t="shared" si="11"/>
        <v>1.5287892324330634</v>
      </c>
      <c r="F180" s="4">
        <f t="shared" si="12"/>
        <v>4.4672301635056835</v>
      </c>
      <c r="G180" s="4">
        <f t="shared" si="13"/>
        <v>8.1943543971563404</v>
      </c>
      <c r="I180" s="4">
        <f t="shared" si="14"/>
        <v>1.037662788070852</v>
      </c>
    </row>
    <row r="181" spans="1:9" x14ac:dyDescent="0.2">
      <c r="A181" s="4">
        <f>IF('True_Odds_Calculator_3-way'!A182="","",'True_Odds_Calculator_3-way'!A182)</f>
        <v>2.2599999999999998</v>
      </c>
      <c r="B181" s="4">
        <f>IF('True_Odds_Calculator_3-way'!B182="","",'True_Odds_Calculator_3-way'!B182)</f>
        <v>3.33</v>
      </c>
      <c r="C181" s="4">
        <f>IF('True_Odds_Calculator_3-way'!C182="","",'True_Odds_Calculator_3-way'!C182)</f>
        <v>3.44</v>
      </c>
      <c r="D181" s="4">
        <f t="shared" si="10"/>
        <v>3.3475850825099629E-2</v>
      </c>
      <c r="E181" s="4">
        <f t="shared" si="11"/>
        <v>2.318468231483779</v>
      </c>
      <c r="F181" s="4">
        <f t="shared" si="12"/>
        <v>3.4585120636507329</v>
      </c>
      <c r="G181" s="4">
        <f t="shared" si="13"/>
        <v>3.5773176350593476</v>
      </c>
      <c r="I181" s="4">
        <f t="shared" si="14"/>
        <v>1.0334758508250996</v>
      </c>
    </row>
    <row r="182" spans="1:9" x14ac:dyDescent="0.2">
      <c r="A182" s="4">
        <f>IF('True_Odds_Calculator_3-way'!A183="","",'True_Odds_Calculator_3-way'!A183)</f>
        <v>3.56</v>
      </c>
      <c r="B182" s="4">
        <f>IF('True_Odds_Calculator_3-way'!B183="","",'True_Odds_Calculator_3-way'!B183)</f>
        <v>3.37</v>
      </c>
      <c r="C182" s="4">
        <f>IF('True_Odds_Calculator_3-way'!C183="","",'True_Odds_Calculator_3-way'!C183)</f>
        <v>2.19</v>
      </c>
      <c r="D182" s="4">
        <f t="shared" si="10"/>
        <v>3.425578601521484E-2</v>
      </c>
      <c r="E182" s="4">
        <f t="shared" si="11"/>
        <v>3.7108466565490641</v>
      </c>
      <c r="F182" s="4">
        <f t="shared" si="12"/>
        <v>3.5048697221702461</v>
      </c>
      <c r="G182" s="4">
        <f t="shared" si="13"/>
        <v>2.2461693361778532</v>
      </c>
      <c r="I182" s="4">
        <f t="shared" si="14"/>
        <v>1.0342557860152148</v>
      </c>
    </row>
    <row r="183" spans="1:9" x14ac:dyDescent="0.2">
      <c r="A183" s="4">
        <f>IF('True_Odds_Calculator_3-way'!A184="","",'True_Odds_Calculator_3-way'!A184)</f>
        <v>1.63</v>
      </c>
      <c r="B183" s="4">
        <f>IF('True_Odds_Calculator_3-way'!B184="","",'True_Odds_Calculator_3-way'!B184)</f>
        <v>3.88</v>
      </c>
      <c r="C183" s="4">
        <f>IF('True_Odds_Calculator_3-way'!C184="","",'True_Odds_Calculator_3-way'!C184)</f>
        <v>5.83</v>
      </c>
      <c r="D183" s="4">
        <f t="shared" si="10"/>
        <v>4.2755477899150129E-2</v>
      </c>
      <c r="E183" s="4">
        <f t="shared" si="11"/>
        <v>1.6687662345029213</v>
      </c>
      <c r="F183" s="4">
        <f t="shared" si="12"/>
        <v>4.1071112805568575</v>
      </c>
      <c r="G183" s="4">
        <f t="shared" si="13"/>
        <v>6.3582992963284175</v>
      </c>
      <c r="I183" s="4">
        <f t="shared" si="14"/>
        <v>1.0427554778991501</v>
      </c>
    </row>
    <row r="184" spans="1:9" x14ac:dyDescent="0.2">
      <c r="A184" s="4">
        <f>IF('True_Odds_Calculator_3-way'!A185="","",'True_Odds_Calculator_3-way'!A185)</f>
        <v>3.81</v>
      </c>
      <c r="B184" s="4">
        <f>IF('True_Odds_Calculator_3-way'!B185="","",'True_Odds_Calculator_3-way'!B185)</f>
        <v>3.64</v>
      </c>
      <c r="C184" s="4">
        <f>IF('True_Odds_Calculator_3-way'!C185="","",'True_Odds_Calculator_3-way'!C185)</f>
        <v>1.99</v>
      </c>
      <c r="D184" s="4">
        <f t="shared" si="10"/>
        <v>3.9705029140394865E-2</v>
      </c>
      <c r="E184" s="4">
        <f t="shared" si="11"/>
        <v>4.0123229368952265</v>
      </c>
      <c r="F184" s="4">
        <f t="shared" si="12"/>
        <v>3.8242341448345569</v>
      </c>
      <c r="G184" s="4">
        <f t="shared" si="13"/>
        <v>2.0438297110972914</v>
      </c>
      <c r="I184" s="4">
        <f t="shared" si="14"/>
        <v>1.0397050291403949</v>
      </c>
    </row>
    <row r="185" spans="1:9" x14ac:dyDescent="0.2">
      <c r="A185" s="4">
        <f>IF('True_Odds_Calculator_3-way'!A186="","",'True_Odds_Calculator_3-way'!A186)</f>
        <v>4.9800000000000004</v>
      </c>
      <c r="B185" s="4">
        <f>IF('True_Odds_Calculator_3-way'!B186="","",'True_Odds_Calculator_3-way'!B186)</f>
        <v>3.8</v>
      </c>
      <c r="C185" s="4">
        <f>IF('True_Odds_Calculator_3-way'!C186="","",'True_Odds_Calculator_3-way'!C186)</f>
        <v>1.75</v>
      </c>
      <c r="D185" s="4">
        <f t="shared" si="10"/>
        <v>3.5389679016819109E-2</v>
      </c>
      <c r="E185" s="4">
        <f t="shared" si="11"/>
        <v>5.2908190435616147</v>
      </c>
      <c r="F185" s="4">
        <f t="shared" si="12"/>
        <v>3.9783366035318135</v>
      </c>
      <c r="G185" s="4">
        <f t="shared" si="13"/>
        <v>1.786888489208633</v>
      </c>
      <c r="I185" s="4">
        <f t="shared" si="14"/>
        <v>1.0353896790168191</v>
      </c>
    </row>
    <row r="186" spans="1:9" x14ac:dyDescent="0.2">
      <c r="A186" s="4">
        <f>IF('True_Odds_Calculator_3-way'!A187="","",'True_Odds_Calculator_3-way'!A187)</f>
        <v>1.62</v>
      </c>
      <c r="B186" s="4">
        <f>IF('True_Odds_Calculator_3-way'!B187="","",'True_Odds_Calculator_3-way'!B187)</f>
        <v>4.13</v>
      </c>
      <c r="C186" s="4">
        <f>IF('True_Odds_Calculator_3-way'!C187="","",'True_Odds_Calculator_3-way'!C187)</f>
        <v>5.63</v>
      </c>
      <c r="D186" s="4">
        <f t="shared" si="10"/>
        <v>3.7034594650674713E-2</v>
      </c>
      <c r="E186" s="4">
        <f t="shared" si="11"/>
        <v>1.6530589997951748</v>
      </c>
      <c r="F186" s="4">
        <f t="shared" si="12"/>
        <v>4.351877387329302</v>
      </c>
      <c r="G186" s="4">
        <f t="shared" si="13"/>
        <v>6.0505208125298697</v>
      </c>
      <c r="I186" s="4">
        <f t="shared" si="14"/>
        <v>1.0370345946506747</v>
      </c>
    </row>
    <row r="187" spans="1:9" x14ac:dyDescent="0.2">
      <c r="A187" s="4">
        <f>IF('True_Odds_Calculator_3-way'!A188="","",'True_Odds_Calculator_3-way'!A188)</f>
        <v>7.71</v>
      </c>
      <c r="B187" s="4">
        <f>IF('True_Odds_Calculator_3-way'!B188="","",'True_Odds_Calculator_3-way'!B188)</f>
        <v>4.88</v>
      </c>
      <c r="C187" s="4">
        <f>IF('True_Odds_Calculator_3-way'!C188="","",'True_Odds_Calculator_3-way'!C188)</f>
        <v>1.42</v>
      </c>
      <c r="D187" s="4">
        <f t="shared" si="10"/>
        <v>3.8845071021480937E-2</v>
      </c>
      <c r="E187" s="4">
        <f t="shared" si="11"/>
        <v>8.5650662604839223</v>
      </c>
      <c r="F187" s="4">
        <f t="shared" si="12"/>
        <v>5.2091560603949096</v>
      </c>
      <c r="G187" s="4">
        <f t="shared" si="13"/>
        <v>1.4465981178027791</v>
      </c>
      <c r="I187" s="4">
        <f t="shared" si="14"/>
        <v>1.0388450710214809</v>
      </c>
    </row>
    <row r="188" spans="1:9" x14ac:dyDescent="0.2">
      <c r="A188" s="4">
        <f>IF('True_Odds_Calculator_3-way'!A189="","",'True_Odds_Calculator_3-way'!A189)</f>
        <v>4.3</v>
      </c>
      <c r="B188" s="4">
        <f>IF('True_Odds_Calculator_3-way'!B189="","",'True_Odds_Calculator_3-way'!B189)</f>
        <v>3.57</v>
      </c>
      <c r="C188" s="4">
        <f>IF('True_Odds_Calculator_3-way'!C189="","",'True_Odds_Calculator_3-way'!C189)</f>
        <v>1.92</v>
      </c>
      <c r="D188" s="4">
        <f t="shared" si="10"/>
        <v>3.3503517686144235E-2</v>
      </c>
      <c r="E188" s="4">
        <f t="shared" si="11"/>
        <v>4.5169097228607678</v>
      </c>
      <c r="F188" s="4">
        <f t="shared" si="12"/>
        <v>3.7182433353013304</v>
      </c>
      <c r="G188" s="4">
        <f t="shared" si="13"/>
        <v>1.9620712242974228</v>
      </c>
      <c r="I188" s="4">
        <f t="shared" si="14"/>
        <v>1.0335035176861442</v>
      </c>
    </row>
    <row r="189" spans="1:9" x14ac:dyDescent="0.2">
      <c r="A189" s="4">
        <f>IF('True_Odds_Calculator_3-way'!A190="","",'True_Odds_Calculator_3-way'!A190)</f>
        <v>3.04</v>
      </c>
      <c r="B189" s="4">
        <f>IF('True_Odds_Calculator_3-way'!B190="","",'True_Odds_Calculator_3-way'!B190)</f>
        <v>3.32</v>
      </c>
      <c r="C189" s="4">
        <f>IF('True_Odds_Calculator_3-way'!C190="","",'True_Odds_Calculator_3-way'!C190)</f>
        <v>2.48</v>
      </c>
      <c r="D189" s="4">
        <f t="shared" si="10"/>
        <v>3.3377994149774048E-2</v>
      </c>
      <c r="E189" s="4">
        <f t="shared" si="11"/>
        <v>3.1464215223547587</v>
      </c>
      <c r="F189" s="4">
        <f t="shared" si="12"/>
        <v>3.4473388845469022</v>
      </c>
      <c r="G189" s="4">
        <f t="shared" si="13"/>
        <v>2.5503710498515364</v>
      </c>
      <c r="I189" s="4">
        <f t="shared" si="14"/>
        <v>1.033377994149774</v>
      </c>
    </row>
    <row r="190" spans="1:9" x14ac:dyDescent="0.2">
      <c r="A190" s="4">
        <f>IF('True_Odds_Calculator_3-way'!A191="","",'True_Odds_Calculator_3-way'!A191)</f>
        <v>1.29</v>
      </c>
      <c r="B190" s="4">
        <f>IF('True_Odds_Calculator_3-way'!B191="","",'True_Odds_Calculator_3-way'!B191)</f>
        <v>6.36</v>
      </c>
      <c r="C190" s="4">
        <f>IF('True_Odds_Calculator_3-way'!C191="","",'True_Odds_Calculator_3-way'!C191)</f>
        <v>9.18</v>
      </c>
      <c r="D190" s="4">
        <f t="shared" si="10"/>
        <v>4.1358964725766389E-2</v>
      </c>
      <c r="E190" s="4">
        <f t="shared" si="11"/>
        <v>1.3133572106555689</v>
      </c>
      <c r="F190" s="4">
        <f t="shared" si="12"/>
        <v>6.9712458431538931</v>
      </c>
      <c r="G190" s="4">
        <f t="shared" si="13"/>
        <v>10.510147830105897</v>
      </c>
      <c r="I190" s="4">
        <f t="shared" si="14"/>
        <v>1.0413589647257664</v>
      </c>
    </row>
    <row r="191" spans="1:9" x14ac:dyDescent="0.2">
      <c r="A191" s="4">
        <f>IF('True_Odds_Calculator_3-way'!A192="","",'True_Odds_Calculator_3-way'!A192)</f>
        <v>2.0299999999999998</v>
      </c>
      <c r="B191" s="4">
        <f>IF('True_Odds_Calculator_3-way'!B192="","",'True_Odds_Calculator_3-way'!B192)</f>
        <v>3.7</v>
      </c>
      <c r="C191" s="4">
        <f>IF('True_Odds_Calculator_3-way'!C192="","",'True_Odds_Calculator_3-way'!C192)</f>
        <v>3.62</v>
      </c>
      <c r="D191" s="4">
        <f t="shared" si="10"/>
        <v>3.9124201631345779E-2</v>
      </c>
      <c r="E191" s="4">
        <f t="shared" si="11"/>
        <v>2.0852037746093761</v>
      </c>
      <c r="F191" s="4">
        <f t="shared" si="12"/>
        <v>3.8875885162629715</v>
      </c>
      <c r="G191" s="4">
        <f t="shared" si="13"/>
        <v>3.799367652853713</v>
      </c>
      <c r="I191" s="4">
        <f t="shared" si="14"/>
        <v>1.0391242016313458</v>
      </c>
    </row>
    <row r="192" spans="1:9" x14ac:dyDescent="0.2">
      <c r="A192" s="4">
        <f>IF('True_Odds_Calculator_3-way'!A193="","",'True_Odds_Calculator_3-way'!A193)</f>
        <v>1.61</v>
      </c>
      <c r="B192" s="4">
        <f>IF('True_Odds_Calculator_3-way'!B193="","",'True_Odds_Calculator_3-way'!B193)</f>
        <v>4.2</v>
      </c>
      <c r="C192" s="4">
        <f>IF('True_Odds_Calculator_3-way'!C193="","",'True_Odds_Calculator_3-way'!C193)</f>
        <v>5.43</v>
      </c>
      <c r="D192" s="4">
        <f t="shared" si="10"/>
        <v>4.3375313132699489E-2</v>
      </c>
      <c r="E192" s="4">
        <f t="shared" si="11"/>
        <v>1.6483709178671091</v>
      </c>
      <c r="F192" s="4">
        <f t="shared" si="12"/>
        <v>4.4715359828141779</v>
      </c>
      <c r="G192" s="4">
        <f t="shared" si="13"/>
        <v>5.8926260447559971</v>
      </c>
      <c r="I192" s="4">
        <f t="shared" si="14"/>
        <v>1.0433753131326995</v>
      </c>
    </row>
    <row r="193" spans="1:9" x14ac:dyDescent="0.2">
      <c r="A193" s="4">
        <f>IF('True_Odds_Calculator_3-way'!A194="","",'True_Odds_Calculator_3-way'!A194)</f>
        <v>1.83</v>
      </c>
      <c r="B193" s="4">
        <f>IF('True_Odds_Calculator_3-way'!B194="","",'True_Odds_Calculator_3-way'!B194)</f>
        <v>3.83</v>
      </c>
      <c r="C193" s="4">
        <f>IF('True_Odds_Calculator_3-way'!C194="","",'True_Odds_Calculator_3-way'!C194)</f>
        <v>4.5199999999999996</v>
      </c>
      <c r="D193" s="4">
        <f t="shared" si="10"/>
        <v>2.8783631228916473E-2</v>
      </c>
      <c r="E193" s="4">
        <f t="shared" si="11"/>
        <v>1.8627054096150655</v>
      </c>
      <c r="F193" s="4">
        <f t="shared" si="12"/>
        <v>3.9761105417712832</v>
      </c>
      <c r="G193" s="4">
        <f t="shared" si="13"/>
        <v>4.7249066211254682</v>
      </c>
      <c r="I193" s="4">
        <f t="shared" si="14"/>
        <v>1.0287836312289165</v>
      </c>
    </row>
    <row r="194" spans="1:9" x14ac:dyDescent="0.2">
      <c r="A194" s="4">
        <f>IF('True_Odds_Calculator_3-way'!A195="","",'True_Odds_Calculator_3-way'!A195)</f>
        <v>2.2799999999999998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3.28</v>
      </c>
      <c r="D194" s="4">
        <f t="shared" si="10"/>
        <v>3.2491881049020455E-2</v>
      </c>
      <c r="E194" s="4">
        <f t="shared" si="11"/>
        <v>2.3377274431253658</v>
      </c>
      <c r="F194" s="4">
        <f t="shared" si="12"/>
        <v>3.5947079770074404</v>
      </c>
      <c r="G194" s="4">
        <f t="shared" si="13"/>
        <v>3.4008119982840368</v>
      </c>
      <c r="I194" s="4">
        <f t="shared" si="14"/>
        <v>1.0324918810490205</v>
      </c>
    </row>
    <row r="195" spans="1:9" x14ac:dyDescent="0.2">
      <c r="A195" s="4">
        <f>IF('True_Odds_Calculator_3-way'!A196="","",'True_Odds_Calculator_3-way'!A196)</f>
        <v>2.48</v>
      </c>
      <c r="B195" s="4">
        <f>IF('True_Odds_Calculator_3-way'!B196="","",'True_Odds_Calculator_3-way'!B196)</f>
        <v>3.4</v>
      </c>
      <c r="C195" s="4">
        <f>IF('True_Odds_Calculator_3-way'!C196="","",'True_Odds_Calculator_3-way'!C196)</f>
        <v>2.98</v>
      </c>
      <c r="D195" s="4">
        <f t="shared" ref="D195:D258" si="15">IF(A195="","",((1/A195)+(1/B195)+(1/C195))-1)</f>
        <v>3.2913923309094262E-2</v>
      </c>
      <c r="E195" s="4">
        <f t="shared" ref="E195:E258" si="16">IF(A195="","",(3*A195)/(3-($D195*A195)))</f>
        <v>2.5493652803480407</v>
      </c>
      <c r="F195" s="4">
        <f t="shared" ref="F195:F258" si="17">IF(B195="","",(3*B195)/(3-($D195*B195)))</f>
        <v>3.5317426406098908</v>
      </c>
      <c r="G195" s="4">
        <f t="shared" ref="G195:G258" si="18">IF(C195="","",(3*C195)/(3-($D195*C195)))</f>
        <v>3.0807226788551705</v>
      </c>
      <c r="I195" s="4">
        <f t="shared" ref="I195:I258" si="19">IF(A195="","",D195+1)</f>
        <v>1.0329139233090943</v>
      </c>
    </row>
    <row r="196" spans="1:9" x14ac:dyDescent="0.2">
      <c r="A196" s="4">
        <f>IF('True_Odds_Calculator_3-way'!A197="","",'True_Odds_Calculator_3-way'!A197)</f>
        <v>1.56</v>
      </c>
      <c r="B196" s="4">
        <f>IF('True_Odds_Calculator_3-way'!B197="","",'True_Odds_Calculator_3-way'!B197)</f>
        <v>3.73</v>
      </c>
      <c r="C196" s="4">
        <f>IF('True_Odds_Calculator_3-way'!C197="","",'True_Odds_Calculator_3-way'!C197)</f>
        <v>7.37</v>
      </c>
      <c r="D196" s="4">
        <f t="shared" si="15"/>
        <v>4.4807366083025268E-2</v>
      </c>
      <c r="E196" s="4">
        <f t="shared" si="16"/>
        <v>1.5972148347021027</v>
      </c>
      <c r="F196" s="4">
        <f t="shared" si="17"/>
        <v>3.9500597726942805</v>
      </c>
      <c r="G196" s="4">
        <f t="shared" si="18"/>
        <v>8.2816131671899615</v>
      </c>
      <c r="I196" s="4">
        <f t="shared" si="19"/>
        <v>1.0448073660830253</v>
      </c>
    </row>
    <row r="197" spans="1:9" x14ac:dyDescent="0.2">
      <c r="A197" s="4">
        <f>IF('True_Odds_Calculator_3-way'!A198="","",'True_Odds_Calculator_3-way'!A198)</f>
        <v>3.07</v>
      </c>
      <c r="B197" s="4">
        <f>IF('True_Odds_Calculator_3-way'!B198="","",'True_Odds_Calculator_3-way'!B198)</f>
        <v>3.06</v>
      </c>
      <c r="C197" s="4">
        <f>IF('True_Odds_Calculator_3-way'!C198="","",'True_Odds_Calculator_3-way'!C198)</f>
        <v>2.59</v>
      </c>
      <c r="D197" s="4">
        <f t="shared" si="15"/>
        <v>3.8630670744102424E-2</v>
      </c>
      <c r="E197" s="4">
        <f t="shared" si="16"/>
        <v>3.1963586185104238</v>
      </c>
      <c r="F197" s="4">
        <f t="shared" si="17"/>
        <v>3.1855199476930629</v>
      </c>
      <c r="G197" s="4">
        <f t="shared" si="18"/>
        <v>2.6793597163979253</v>
      </c>
      <c r="I197" s="4">
        <f t="shared" si="19"/>
        <v>1.0386306707441024</v>
      </c>
    </row>
    <row r="198" spans="1:9" x14ac:dyDescent="0.2">
      <c r="A198" s="4">
        <f>IF('True_Odds_Calculator_3-way'!A199="","",'True_Odds_Calculator_3-way'!A199)</f>
        <v>2.15</v>
      </c>
      <c r="B198" s="4">
        <f>IF('True_Odds_Calculator_3-way'!B199="","",'True_Odds_Calculator_3-way'!B199)</f>
        <v>3.41</v>
      </c>
      <c r="C198" s="4">
        <f>IF('True_Odds_Calculator_3-way'!C199="","",'True_Odds_Calculator_3-way'!C199)</f>
        <v>3.55</v>
      </c>
      <c r="D198" s="4">
        <f t="shared" si="15"/>
        <v>4.0061551879647217E-2</v>
      </c>
      <c r="E198" s="4">
        <f t="shared" si="16"/>
        <v>2.2135528256433772</v>
      </c>
      <c r="F198" s="4">
        <f t="shared" si="17"/>
        <v>3.5726881821291179</v>
      </c>
      <c r="G198" s="4">
        <f t="shared" si="18"/>
        <v>3.7266670087211966</v>
      </c>
      <c r="I198" s="4">
        <f t="shared" si="19"/>
        <v>1.0400615518796472</v>
      </c>
    </row>
    <row r="199" spans="1:9" x14ac:dyDescent="0.2">
      <c r="A199" s="4">
        <f>IF('True_Odds_Calculator_3-way'!A200="","",'True_Odds_Calculator_3-way'!A200)</f>
        <v>3.22</v>
      </c>
      <c r="B199" s="4">
        <f>IF('True_Odds_Calculator_3-way'!B200="","",'True_Odds_Calculator_3-way'!B200)</f>
        <v>3.07</v>
      </c>
      <c r="C199" s="4">
        <f>IF('True_Odds_Calculator_3-way'!C200="","",'True_Odds_Calculator_3-way'!C200)</f>
        <v>2.4900000000000002</v>
      </c>
      <c r="D199" s="4">
        <f t="shared" si="15"/>
        <v>3.7898330936792624E-2</v>
      </c>
      <c r="E199" s="4">
        <f t="shared" si="16"/>
        <v>3.3565356181527983</v>
      </c>
      <c r="F199" s="4">
        <f t="shared" si="17"/>
        <v>3.1938665289305876</v>
      </c>
      <c r="G199" s="4">
        <f t="shared" si="18"/>
        <v>2.5708682407683283</v>
      </c>
      <c r="I199" s="4">
        <f t="shared" si="19"/>
        <v>1.0378983309367926</v>
      </c>
    </row>
    <row r="200" spans="1:9" x14ac:dyDescent="0.2">
      <c r="A200" s="4">
        <f>IF('True_Odds_Calculator_3-way'!A201="","",'True_Odds_Calculator_3-way'!A201)</f>
        <v>1.49</v>
      </c>
      <c r="B200" s="4">
        <f>IF('True_Odds_Calculator_3-way'!B201="","",'True_Odds_Calculator_3-way'!B201)</f>
        <v>4.7</v>
      </c>
      <c r="C200" s="4">
        <f>IF('True_Odds_Calculator_3-way'!C201="","",'True_Odds_Calculator_3-way'!C201)</f>
        <v>6.47</v>
      </c>
      <c r="D200" s="4">
        <f t="shared" si="15"/>
        <v>3.8466402453706694E-2</v>
      </c>
      <c r="E200" s="4">
        <f t="shared" si="16"/>
        <v>1.5190208630336717</v>
      </c>
      <c r="F200" s="4">
        <f t="shared" si="17"/>
        <v>5.0014048121992758</v>
      </c>
      <c r="G200" s="4">
        <f t="shared" si="18"/>
        <v>7.0553022898758497</v>
      </c>
      <c r="I200" s="4">
        <f t="shared" si="19"/>
        <v>1.0384664024537067</v>
      </c>
    </row>
    <row r="201" spans="1:9" x14ac:dyDescent="0.2">
      <c r="A201" s="4">
        <f>IF('True_Odds_Calculator_3-way'!A202="","",'True_Odds_Calculator_3-way'!A202)</f>
        <v>1.46</v>
      </c>
      <c r="B201" s="4">
        <f>IF('True_Odds_Calculator_3-way'!B202="","",'True_Odds_Calculator_3-way'!B202)</f>
        <v>4.9400000000000004</v>
      </c>
      <c r="C201" s="4">
        <f>IF('True_Odds_Calculator_3-way'!C202="","",'True_Odds_Calculator_3-way'!C202)</f>
        <v>6.62</v>
      </c>
      <c r="D201" s="4">
        <f t="shared" si="15"/>
        <v>3.84180584595748E-2</v>
      </c>
      <c r="E201" s="4">
        <f t="shared" si="16"/>
        <v>1.4878174073173249</v>
      </c>
      <c r="F201" s="4">
        <f t="shared" si="17"/>
        <v>5.2736182466751949</v>
      </c>
      <c r="G201" s="4">
        <f t="shared" si="18"/>
        <v>7.2332007331455905</v>
      </c>
      <c r="I201" s="4">
        <f t="shared" si="19"/>
        <v>1.0384180584595748</v>
      </c>
    </row>
    <row r="202" spans="1:9" x14ac:dyDescent="0.2">
      <c r="A202" s="4">
        <f>IF('True_Odds_Calculator_3-way'!A203="","",'True_Odds_Calculator_3-way'!A203)</f>
        <v>1.67</v>
      </c>
      <c r="B202" s="4">
        <f>IF('True_Odds_Calculator_3-way'!B203="","",'True_Odds_Calculator_3-way'!B203)</f>
        <v>4.43</v>
      </c>
      <c r="C202" s="4">
        <f>IF('True_Odds_Calculator_3-way'!C203="","",'True_Odds_Calculator_3-way'!C203)</f>
        <v>4.71</v>
      </c>
      <c r="D202" s="4">
        <f t="shared" si="15"/>
        <v>3.6850254574171792E-2</v>
      </c>
      <c r="E202" s="4">
        <f t="shared" si="16"/>
        <v>1.7049746712099754</v>
      </c>
      <c r="F202" s="4">
        <f t="shared" si="17"/>
        <v>4.6849331810338262</v>
      </c>
      <c r="G202" s="4">
        <f t="shared" si="18"/>
        <v>4.9992299470723713</v>
      </c>
      <c r="I202" s="4">
        <f t="shared" si="19"/>
        <v>1.0368502545741718</v>
      </c>
    </row>
    <row r="203" spans="1:9" x14ac:dyDescent="0.2">
      <c r="A203" s="4">
        <f>IF('True_Odds_Calculator_3-way'!A204="","",'True_Odds_Calculator_3-way'!A204)</f>
        <v>3.54</v>
      </c>
      <c r="B203" s="4">
        <f>IF('True_Odds_Calculator_3-way'!B204="","",'True_Odds_Calculator_3-way'!B204)</f>
        <v>3.11</v>
      </c>
      <c r="C203" s="4">
        <f>IF('True_Odds_Calculator_3-way'!C204="","",'True_Odds_Calculator_3-way'!C204)</f>
        <v>2.2999999999999998</v>
      </c>
      <c r="D203" s="4">
        <f t="shared" si="15"/>
        <v>3.881189276199537E-2</v>
      </c>
      <c r="E203" s="4">
        <f t="shared" si="16"/>
        <v>3.7099064182744668</v>
      </c>
      <c r="F203" s="4">
        <f t="shared" si="17"/>
        <v>3.2403765353053036</v>
      </c>
      <c r="G203" s="4">
        <f t="shared" si="18"/>
        <v>2.3705371937705917</v>
      </c>
      <c r="I203" s="4">
        <f t="shared" si="19"/>
        <v>1.0388118927619954</v>
      </c>
    </row>
    <row r="204" spans="1:9" x14ac:dyDescent="0.2">
      <c r="A204" s="4">
        <f>IF('True_Odds_Calculator_3-way'!A205="","",'True_Odds_Calculator_3-way'!A205)</f>
        <v>1.41</v>
      </c>
      <c r="B204" s="4">
        <f>IF('True_Odds_Calculator_3-way'!B205="","",'True_Odds_Calculator_3-way'!B205)</f>
        <v>4.62</v>
      </c>
      <c r="C204" s="4">
        <f>IF('True_Odds_Calculator_3-way'!C205="","",'True_Odds_Calculator_3-way'!C205)</f>
        <v>8.52</v>
      </c>
      <c r="D204" s="4">
        <f t="shared" si="15"/>
        <v>4.3040966625024213E-2</v>
      </c>
      <c r="E204" s="4">
        <f t="shared" si="16"/>
        <v>1.4391121659918775</v>
      </c>
      <c r="F204" s="4">
        <f t="shared" si="17"/>
        <v>4.9479665020583177</v>
      </c>
      <c r="G204" s="4">
        <f t="shared" si="18"/>
        <v>9.7064852862785269</v>
      </c>
      <c r="I204" s="4">
        <f t="shared" si="19"/>
        <v>1.0430409666250242</v>
      </c>
    </row>
    <row r="205" spans="1:9" x14ac:dyDescent="0.2">
      <c r="A205" s="4">
        <f>IF('True_Odds_Calculator_3-way'!A206="","",'True_Odds_Calculator_3-way'!A206)</f>
        <v>2.5299999999999998</v>
      </c>
      <c r="B205" s="4">
        <f>IF('True_Odds_Calculator_3-way'!B206="","",'True_Odds_Calculator_3-way'!B206)</f>
        <v>3.26</v>
      </c>
      <c r="C205" s="4">
        <f>IF('True_Odds_Calculator_3-way'!C206="","",'True_Odds_Calculator_3-way'!C206)</f>
        <v>2.98</v>
      </c>
      <c r="D205" s="4">
        <f t="shared" si="15"/>
        <v>3.7575853052373986E-2</v>
      </c>
      <c r="E205" s="4">
        <f t="shared" si="16"/>
        <v>2.612796839102332</v>
      </c>
      <c r="F205" s="4">
        <f t="shared" si="17"/>
        <v>3.3987804547518734</v>
      </c>
      <c r="G205" s="4">
        <f t="shared" si="18"/>
        <v>3.0955421874299431</v>
      </c>
      <c r="I205" s="4">
        <f t="shared" si="19"/>
        <v>1.037575853052374</v>
      </c>
    </row>
    <row r="206" spans="1:9" x14ac:dyDescent="0.2">
      <c r="A206" s="4">
        <f>IF('True_Odds_Calculator_3-way'!A207="","",'True_Odds_Calculator_3-way'!A207)</f>
        <v>4.78</v>
      </c>
      <c r="B206" s="4">
        <f>IF('True_Odds_Calculator_3-way'!B207="","",'True_Odds_Calculator_3-way'!B207)</f>
        <v>3.87</v>
      </c>
      <c r="C206" s="4">
        <f>IF('True_Odds_Calculator_3-way'!C207="","",'True_Odds_Calculator_3-way'!C207)</f>
        <v>1.74</v>
      </c>
      <c r="D206" s="4">
        <f t="shared" si="15"/>
        <v>4.2315597415200301E-2</v>
      </c>
      <c r="E206" s="4">
        <f t="shared" si="16"/>
        <v>5.1255813094327376</v>
      </c>
      <c r="F206" s="4">
        <f t="shared" si="17"/>
        <v>4.0934496288273898</v>
      </c>
      <c r="G206" s="4">
        <f t="shared" si="18"/>
        <v>1.7837793802773438</v>
      </c>
      <c r="I206" s="4">
        <f t="shared" si="19"/>
        <v>1.0423155974152003</v>
      </c>
    </row>
    <row r="207" spans="1:9" x14ac:dyDescent="0.2">
      <c r="A207" s="4">
        <f>IF('True_Odds_Calculator_3-way'!A208="","",'True_Odds_Calculator_3-way'!A208)</f>
        <v>2.79</v>
      </c>
      <c r="B207" s="4">
        <f>IF('True_Odds_Calculator_3-way'!B208="","",'True_Odds_Calculator_3-way'!B208)</f>
        <v>3.24</v>
      </c>
      <c r="C207" s="4">
        <f>IF('True_Odds_Calculator_3-way'!C208="","",'True_Odds_Calculator_3-way'!C208)</f>
        <v>2.7</v>
      </c>
      <c r="D207" s="4">
        <f t="shared" si="15"/>
        <v>3.7435284747112663E-2</v>
      </c>
      <c r="E207" s="4">
        <f t="shared" si="16"/>
        <v>2.8906369915579435</v>
      </c>
      <c r="F207" s="4">
        <f t="shared" si="17"/>
        <v>3.376512774540565</v>
      </c>
      <c r="G207" s="4">
        <f t="shared" si="18"/>
        <v>2.7941394658753715</v>
      </c>
      <c r="I207" s="4">
        <f t="shared" si="19"/>
        <v>1.0374352847471127</v>
      </c>
    </row>
    <row r="208" spans="1:9" x14ac:dyDescent="0.2">
      <c r="A208" s="4">
        <f>IF('True_Odds_Calculator_3-way'!A209="","",'True_Odds_Calculator_3-way'!A209)</f>
        <v>2.63</v>
      </c>
      <c r="B208" s="4">
        <f>IF('True_Odds_Calculator_3-way'!B209="","",'True_Odds_Calculator_3-way'!B209)</f>
        <v>3.63</v>
      </c>
      <c r="C208" s="4">
        <f>IF('True_Odds_Calculator_3-way'!C209="","",'True_Odds_Calculator_3-way'!C209)</f>
        <v>2.65</v>
      </c>
      <c r="D208" s="4">
        <f t="shared" si="15"/>
        <v>3.3068721112079036E-2</v>
      </c>
      <c r="E208" s="4">
        <f t="shared" si="16"/>
        <v>2.7085206794617851</v>
      </c>
      <c r="F208" s="4">
        <f t="shared" si="17"/>
        <v>3.7813018059838437</v>
      </c>
      <c r="G208" s="4">
        <f t="shared" si="18"/>
        <v>2.7297375547513973</v>
      </c>
      <c r="I208" s="4">
        <f t="shared" si="19"/>
        <v>1.033068721112079</v>
      </c>
    </row>
    <row r="209" spans="1:9" x14ac:dyDescent="0.2">
      <c r="A209" s="4">
        <f>IF('True_Odds_Calculator_3-way'!A210="","",'True_Odds_Calculator_3-way'!A210)</f>
        <v>1.32</v>
      </c>
      <c r="B209" s="4">
        <f>IF('True_Odds_Calculator_3-way'!B210="","",'True_Odds_Calculator_3-way'!B210)</f>
        <v>5.55</v>
      </c>
      <c r="C209" s="4">
        <f>IF('True_Odds_Calculator_3-way'!C210="","",'True_Odds_Calculator_3-way'!C210)</f>
        <v>9.98</v>
      </c>
      <c r="D209" s="4">
        <f t="shared" si="15"/>
        <v>3.7956338557540992E-2</v>
      </c>
      <c r="E209" s="4">
        <f t="shared" si="16"/>
        <v>1.342419464174107</v>
      </c>
      <c r="F209" s="4">
        <f t="shared" si="17"/>
        <v>5.9691490264978091</v>
      </c>
      <c r="G209" s="4">
        <f t="shared" si="18"/>
        <v>11.422267909813529</v>
      </c>
      <c r="I209" s="4">
        <f t="shared" si="19"/>
        <v>1.037956338557541</v>
      </c>
    </row>
    <row r="210" spans="1:9" x14ac:dyDescent="0.2">
      <c r="A210" s="4">
        <f>IF('True_Odds_Calculator_3-way'!A211="","",'True_Odds_Calculator_3-way'!A211)</f>
        <v>2.66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2.9</v>
      </c>
      <c r="D210" s="4">
        <f t="shared" si="15"/>
        <v>3.1326442042136859E-2</v>
      </c>
      <c r="E210" s="4">
        <f t="shared" si="16"/>
        <v>2.7359953120662892</v>
      </c>
      <c r="F210" s="4">
        <f t="shared" si="17"/>
        <v>3.3320354070939393</v>
      </c>
      <c r="G210" s="4">
        <f t="shared" si="18"/>
        <v>2.990560843231338</v>
      </c>
      <c r="I210" s="4">
        <f t="shared" si="19"/>
        <v>1.0313264420421369</v>
      </c>
    </row>
    <row r="211" spans="1:9" x14ac:dyDescent="0.2">
      <c r="A211" s="4">
        <f>IF('True_Odds_Calculator_3-way'!A212="","",'True_Odds_Calculator_3-way'!A212)</f>
        <v>4.0199999999999996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2.08</v>
      </c>
      <c r="D211" s="4">
        <f t="shared" si="15"/>
        <v>2.803291236127059E-2</v>
      </c>
      <c r="E211" s="4">
        <f t="shared" si="16"/>
        <v>4.1769015585453575</v>
      </c>
      <c r="F211" s="4">
        <f t="shared" si="17"/>
        <v>3.4582552112054703</v>
      </c>
      <c r="G211" s="4">
        <f t="shared" si="18"/>
        <v>2.1212285211744013</v>
      </c>
      <c r="I211" s="4">
        <f t="shared" si="19"/>
        <v>1.0280329123612706</v>
      </c>
    </row>
    <row r="212" spans="1:9" x14ac:dyDescent="0.2">
      <c r="A212" s="4">
        <f>IF('True_Odds_Calculator_3-way'!A213="","",'True_Odds_Calculator_3-way'!A213)</f>
        <v>3.93</v>
      </c>
      <c r="B212" s="4">
        <f>IF('True_Odds_Calculator_3-way'!B213="","",'True_Odds_Calculator_3-way'!B213)</f>
        <v>3.29</v>
      </c>
      <c r="C212" s="4">
        <f>IF('True_Odds_Calculator_3-way'!C213="","",'True_Odds_Calculator_3-way'!C213)</f>
        <v>2.1</v>
      </c>
      <c r="D212" s="4">
        <f t="shared" si="15"/>
        <v>3.4594770180282453E-2</v>
      </c>
      <c r="E212" s="4">
        <f t="shared" si="16"/>
        <v>4.1165589480722078</v>
      </c>
      <c r="F212" s="4">
        <f t="shared" si="17"/>
        <v>3.4197413314290248</v>
      </c>
      <c r="G212" s="4">
        <f t="shared" si="18"/>
        <v>2.1521163800995353</v>
      </c>
      <c r="I212" s="4">
        <f t="shared" si="19"/>
        <v>1.0345947701802825</v>
      </c>
    </row>
    <row r="213" spans="1:9" x14ac:dyDescent="0.2">
      <c r="A213" s="4">
        <f>IF('True_Odds_Calculator_3-way'!A214="","",'True_Odds_Calculator_3-way'!A214)</f>
        <v>1.68</v>
      </c>
      <c r="B213" s="4">
        <f>IF('True_Odds_Calculator_3-way'!B214="","",'True_Odds_Calculator_3-way'!B214)</f>
        <v>3.75</v>
      </c>
      <c r="C213" s="4">
        <f>IF('True_Odds_Calculator_3-way'!C214="","",'True_Odds_Calculator_3-way'!C214)</f>
        <v>5.74</v>
      </c>
      <c r="D213" s="4">
        <f t="shared" si="15"/>
        <v>3.6120789779326312E-2</v>
      </c>
      <c r="E213" s="4">
        <f t="shared" si="16"/>
        <v>1.7146840148698885</v>
      </c>
      <c r="F213" s="4">
        <f t="shared" si="17"/>
        <v>3.9273224874562866</v>
      </c>
      <c r="G213" s="4">
        <f t="shared" si="18"/>
        <v>6.1661494390069223</v>
      </c>
      <c r="I213" s="4">
        <f t="shared" si="19"/>
        <v>1.0361207897793263</v>
      </c>
    </row>
    <row r="214" spans="1:9" x14ac:dyDescent="0.2">
      <c r="A214" s="4">
        <f>IF('True_Odds_Calculator_3-way'!A215="","",'True_Odds_Calculator_3-way'!A215)</f>
        <v>2.27</v>
      </c>
      <c r="B214" s="4">
        <f>IF('True_Odds_Calculator_3-way'!B215="","",'True_Odds_Calculator_3-way'!B215)</f>
        <v>3.57</v>
      </c>
      <c r="C214" s="4">
        <f>IF('True_Odds_Calculator_3-way'!C215="","",'True_Odds_Calculator_3-way'!C215)</f>
        <v>3.2</v>
      </c>
      <c r="D214" s="4">
        <f t="shared" si="15"/>
        <v>3.3140679179160637E-2</v>
      </c>
      <c r="E214" s="4">
        <f t="shared" si="16"/>
        <v>2.3283876911031713</v>
      </c>
      <c r="F214" s="4">
        <f t="shared" si="17"/>
        <v>3.7165719658064122</v>
      </c>
      <c r="G214" s="4">
        <f t="shared" si="18"/>
        <v>3.3172655281277561</v>
      </c>
      <c r="I214" s="4">
        <f t="shared" si="19"/>
        <v>1.0331406791791606</v>
      </c>
    </row>
    <row r="215" spans="1:9" x14ac:dyDescent="0.2">
      <c r="A215" s="4">
        <f>IF('True_Odds_Calculator_3-way'!A216="","",'True_Odds_Calculator_3-way'!A216)</f>
        <v>3.66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2.09</v>
      </c>
      <c r="D215" s="4">
        <f t="shared" si="15"/>
        <v>3.4979062217548096E-2</v>
      </c>
      <c r="E215" s="4">
        <f t="shared" si="16"/>
        <v>3.8231508838109134</v>
      </c>
      <c r="F215" s="4">
        <f t="shared" si="17"/>
        <v>3.6815268462796364</v>
      </c>
      <c r="G215" s="4">
        <f t="shared" si="18"/>
        <v>2.1422027973008086</v>
      </c>
      <c r="I215" s="4">
        <f t="shared" si="19"/>
        <v>1.0349790622175481</v>
      </c>
    </row>
    <row r="216" spans="1:9" x14ac:dyDescent="0.2">
      <c r="A216" s="4">
        <f>IF('True_Odds_Calculator_3-way'!A217="","",'True_Odds_Calculator_3-way'!A217)</f>
        <v>1.87</v>
      </c>
      <c r="B216" s="4">
        <f>IF('True_Odds_Calculator_3-way'!B217="","",'True_Odds_Calculator_3-way'!B217)</f>
        <v>3.37</v>
      </c>
      <c r="C216" s="4">
        <f>IF('True_Odds_Calculator_3-way'!C217="","",'True_Odds_Calculator_3-way'!C217)</f>
        <v>4.9000000000000004</v>
      </c>
      <c r="D216" s="4">
        <f t="shared" si="15"/>
        <v>3.5576895986341617E-2</v>
      </c>
      <c r="E216" s="4">
        <f t="shared" si="16"/>
        <v>1.9124101137872285</v>
      </c>
      <c r="F216" s="4">
        <f t="shared" si="17"/>
        <v>3.5102876385778012</v>
      </c>
      <c r="G216" s="4">
        <f t="shared" si="18"/>
        <v>5.2023000924911456</v>
      </c>
      <c r="I216" s="4">
        <f t="shared" si="19"/>
        <v>1.0355768959863416</v>
      </c>
    </row>
    <row r="217" spans="1: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3.24</v>
      </c>
      <c r="C217" s="4">
        <f>IF('True_Odds_Calculator_3-way'!C218="","",'True_Odds_Calculator_3-way'!C218)</f>
        <v>2.87</v>
      </c>
      <c r="D217" s="4">
        <f t="shared" si="15"/>
        <v>3.3013880681830976E-2</v>
      </c>
      <c r="E217" s="4">
        <f t="shared" si="16"/>
        <v>2.7402123382854118</v>
      </c>
      <c r="F217" s="4">
        <f t="shared" si="17"/>
        <v>3.359793404041147</v>
      </c>
      <c r="G217" s="4">
        <f t="shared" si="18"/>
        <v>2.9636002129191841</v>
      </c>
      <c r="I217" s="4">
        <f t="shared" si="19"/>
        <v>1.033013880681831</v>
      </c>
    </row>
    <row r="218" spans="1:9" x14ac:dyDescent="0.2">
      <c r="A218" s="4">
        <f>IF('True_Odds_Calculator_3-way'!A219="","",'True_Odds_Calculator_3-way'!A219)</f>
        <v>1.57</v>
      </c>
      <c r="B218" s="4">
        <f>IF('True_Odds_Calculator_3-way'!B219="","",'True_Odds_Calculator_3-way'!B219)</f>
        <v>4.4000000000000004</v>
      </c>
      <c r="C218" s="4">
        <f>IF('True_Odds_Calculator_3-way'!C219="","",'True_Odds_Calculator_3-way'!C219)</f>
        <v>5.77</v>
      </c>
      <c r="D218" s="4">
        <f t="shared" si="15"/>
        <v>3.7525627735255807E-2</v>
      </c>
      <c r="E218" s="4">
        <f t="shared" si="16"/>
        <v>1.6014499333451722</v>
      </c>
      <c r="F218" s="4">
        <f t="shared" si="17"/>
        <v>4.6562698590706892</v>
      </c>
      <c r="G218" s="4">
        <f t="shared" si="18"/>
        <v>6.2188403942946469</v>
      </c>
      <c r="I218" s="4">
        <f t="shared" si="19"/>
        <v>1.0375256277352558</v>
      </c>
    </row>
    <row r="219" spans="1:9" x14ac:dyDescent="0.2">
      <c r="A219" s="4">
        <f>IF('True_Odds_Calculator_3-way'!A220="","",'True_Odds_Calculator_3-way'!A220)</f>
        <v>1.56</v>
      </c>
      <c r="B219" s="4">
        <f>IF('True_Odds_Calculator_3-way'!B220="","",'True_Odds_Calculator_3-way'!B220)</f>
        <v>4.45</v>
      </c>
      <c r="C219" s="4">
        <f>IF('True_Odds_Calculator_3-way'!C220="","",'True_Odds_Calculator_3-way'!C220)</f>
        <v>5.76</v>
      </c>
      <c r="D219" s="4">
        <f t="shared" si="15"/>
        <v>3.9355853260347518E-2</v>
      </c>
      <c r="E219" s="4">
        <f t="shared" si="16"/>
        <v>1.5925924745812394</v>
      </c>
      <c r="F219" s="4">
        <f t="shared" si="17"/>
        <v>4.7258871249869996</v>
      </c>
      <c r="G219" s="4">
        <f t="shared" si="18"/>
        <v>6.2308210127402814</v>
      </c>
      <c r="I219" s="4">
        <f t="shared" si="19"/>
        <v>1.0393558532603475</v>
      </c>
    </row>
    <row r="220" spans="1:9" x14ac:dyDescent="0.2">
      <c r="A220" s="4">
        <f>IF('True_Odds_Calculator_3-way'!A221="","",'True_Odds_Calculator_3-way'!A221)</f>
        <v>2.09</v>
      </c>
      <c r="B220" s="4">
        <f>IF('True_Odds_Calculator_3-way'!B221="","",'True_Odds_Calculator_3-way'!B221)</f>
        <v>3.65</v>
      </c>
      <c r="C220" s="4">
        <f>IF('True_Odds_Calculator_3-way'!C221="","",'True_Odds_Calculator_3-way'!C221)</f>
        <v>3.55</v>
      </c>
      <c r="D220" s="4">
        <f t="shared" si="15"/>
        <v>3.4131643106327658E-2</v>
      </c>
      <c r="E220" s="4">
        <f t="shared" si="16"/>
        <v>2.1409073031838819</v>
      </c>
      <c r="F220" s="4">
        <f t="shared" si="17"/>
        <v>3.8081399913519038</v>
      </c>
      <c r="G220" s="4">
        <f t="shared" si="18"/>
        <v>3.6994161286907463</v>
      </c>
      <c r="I220" s="4">
        <f t="shared" si="19"/>
        <v>1.0341316431063277</v>
      </c>
    </row>
    <row r="221" spans="1:9" x14ac:dyDescent="0.2">
      <c r="A221" s="4">
        <f>IF('True_Odds_Calculator_3-way'!A222="","",'True_Odds_Calculator_3-way'!A222)</f>
        <v>2.52</v>
      </c>
      <c r="B221" s="4">
        <f>IF('True_Odds_Calculator_3-way'!B222="","",'True_Odds_Calculator_3-way'!B222)</f>
        <v>3.42</v>
      </c>
      <c r="C221" s="4">
        <f>IF('True_Odds_Calculator_3-way'!C222="","",'True_Odds_Calculator_3-way'!C222)</f>
        <v>2.91</v>
      </c>
      <c r="D221" s="4">
        <f t="shared" si="15"/>
        <v>3.286566932795898E-2</v>
      </c>
      <c r="E221" s="4">
        <f t="shared" si="16"/>
        <v>2.5915452090261812</v>
      </c>
      <c r="F221" s="4">
        <f t="shared" si="17"/>
        <v>3.5531244262194743</v>
      </c>
      <c r="G221" s="4">
        <f t="shared" si="18"/>
        <v>3.0058247903075488</v>
      </c>
      <c r="I221" s="4">
        <f t="shared" si="19"/>
        <v>1.032865669327959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3.86</v>
      </c>
      <c r="C222" s="4">
        <f>IF('True_Odds_Calculator_3-way'!C223="","",'True_Odds_Calculator_3-way'!C223)</f>
        <v>4.3499999999999996</v>
      </c>
      <c r="D222" s="4">
        <f t="shared" si="15"/>
        <v>3.5400502415911639E-2</v>
      </c>
      <c r="E222" s="4">
        <f t="shared" si="16"/>
        <v>1.8703897699168697</v>
      </c>
      <c r="F222" s="4">
        <f t="shared" si="17"/>
        <v>4.0442082098892982</v>
      </c>
      <c r="G222" s="4">
        <f t="shared" si="18"/>
        <v>4.5853704032555305</v>
      </c>
      <c r="I222" s="4">
        <f t="shared" si="19"/>
        <v>1.0354005024159116</v>
      </c>
    </row>
    <row r="223" spans="1:9" x14ac:dyDescent="0.2">
      <c r="A223" s="4">
        <f>IF('True_Odds_Calculator_3-way'!A224="","",'True_Odds_Calculator_3-way'!A224)</f>
        <v>1.65</v>
      </c>
      <c r="B223" s="4">
        <f>IF('True_Odds_Calculator_3-way'!B224="","",'True_Odds_Calculator_3-way'!B224)</f>
        <v>4.28</v>
      </c>
      <c r="C223" s="4">
        <f>IF('True_Odds_Calculator_3-way'!C224="","",'True_Odds_Calculator_3-way'!C224)</f>
        <v>5.07</v>
      </c>
      <c r="D223" s="4">
        <f t="shared" si="15"/>
        <v>3.6944124650810428E-2</v>
      </c>
      <c r="E223" s="4">
        <f t="shared" si="16"/>
        <v>1.6842221624296518</v>
      </c>
      <c r="F223" s="4">
        <f t="shared" si="17"/>
        <v>4.5181372388189658</v>
      </c>
      <c r="G223" s="4">
        <f t="shared" si="18"/>
        <v>5.4076283627444468</v>
      </c>
      <c r="I223" s="4">
        <f t="shared" si="19"/>
        <v>1.0369441246508104</v>
      </c>
    </row>
    <row r="224" spans="1:9" x14ac:dyDescent="0.2">
      <c r="A224" s="4">
        <f>IF('True_Odds_Calculator_3-way'!A225="","",'True_Odds_Calculator_3-way'!A225)</f>
        <v>2.09</v>
      </c>
      <c r="B224" s="4">
        <f>IF('True_Odds_Calculator_3-way'!B225="","",'True_Odds_Calculator_3-way'!B225)</f>
        <v>3.63</v>
      </c>
      <c r="C224" s="4">
        <f>IF('True_Odds_Calculator_3-way'!C225="","",'True_Odds_Calculator_3-way'!C225)</f>
        <v>3.57</v>
      </c>
      <c r="D224" s="4">
        <f t="shared" si="15"/>
        <v>3.4063038003370183E-2</v>
      </c>
      <c r="E224" s="4">
        <f t="shared" si="16"/>
        <v>2.1408024915162724</v>
      </c>
      <c r="F224" s="4">
        <f t="shared" si="17"/>
        <v>3.7860467476393231</v>
      </c>
      <c r="G224" s="4">
        <f t="shared" si="18"/>
        <v>3.7208236430154908</v>
      </c>
      <c r="I224" s="4">
        <f t="shared" si="19"/>
        <v>1.0340630380033702</v>
      </c>
    </row>
    <row r="225" spans="1:9" x14ac:dyDescent="0.2">
      <c r="A225" s="4">
        <f>IF('True_Odds_Calculator_3-way'!A226="","",'True_Odds_Calculator_3-way'!A226)</f>
        <v>1.75</v>
      </c>
      <c r="B225" s="4">
        <f>IF('True_Odds_Calculator_3-way'!B226="","",'True_Odds_Calculator_3-way'!B226)</f>
        <v>3.61</v>
      </c>
      <c r="C225" s="4">
        <f>IF('True_Odds_Calculator_3-way'!C226="","",'True_Odds_Calculator_3-way'!C226)</f>
        <v>5.38</v>
      </c>
      <c r="D225" s="4">
        <f t="shared" si="15"/>
        <v>3.4310487625834218E-2</v>
      </c>
      <c r="E225" s="4">
        <f t="shared" si="16"/>
        <v>1.7857406183093472</v>
      </c>
      <c r="F225" s="4">
        <f t="shared" si="17"/>
        <v>3.7654645599794674</v>
      </c>
      <c r="G225" s="4">
        <f t="shared" si="18"/>
        <v>5.7327360588316312</v>
      </c>
      <c r="I225" s="4">
        <f t="shared" si="19"/>
        <v>1.0343104876258342</v>
      </c>
    </row>
    <row r="226" spans="1:9" x14ac:dyDescent="0.2">
      <c r="A226" s="4">
        <f>IF('True_Odds_Calculator_3-way'!A227="","",'True_Odds_Calculator_3-way'!A227)</f>
        <v>2.34</v>
      </c>
      <c r="B226" s="4">
        <f>IF('True_Odds_Calculator_3-way'!B227="","",'True_Odds_Calculator_3-way'!B227)</f>
        <v>2.99</v>
      </c>
      <c r="C226" s="4">
        <f>IF('True_Odds_Calculator_3-way'!C227="","",'True_Odds_Calculator_3-way'!C227)</f>
        <v>3.62</v>
      </c>
      <c r="D226" s="4">
        <f t="shared" si="15"/>
        <v>3.8041681808196337E-2</v>
      </c>
      <c r="E226" s="4">
        <f t="shared" si="16"/>
        <v>2.4115569521439264</v>
      </c>
      <c r="F226" s="4">
        <f t="shared" si="17"/>
        <v>3.1078331075289629</v>
      </c>
      <c r="G226" s="4">
        <f t="shared" si="18"/>
        <v>3.794165989390347</v>
      </c>
      <c r="I226" s="4">
        <f t="shared" si="19"/>
        <v>1.0380416818081963</v>
      </c>
    </row>
    <row r="227" spans="1:9" x14ac:dyDescent="0.2">
      <c r="A227" s="4">
        <f>IF('True_Odds_Calculator_3-way'!A228="","",'True_Odds_Calculator_3-way'!A228)</f>
        <v>2.5099999999999998</v>
      </c>
      <c r="B227" s="4">
        <f>IF('True_Odds_Calculator_3-way'!B228="","",'True_Odds_Calculator_3-way'!B228)</f>
        <v>3.24</v>
      </c>
      <c r="C227" s="4">
        <f>IF('True_Odds_Calculator_3-way'!C228="","",'True_Odds_Calculator_3-way'!C228)</f>
        <v>3.03</v>
      </c>
      <c r="D227" s="4">
        <f t="shared" si="15"/>
        <v>3.7081353110964166E-2</v>
      </c>
      <c r="E227" s="4">
        <f t="shared" si="16"/>
        <v>2.5903653923460026</v>
      </c>
      <c r="F227" s="4">
        <f t="shared" si="17"/>
        <v>3.3751682709824404</v>
      </c>
      <c r="G227" s="4">
        <f t="shared" si="18"/>
        <v>3.1478955071038901</v>
      </c>
      <c r="I227" s="4">
        <f t="shared" si="19"/>
        <v>1.0370813531109642</v>
      </c>
    </row>
    <row r="228" spans="1:9" x14ac:dyDescent="0.2">
      <c r="A228" s="4">
        <f>IF('True_Odds_Calculator_3-way'!A229="","",'True_Odds_Calculator_3-way'!A229)</f>
        <v>2.52</v>
      </c>
      <c r="B228" s="4">
        <f>IF('True_Odds_Calculator_3-way'!B229="","",'True_Odds_Calculator_3-way'!B229)</f>
        <v>3.28</v>
      </c>
      <c r="C228" s="4">
        <f>IF('True_Odds_Calculator_3-way'!C229="","",'True_Odds_Calculator_3-way'!C229)</f>
        <v>3.01</v>
      </c>
      <c r="D228" s="4">
        <f t="shared" si="15"/>
        <v>3.3929359227147016E-2</v>
      </c>
      <c r="E228" s="4">
        <f t="shared" si="16"/>
        <v>2.5939286840292239</v>
      </c>
      <c r="F228" s="4">
        <f t="shared" si="17"/>
        <v>3.4063627720585976</v>
      </c>
      <c r="G228" s="4">
        <f t="shared" si="18"/>
        <v>3.1160789851446951</v>
      </c>
      <c r="I228" s="4">
        <f t="shared" si="19"/>
        <v>1.033929359227147</v>
      </c>
    </row>
    <row r="229" spans="1:9" x14ac:dyDescent="0.2">
      <c r="A229" s="4">
        <f>IF('True_Odds_Calculator_3-way'!A230="","",'True_Odds_Calculator_3-way'!A230)</f>
        <v>3.09</v>
      </c>
      <c r="B229" s="4">
        <f>IF('True_Odds_Calculator_3-way'!B230="","",'True_Odds_Calculator_3-way'!B230)</f>
        <v>3.11</v>
      </c>
      <c r="C229" s="4">
        <f>IF('True_Odds_Calculator_3-way'!C230="","",'True_Odds_Calculator_3-way'!C230)</f>
        <v>2.57</v>
      </c>
      <c r="D229" s="4">
        <f t="shared" si="15"/>
        <v>3.4273062195143034E-2</v>
      </c>
      <c r="E229" s="4">
        <f t="shared" si="16"/>
        <v>3.2030724752236579</v>
      </c>
      <c r="F229" s="4">
        <f t="shared" si="17"/>
        <v>3.2245680687794547</v>
      </c>
      <c r="G229" s="4">
        <f t="shared" si="18"/>
        <v>2.6477391844826559</v>
      </c>
      <c r="I229" s="4">
        <f t="shared" si="19"/>
        <v>1.034273062195143</v>
      </c>
    </row>
    <row r="230" spans="1:9" x14ac:dyDescent="0.2">
      <c r="A230" s="4">
        <f>IF('True_Odds_Calculator_3-way'!A231="","",'True_Odds_Calculator_3-way'!A231)</f>
        <v>3.19</v>
      </c>
      <c r="B230" s="4">
        <f>IF('True_Odds_Calculator_3-way'!B231="","",'True_Odds_Calculator_3-way'!B231)</f>
        <v>3.18</v>
      </c>
      <c r="C230" s="4">
        <f>IF('True_Odds_Calculator_3-way'!C231="","",'True_Odds_Calculator_3-way'!C231)</f>
        <v>2.4700000000000002</v>
      </c>
      <c r="D230" s="4">
        <f t="shared" si="15"/>
        <v>3.2803332224624615E-2</v>
      </c>
      <c r="E230" s="4">
        <f t="shared" si="16"/>
        <v>3.3052914636674182</v>
      </c>
      <c r="F230" s="4">
        <f t="shared" si="17"/>
        <v>3.2945567872754422</v>
      </c>
      <c r="G230" s="4">
        <f t="shared" si="18"/>
        <v>2.5385616686739385</v>
      </c>
      <c r="I230" s="4">
        <f t="shared" si="19"/>
        <v>1.0328033322246246</v>
      </c>
    </row>
    <row r="231" spans="1:9" x14ac:dyDescent="0.2">
      <c r="A231" s="4">
        <f>IF('True_Odds_Calculator_3-way'!A232="","",'True_Odds_Calculator_3-way'!A232)</f>
        <v>2.3199999999999998</v>
      </c>
      <c r="B231" s="4">
        <f>IF('True_Odds_Calculator_3-way'!B232="","",'True_Odds_Calculator_3-way'!B232)</f>
        <v>3.49</v>
      </c>
      <c r="C231" s="4">
        <f>IF('True_Odds_Calculator_3-way'!C232="","",'True_Odds_Calculator_3-way'!C232)</f>
        <v>3.16</v>
      </c>
      <c r="D231" s="4">
        <f t="shared" si="15"/>
        <v>3.4023130250550482E-2</v>
      </c>
      <c r="E231" s="4">
        <f t="shared" si="16"/>
        <v>2.3826915225750436</v>
      </c>
      <c r="F231" s="4">
        <f t="shared" si="17"/>
        <v>3.633827781241076</v>
      </c>
      <c r="G231" s="4">
        <f t="shared" si="18"/>
        <v>3.2774564933871586</v>
      </c>
      <c r="I231" s="4">
        <f t="shared" si="19"/>
        <v>1.0340231302505505</v>
      </c>
    </row>
    <row r="232" spans="1:9" x14ac:dyDescent="0.2">
      <c r="A232" s="4">
        <f>IF('True_Odds_Calculator_3-way'!A233="","",'True_Odds_Calculator_3-way'!A233)</f>
        <v>2.8</v>
      </c>
      <c r="B232" s="4">
        <f>IF('True_Odds_Calculator_3-way'!B233="","",'True_Odds_Calculator_3-way'!B233)</f>
        <v>3.25</v>
      </c>
      <c r="C232" s="4">
        <f>IF('True_Odds_Calculator_3-way'!C233="","",'True_Odds_Calculator_3-way'!C233)</f>
        <v>2.72</v>
      </c>
      <c r="D232" s="4">
        <f t="shared" si="15"/>
        <v>3.2482223658694354E-2</v>
      </c>
      <c r="E232" s="4">
        <f t="shared" si="16"/>
        <v>2.8875408306112922</v>
      </c>
      <c r="F232" s="4">
        <f t="shared" si="17"/>
        <v>3.3685356559608062</v>
      </c>
      <c r="G232" s="4">
        <f t="shared" si="18"/>
        <v>2.8025362318840585</v>
      </c>
      <c r="I232" s="4">
        <f t="shared" si="19"/>
        <v>1.0324822236586944</v>
      </c>
    </row>
    <row r="233" spans="1:9" x14ac:dyDescent="0.2">
      <c r="A233" s="4">
        <f>IF('True_Odds_Calculator_3-way'!A234="","",'True_Odds_Calculator_3-way'!A234)</f>
        <v>1.96</v>
      </c>
      <c r="B233" s="4">
        <f>IF('True_Odds_Calculator_3-way'!B234="","",'True_Odds_Calculator_3-way'!B234)</f>
        <v>3.64</v>
      </c>
      <c r="C233" s="4">
        <f>IF('True_Odds_Calculator_3-way'!C234="","",'True_Odds_Calculator_3-way'!C234)</f>
        <v>3.98</v>
      </c>
      <c r="D233" s="4">
        <f t="shared" si="15"/>
        <v>3.6185637764962975E-2</v>
      </c>
      <c r="E233" s="4">
        <f t="shared" si="16"/>
        <v>2.0074589047603966</v>
      </c>
      <c r="F233" s="4">
        <f t="shared" si="17"/>
        <v>3.8071540124939935</v>
      </c>
      <c r="G233" s="4">
        <f t="shared" si="18"/>
        <v>4.1806998449919197</v>
      </c>
      <c r="I233" s="4">
        <f t="shared" si="19"/>
        <v>1.036185637764963</v>
      </c>
    </row>
    <row r="234" spans="1:9" x14ac:dyDescent="0.2">
      <c r="A234" s="4">
        <f>IF('True_Odds_Calculator_3-way'!A235="","",'True_Odds_Calculator_3-way'!A235)</f>
        <v>2.5499999999999998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2.78</v>
      </c>
      <c r="D234" s="4">
        <f t="shared" si="15"/>
        <v>3.3559233805995792E-2</v>
      </c>
      <c r="E234" s="4">
        <f t="shared" si="16"/>
        <v>2.6248754887014143</v>
      </c>
      <c r="F234" s="4">
        <f t="shared" si="17"/>
        <v>3.6968067004693363</v>
      </c>
      <c r="G234" s="4">
        <f t="shared" si="18"/>
        <v>2.8692278896892978</v>
      </c>
      <c r="I234" s="4">
        <f t="shared" si="19"/>
        <v>1.0335592338059958</v>
      </c>
    </row>
    <row r="235" spans="1:9" x14ac:dyDescent="0.2">
      <c r="A235" s="4">
        <f>IF('True_Odds_Calculator_3-way'!A236="","",'True_Odds_Calculator_3-way'!A236)</f>
        <v>3.81</v>
      </c>
      <c r="B235" s="4">
        <f>IF('True_Odds_Calculator_3-way'!B236="","",'True_Odds_Calculator_3-way'!B236)</f>
        <v>3.93</v>
      </c>
      <c r="C235" s="4">
        <f>IF('True_Odds_Calculator_3-way'!C236="","",'True_Odds_Calculator_3-way'!C236)</f>
        <v>1.91</v>
      </c>
      <c r="D235" s="4">
        <f t="shared" si="15"/>
        <v>4.048032723378503E-2</v>
      </c>
      <c r="E235" s="4">
        <f t="shared" si="16"/>
        <v>4.0164876950048178</v>
      </c>
      <c r="F235" s="4">
        <f t="shared" si="17"/>
        <v>4.1500752916654156</v>
      </c>
      <c r="G235" s="4">
        <f t="shared" si="18"/>
        <v>1.960527649853459</v>
      </c>
      <c r="I235" s="4">
        <f t="shared" si="19"/>
        <v>1.040480327233785</v>
      </c>
    </row>
    <row r="236" spans="1:9" x14ac:dyDescent="0.2">
      <c r="A236" s="4">
        <f>IF('True_Odds_Calculator_3-way'!A237="","",'True_Odds_Calculator_3-way'!A237)</f>
        <v>2.2599999999999998</v>
      </c>
      <c r="B236" s="4">
        <f>IF('True_Odds_Calculator_3-way'!B237="","",'True_Odds_Calculator_3-way'!B237)</f>
        <v>3.89</v>
      </c>
      <c r="C236" s="4">
        <f>IF('True_Odds_Calculator_3-way'!C237="","",'True_Odds_Calculator_3-way'!C237)</f>
        <v>2.95</v>
      </c>
      <c r="D236" s="4">
        <f t="shared" si="15"/>
        <v>3.8530335694012319E-2</v>
      </c>
      <c r="E236" s="4">
        <f t="shared" si="16"/>
        <v>2.3275601956847756</v>
      </c>
      <c r="F236" s="4">
        <f t="shared" si="17"/>
        <v>4.0945687576868002</v>
      </c>
      <c r="G236" s="4">
        <f t="shared" si="18"/>
        <v>3.0661716111138051</v>
      </c>
      <c r="I236" s="4">
        <f t="shared" si="19"/>
        <v>1.0385303356940123</v>
      </c>
    </row>
    <row r="237" spans="1:9" x14ac:dyDescent="0.2">
      <c r="A237" s="4">
        <f>IF('True_Odds_Calculator_3-way'!A238="","",'True_Odds_Calculator_3-way'!A238)</f>
        <v>2</v>
      </c>
      <c r="B237" s="4">
        <f>IF('True_Odds_Calculator_3-way'!B238="","",'True_Odds_Calculator_3-way'!B238)</f>
        <v>3.86</v>
      </c>
      <c r="C237" s="4">
        <f>IF('True_Odds_Calculator_3-way'!C238="","",'True_Odds_Calculator_3-way'!C238)</f>
        <v>3.63</v>
      </c>
      <c r="D237" s="4">
        <f t="shared" si="15"/>
        <v>3.4549451176865364E-2</v>
      </c>
      <c r="E237" s="4">
        <f t="shared" si="16"/>
        <v>2.0471519850391555</v>
      </c>
      <c r="F237" s="4">
        <f t="shared" si="17"/>
        <v>4.0395737033798138</v>
      </c>
      <c r="G237" s="4">
        <f t="shared" si="18"/>
        <v>3.7883722816535847</v>
      </c>
      <c r="I237" s="4">
        <f t="shared" si="19"/>
        <v>1.0345494511768654</v>
      </c>
    </row>
    <row r="238" spans="1:9" x14ac:dyDescent="0.2">
      <c r="A238" s="4">
        <f>IF('True_Odds_Calculator_3-way'!A239="","",'True_Odds_Calculator_3-way'!A239)</f>
        <v>2.0499999999999998</v>
      </c>
      <c r="B238" s="4">
        <f>IF('True_Odds_Calculator_3-way'!B239="","",'True_Odds_Calculator_3-way'!B239)</f>
        <v>3.84</v>
      </c>
      <c r="C238" s="4">
        <f>IF('True_Odds_Calculator_3-way'!C239="","",'True_Odds_Calculator_3-way'!C239)</f>
        <v>3.49</v>
      </c>
      <c r="D238" s="4">
        <f t="shared" si="15"/>
        <v>3.4754496004845592E-2</v>
      </c>
      <c r="E238" s="4">
        <f t="shared" si="16"/>
        <v>2.0998696050290984</v>
      </c>
      <c r="F238" s="4">
        <f t="shared" si="17"/>
        <v>4.018778390418106</v>
      </c>
      <c r="G238" s="4">
        <f t="shared" si="18"/>
        <v>3.6370497917584181</v>
      </c>
      <c r="I238" s="4">
        <f t="shared" si="19"/>
        <v>1.0347544960048456</v>
      </c>
    </row>
    <row r="239" spans="1:9" x14ac:dyDescent="0.2">
      <c r="A239" s="4">
        <f>IF('True_Odds_Calculator_3-way'!A240="","",'True_Odds_Calculator_3-way'!A240)</f>
        <v>1.39</v>
      </c>
      <c r="B239" s="4">
        <f>IF('True_Odds_Calculator_3-way'!B240="","",'True_Odds_Calculator_3-way'!B240)</f>
        <v>5.09</v>
      </c>
      <c r="C239" s="4">
        <f>IF('True_Odds_Calculator_3-way'!C240="","",'True_Odds_Calculator_3-way'!C240)</f>
        <v>8.11</v>
      </c>
      <c r="D239" s="4">
        <f t="shared" si="15"/>
        <v>3.9192676924427294E-2</v>
      </c>
      <c r="E239" s="4">
        <f t="shared" si="16"/>
        <v>1.4157082332034807</v>
      </c>
      <c r="F239" s="4">
        <f t="shared" si="17"/>
        <v>5.4525796930179711</v>
      </c>
      <c r="G239" s="4">
        <f t="shared" si="18"/>
        <v>9.0710898623299698</v>
      </c>
      <c r="I239" s="4">
        <f t="shared" si="19"/>
        <v>1.0391926769244273</v>
      </c>
    </row>
    <row r="240" spans="1:9" x14ac:dyDescent="0.2">
      <c r="A240" s="4">
        <f>IF('True_Odds_Calculator_3-way'!A241="","",'True_Odds_Calculator_3-way'!A241)</f>
        <v>3.31</v>
      </c>
      <c r="B240" s="4">
        <f>IF('True_Odds_Calculator_3-way'!B241="","",'True_Odds_Calculator_3-way'!B241)</f>
        <v>3.72</v>
      </c>
      <c r="C240" s="4">
        <f>IF('True_Odds_Calculator_3-way'!C241="","",'True_Odds_Calculator_3-way'!C241)</f>
        <v>2.16</v>
      </c>
      <c r="D240" s="4">
        <f t="shared" si="15"/>
        <v>3.3894970889415621E-2</v>
      </c>
      <c r="E240" s="4">
        <f t="shared" si="16"/>
        <v>3.4385946766676514</v>
      </c>
      <c r="F240" s="4">
        <f t="shared" si="17"/>
        <v>3.8832104170122093</v>
      </c>
      <c r="G240" s="4">
        <f t="shared" si="18"/>
        <v>2.2140320780400478</v>
      </c>
      <c r="I240" s="4">
        <f t="shared" si="19"/>
        <v>1.0338949708894156</v>
      </c>
    </row>
    <row r="241" spans="1:9" x14ac:dyDescent="0.2">
      <c r="A241" s="4">
        <f>IF('True_Odds_Calculator_3-way'!A242="","",'True_Odds_Calculator_3-way'!A242)</f>
        <v>1.66</v>
      </c>
      <c r="B241" s="4">
        <f>IF('True_Odds_Calculator_3-way'!B242="","",'True_Odds_Calculator_3-way'!B242)</f>
        <v>3.89</v>
      </c>
      <c r="C241" s="4">
        <f>IF('True_Odds_Calculator_3-way'!C242="","",'True_Odds_Calculator_3-way'!C242)</f>
        <v>5.59</v>
      </c>
      <c r="D241" s="4">
        <f t="shared" si="15"/>
        <v>3.8369923859872035E-2</v>
      </c>
      <c r="E241" s="4">
        <f t="shared" si="16"/>
        <v>1.6960085647881247</v>
      </c>
      <c r="F241" s="4">
        <f t="shared" si="17"/>
        <v>4.0936724927367871</v>
      </c>
      <c r="G241" s="4">
        <f t="shared" si="18"/>
        <v>6.0204369048464894</v>
      </c>
      <c r="I241" s="4">
        <f t="shared" si="19"/>
        <v>1.038369923859872</v>
      </c>
    </row>
    <row r="242" spans="1:9" x14ac:dyDescent="0.2">
      <c r="A242" s="4">
        <f>IF('True_Odds_Calculator_3-way'!A243="","",'True_Odds_Calculator_3-way'!A243)</f>
        <v>1.68</v>
      </c>
      <c r="B242" s="4">
        <f>IF('True_Odds_Calculator_3-way'!B243="","",'True_Odds_Calculator_3-way'!B243)</f>
        <v>3.73</v>
      </c>
      <c r="C242" s="4">
        <f>IF('True_Odds_Calculator_3-way'!C243="","",'True_Odds_Calculator_3-way'!C243)</f>
        <v>5.72</v>
      </c>
      <c r="D242" s="4">
        <f t="shared" si="15"/>
        <v>3.8159784808578401E-2</v>
      </c>
      <c r="E242" s="4">
        <f t="shared" si="16"/>
        <v>1.7166846575858929</v>
      </c>
      <c r="F242" s="4">
        <f t="shared" si="17"/>
        <v>3.915785757026836</v>
      </c>
      <c r="G242" s="4">
        <f t="shared" si="18"/>
        <v>6.1688318006210405</v>
      </c>
      <c r="I242" s="4">
        <f t="shared" si="19"/>
        <v>1.0381597848085784</v>
      </c>
    </row>
    <row r="243" spans="1:9" x14ac:dyDescent="0.2">
      <c r="A243" s="4">
        <f>IF('True_Odds_Calculator_3-way'!A244="","",'True_Odds_Calculator_3-way'!A244)</f>
        <v>2.27</v>
      </c>
      <c r="B243" s="4">
        <f>IF('True_Odds_Calculator_3-way'!B244="","",'True_Odds_Calculator_3-way'!B244)</f>
        <v>3.22</v>
      </c>
      <c r="C243" s="4">
        <f>IF('True_Odds_Calculator_3-way'!C244="","",'True_Odds_Calculator_3-way'!C244)</f>
        <v>3.56</v>
      </c>
      <c r="D243" s="4">
        <f t="shared" si="15"/>
        <v>3.1986516976908019E-2</v>
      </c>
      <c r="E243" s="4">
        <f t="shared" si="16"/>
        <v>2.3263038369278259</v>
      </c>
      <c r="F243" s="4">
        <f t="shared" si="17"/>
        <v>3.3344800178238994</v>
      </c>
      <c r="G243" s="4">
        <f t="shared" si="18"/>
        <v>3.7004595782377061</v>
      </c>
      <c r="I243" s="4">
        <f t="shared" si="19"/>
        <v>1.031986516976908</v>
      </c>
    </row>
    <row r="244" spans="1:9" x14ac:dyDescent="0.2">
      <c r="A244" s="4">
        <f>IF('True_Odds_Calculator_3-way'!A245="","",'True_Odds_Calculator_3-way'!A245)</f>
        <v>2.04</v>
      </c>
      <c r="B244" s="4">
        <f>IF('True_Odds_Calculator_3-way'!B245="","",'True_Odds_Calculator_3-way'!B245)</f>
        <v>3.64</v>
      </c>
      <c r="C244" s="4">
        <f>IF('True_Odds_Calculator_3-way'!C245="","",'True_Odds_Calculator_3-way'!C245)</f>
        <v>3.7</v>
      </c>
      <c r="D244" s="4">
        <f t="shared" si="15"/>
        <v>3.5191623426917396E-2</v>
      </c>
      <c r="E244" s="4">
        <f t="shared" si="16"/>
        <v>2.0900146866708318</v>
      </c>
      <c r="F244" s="4">
        <f t="shared" si="17"/>
        <v>3.8023575087465487</v>
      </c>
      <c r="G244" s="4">
        <f t="shared" si="18"/>
        <v>3.8678774955513675</v>
      </c>
      <c r="I244" s="4">
        <f t="shared" si="19"/>
        <v>1.0351916234269174</v>
      </c>
    </row>
    <row r="245" spans="1:9" x14ac:dyDescent="0.2">
      <c r="A245" s="4">
        <f>IF('True_Odds_Calculator_3-way'!A246="","",'True_Odds_Calculator_3-way'!A246)</f>
        <v>1.72</v>
      </c>
      <c r="B245" s="4">
        <f>IF('True_Odds_Calculator_3-way'!B246="","",'True_Odds_Calculator_3-way'!B246)</f>
        <v>4.09</v>
      </c>
      <c r="C245" s="4">
        <f>IF('True_Odds_Calculator_3-way'!C246="","",'True_Odds_Calculator_3-way'!C246)</f>
        <v>4.71</v>
      </c>
      <c r="D245" s="4">
        <f t="shared" si="15"/>
        <v>3.8208351396400442E-2</v>
      </c>
      <c r="E245" s="4">
        <f t="shared" si="16"/>
        <v>1.7585224054159569</v>
      </c>
      <c r="F245" s="4">
        <f t="shared" si="17"/>
        <v>4.3147588933712218</v>
      </c>
      <c r="G245" s="4">
        <f t="shared" si="18"/>
        <v>5.0105695981250111</v>
      </c>
      <c r="I245" s="4">
        <f t="shared" si="19"/>
        <v>1.0382083513964004</v>
      </c>
    </row>
    <row r="246" spans="1:9" x14ac:dyDescent="0.2">
      <c r="A246" s="4">
        <f>IF('True_Odds_Calculator_3-way'!A247="","",'True_Odds_Calculator_3-way'!A247)</f>
        <v>4.1500000000000004</v>
      </c>
      <c r="B246" s="4">
        <f>IF('True_Odds_Calculator_3-way'!B247="","",'True_Odds_Calculator_3-way'!B247)</f>
        <v>3.63</v>
      </c>
      <c r="C246" s="4">
        <f>IF('True_Odds_Calculator_3-way'!C247="","",'True_Odds_Calculator_3-way'!C247)</f>
        <v>1.93</v>
      </c>
      <c r="D246" s="4">
        <f t="shared" si="15"/>
        <v>3.4580664111505399E-2</v>
      </c>
      <c r="E246" s="4">
        <f t="shared" si="16"/>
        <v>4.3584955441120297</v>
      </c>
      <c r="F246" s="4">
        <f t="shared" si="17"/>
        <v>3.7885216077688986</v>
      </c>
      <c r="G246" s="4">
        <f t="shared" si="18"/>
        <v>1.9739134429563989</v>
      </c>
      <c r="I246" s="4">
        <f t="shared" si="19"/>
        <v>1.0345806641115054</v>
      </c>
    </row>
    <row r="247" spans="1:9" x14ac:dyDescent="0.2">
      <c r="A247" s="4">
        <f>IF('True_Odds_Calculator_3-way'!A248="","",'True_Odds_Calculator_3-way'!A248)</f>
        <v>6.29</v>
      </c>
      <c r="B247" s="4">
        <f>IF('True_Odds_Calculator_3-way'!B248="","",'True_Odds_Calculator_3-way'!B248)</f>
        <v>3.78</v>
      </c>
      <c r="C247" s="4">
        <f>IF('True_Odds_Calculator_3-way'!C248="","",'True_Odds_Calculator_3-way'!C248)</f>
        <v>1.61</v>
      </c>
      <c r="D247" s="4">
        <f t="shared" si="15"/>
        <v>4.4650788896313243E-2</v>
      </c>
      <c r="E247" s="4">
        <f t="shared" si="16"/>
        <v>6.939677482396557</v>
      </c>
      <c r="F247" s="4">
        <f t="shared" si="17"/>
        <v>4.0053404285136009</v>
      </c>
      <c r="G247" s="4">
        <f t="shared" si="18"/>
        <v>1.6495269377714386</v>
      </c>
      <c r="I247" s="4">
        <f t="shared" si="19"/>
        <v>1.0446507888963132</v>
      </c>
    </row>
    <row r="248" spans="1:9" x14ac:dyDescent="0.2">
      <c r="A248" s="4">
        <f>IF('True_Odds_Calculator_3-way'!A249="","",'True_Odds_Calculator_3-way'!A249)</f>
        <v>4.07</v>
      </c>
      <c r="B248" s="4">
        <f>IF('True_Odds_Calculator_3-way'!B249="","",'True_Odds_Calculator_3-way'!B249)</f>
        <v>3.3</v>
      </c>
      <c r="C248" s="4">
        <f>IF('True_Odds_Calculator_3-way'!C249="","",'True_Odds_Calculator_3-way'!C249)</f>
        <v>2.04</v>
      </c>
      <c r="D248" s="4">
        <f t="shared" si="15"/>
        <v>3.8926627161921301E-2</v>
      </c>
      <c r="E248" s="4">
        <f t="shared" si="16"/>
        <v>4.2969224399668793</v>
      </c>
      <c r="F248" s="4">
        <f t="shared" si="17"/>
        <v>3.44762484774665</v>
      </c>
      <c r="G248" s="4">
        <f t="shared" si="18"/>
        <v>2.0954672409731803</v>
      </c>
      <c r="I248" s="4">
        <f t="shared" si="19"/>
        <v>1.0389266271619213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3.58</v>
      </c>
      <c r="C249" s="4">
        <f>IF('True_Odds_Calculator_3-way'!C250="","",'True_Odds_Calculator_3-way'!C250)</f>
        <v>4.4800000000000004</v>
      </c>
      <c r="D249" s="4">
        <f t="shared" si="15"/>
        <v>3.4458788269854601E-2</v>
      </c>
      <c r="E249" s="4">
        <f t="shared" si="16"/>
        <v>1.9214930553431342</v>
      </c>
      <c r="F249" s="4">
        <f t="shared" si="17"/>
        <v>3.7335256382316935</v>
      </c>
      <c r="G249" s="4">
        <f t="shared" si="18"/>
        <v>4.7230403705226029</v>
      </c>
      <c r="I249" s="4">
        <f t="shared" si="19"/>
        <v>1.0344587882698546</v>
      </c>
    </row>
    <row r="250" spans="1:9" x14ac:dyDescent="0.2">
      <c r="A250" s="4">
        <f>IF('True_Odds_Calculator_3-way'!A251="","",'True_Odds_Calculator_3-way'!A251)</f>
        <v>4.57</v>
      </c>
      <c r="B250" s="4">
        <f>IF('True_Odds_Calculator_3-way'!B251="","",'True_Odds_Calculator_3-way'!B251)</f>
        <v>3.48</v>
      </c>
      <c r="C250" s="4">
        <f>IF('True_Odds_Calculator_3-way'!C251="","",'True_Odds_Calculator_3-way'!C251)</f>
        <v>1.89</v>
      </c>
      <c r="D250" s="4">
        <f t="shared" si="15"/>
        <v>3.5275231683592256E-2</v>
      </c>
      <c r="E250" s="4">
        <f t="shared" si="16"/>
        <v>4.8295187095662966</v>
      </c>
      <c r="F250" s="4">
        <f t="shared" si="17"/>
        <v>3.628474524219846</v>
      </c>
      <c r="G250" s="4">
        <f t="shared" si="18"/>
        <v>1.9329568658036365</v>
      </c>
      <c r="I250" s="4">
        <f t="shared" si="19"/>
        <v>1.0352752316835923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3.61</v>
      </c>
      <c r="C251" s="4">
        <f>IF('True_Odds_Calculator_3-way'!C252="","",'True_Odds_Calculator_3-way'!C252)</f>
        <v>4.34</v>
      </c>
      <c r="D251" s="4">
        <f t="shared" si="15"/>
        <v>3.6523585893615484E-2</v>
      </c>
      <c r="E251" s="4">
        <f t="shared" si="16"/>
        <v>1.9345128685577564</v>
      </c>
      <c r="F251" s="4">
        <f t="shared" si="17"/>
        <v>3.7759533315203262</v>
      </c>
      <c r="G251" s="4">
        <f t="shared" si="18"/>
        <v>4.5821068617178389</v>
      </c>
      <c r="I251" s="4">
        <f t="shared" si="19"/>
        <v>1.0365235858936155</v>
      </c>
    </row>
    <row r="252" spans="1:9" x14ac:dyDescent="0.2">
      <c r="A252" s="4">
        <f>IF('True_Odds_Calculator_3-way'!A253="","",'True_Odds_Calculator_3-way'!A253)</f>
        <v>3.43</v>
      </c>
      <c r="B252" s="4">
        <f>IF('True_Odds_Calculator_3-way'!B253="","",'True_Odds_Calculator_3-way'!B253)</f>
        <v>3.44</v>
      </c>
      <c r="C252" s="4">
        <f>IF('True_Odds_Calculator_3-way'!C253="","",'True_Odds_Calculator_3-way'!C253)</f>
        <v>2.2200000000000002</v>
      </c>
      <c r="D252" s="4">
        <f t="shared" si="15"/>
        <v>3.2693314373428262E-2</v>
      </c>
      <c r="E252" s="4">
        <f t="shared" si="16"/>
        <v>3.5631897380722903</v>
      </c>
      <c r="F252" s="4">
        <f t="shared" si="17"/>
        <v>3.5739826548121325</v>
      </c>
      <c r="G252" s="4">
        <f t="shared" si="18"/>
        <v>2.2750401664978637</v>
      </c>
      <c r="I252" s="4">
        <f t="shared" si="19"/>
        <v>1.0326933143734283</v>
      </c>
    </row>
    <row r="253" spans="1:9" x14ac:dyDescent="0.2">
      <c r="A253" s="4">
        <f>IF('True_Odds_Calculator_3-way'!A254="","",'True_Odds_Calculator_3-way'!A254)</f>
        <v>3.1</v>
      </c>
      <c r="B253" s="4">
        <f>IF('True_Odds_Calculator_3-way'!B254="","",'True_Odds_Calculator_3-way'!B254)</f>
        <v>2.91</v>
      </c>
      <c r="C253" s="4">
        <f>IF('True_Odds_Calculator_3-way'!C254="","",'True_Odds_Calculator_3-way'!C254)</f>
        <v>2.54</v>
      </c>
      <c r="D253" s="4">
        <f t="shared" si="15"/>
        <v>5.9924044246713937E-2</v>
      </c>
      <c r="E253" s="4">
        <f t="shared" si="16"/>
        <v>3.3046275348370333</v>
      </c>
      <c r="F253" s="4">
        <f t="shared" si="17"/>
        <v>3.0895862904030489</v>
      </c>
      <c r="G253" s="4">
        <f t="shared" si="18"/>
        <v>2.6757563466477539</v>
      </c>
      <c r="I253" s="4">
        <f t="shared" si="19"/>
        <v>1.0599240442467139</v>
      </c>
    </row>
    <row r="254" spans="1:9" x14ac:dyDescent="0.2">
      <c r="A254" s="4">
        <f>IF('True_Odds_Calculator_3-way'!A255="","",'True_Odds_Calculator_3-way'!A255)</f>
        <v>1.89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4.3600000000000003</v>
      </c>
      <c r="D254" s="4">
        <f t="shared" si="15"/>
        <v>4.174444624583673E-2</v>
      </c>
      <c r="E254" s="4">
        <f t="shared" si="16"/>
        <v>1.9410476133873236</v>
      </c>
      <c r="F254" s="4">
        <f t="shared" si="17"/>
        <v>3.7123479255803575</v>
      </c>
      <c r="G254" s="4">
        <f t="shared" si="18"/>
        <v>4.64159930964684</v>
      </c>
      <c r="I254" s="4">
        <f t="shared" si="19"/>
        <v>1.0417444462458367</v>
      </c>
    </row>
    <row r="255" spans="1:9" x14ac:dyDescent="0.2">
      <c r="A255" s="4">
        <f>IF('True_Odds_Calculator_3-way'!A256="","",'True_Odds_Calculator_3-way'!A256)</f>
        <v>1.39</v>
      </c>
      <c r="B255" s="4">
        <f>IF('True_Odds_Calculator_3-way'!B256="","",'True_Odds_Calculator_3-way'!B256)</f>
        <v>4.88</v>
      </c>
      <c r="C255" s="4">
        <f>IF('True_Odds_Calculator_3-way'!C256="","",'True_Odds_Calculator_3-way'!C256)</f>
        <v>8.69</v>
      </c>
      <c r="D255" s="4">
        <f t="shared" si="15"/>
        <v>3.9417291837642532E-2</v>
      </c>
      <c r="E255" s="4">
        <f t="shared" si="16"/>
        <v>1.4158583090786292</v>
      </c>
      <c r="F255" s="4">
        <f t="shared" si="17"/>
        <v>5.2143370039719539</v>
      </c>
      <c r="G255" s="4">
        <f t="shared" si="18"/>
        <v>9.8101056534222533</v>
      </c>
      <c r="I255" s="4">
        <f t="shared" si="19"/>
        <v>1.0394172918376425</v>
      </c>
    </row>
    <row r="256" spans="1:9" x14ac:dyDescent="0.2">
      <c r="A256" s="4">
        <f>IF('True_Odds_Calculator_3-way'!A257="","",'True_Odds_Calculator_3-way'!A257)</f>
        <v>1.96</v>
      </c>
      <c r="B256" s="4">
        <f>IF('True_Odds_Calculator_3-way'!B257="","",'True_Odds_Calculator_3-way'!B257)</f>
        <v>3.29</v>
      </c>
      <c r="C256" s="4">
        <f>IF('True_Odds_Calculator_3-way'!C257="","",'True_Odds_Calculator_3-way'!C257)</f>
        <v>4.5</v>
      </c>
      <c r="D256" s="4">
        <f t="shared" si="15"/>
        <v>3.6377671636030229E-2</v>
      </c>
      <c r="E256" s="4">
        <f t="shared" si="16"/>
        <v>2.0077168964515191</v>
      </c>
      <c r="F256" s="4">
        <f t="shared" si="17"/>
        <v>3.4267056100518025</v>
      </c>
      <c r="G256" s="4">
        <f t="shared" si="18"/>
        <v>4.7597213717085118</v>
      </c>
      <c r="I256" s="4">
        <f t="shared" si="19"/>
        <v>1.0363776716360302</v>
      </c>
    </row>
    <row r="257" spans="1:9" x14ac:dyDescent="0.2">
      <c r="A257" s="4">
        <f>IF('True_Odds_Calculator_3-way'!A258="","",'True_Odds_Calculator_3-way'!A258)</f>
        <v>4.1500000000000004</v>
      </c>
      <c r="B257" s="4">
        <f>IF('True_Odds_Calculator_3-way'!B258="","",'True_Odds_Calculator_3-way'!B258)</f>
        <v>3.43</v>
      </c>
      <c r="C257" s="4">
        <f>IF('True_Odds_Calculator_3-way'!C258="","",'True_Odds_Calculator_3-way'!C258)</f>
        <v>1.99</v>
      </c>
      <c r="D257" s="4">
        <f t="shared" si="15"/>
        <v>3.502160774013019E-2</v>
      </c>
      <c r="E257" s="4">
        <f t="shared" si="16"/>
        <v>4.3612894600502798</v>
      </c>
      <c r="F257" s="4">
        <f t="shared" si="17"/>
        <v>3.5730706493232378</v>
      </c>
      <c r="G257" s="4">
        <f t="shared" si="18"/>
        <v>2.037329194102675</v>
      </c>
      <c r="I257" s="4">
        <f t="shared" si="19"/>
        <v>1.0350216077401302</v>
      </c>
    </row>
    <row r="258" spans="1:9" x14ac:dyDescent="0.2">
      <c r="A258" s="4">
        <f>IF('True_Odds_Calculator_3-way'!A259="","",'True_Odds_Calculator_3-way'!A259)</f>
        <v>2.95</v>
      </c>
      <c r="B258" s="4">
        <f>IF('True_Odds_Calculator_3-way'!B259="","",'True_Odds_Calculator_3-way'!B259)</f>
        <v>3.24</v>
      </c>
      <c r="C258" s="4">
        <f>IF('True_Odds_Calculator_3-way'!C259="","",'True_Odds_Calculator_3-way'!C259)</f>
        <v>2.56</v>
      </c>
      <c r="D258" s="4">
        <f t="shared" si="15"/>
        <v>3.8250026156099626E-2</v>
      </c>
      <c r="E258" s="4">
        <f t="shared" si="16"/>
        <v>3.0652934278966133</v>
      </c>
      <c r="F258" s="4">
        <f t="shared" si="17"/>
        <v>3.379611861466441</v>
      </c>
      <c r="G258" s="4">
        <f t="shared" si="18"/>
        <v>2.646377831486534</v>
      </c>
      <c r="I258" s="4">
        <f t="shared" si="19"/>
        <v>1.0382500261560996</v>
      </c>
    </row>
    <row r="259" spans="1:9" x14ac:dyDescent="0.2">
      <c r="A259" s="4">
        <f>IF('True_Odds_Calculator_3-way'!A260="","",'True_Odds_Calculator_3-way'!A260)</f>
        <v>3.66</v>
      </c>
      <c r="B259" s="4">
        <f>IF('True_Odds_Calculator_3-way'!B260="","",'True_Odds_Calculator_3-way'!B260)</f>
        <v>3.33</v>
      </c>
      <c r="C259" s="4">
        <f>IF('True_Odds_Calculator_3-way'!C260="","",'True_Odds_Calculator_3-way'!C260)</f>
        <v>2.14</v>
      </c>
      <c r="D259" s="4">
        <f t="shared" ref="D259:D322" si="20">IF(A259="","",((1/A259)+(1/B259)+(1/C259))-1)</f>
        <v>4.0814063642315546E-2</v>
      </c>
      <c r="E259" s="4">
        <f t="shared" ref="E259:E322" si="21">IF(A259="","",(3*A259)/(3-($D259*A259)))</f>
        <v>3.851792932708979</v>
      </c>
      <c r="F259" s="4">
        <f t="shared" ref="F259:F322" si="22">IF(B259="","",(3*B259)/(3-($D259*B259)))</f>
        <v>3.4880198952493084</v>
      </c>
      <c r="G259" s="4">
        <f t="shared" ref="G259:G322" si="23">IF(C259="","",(3*C259)/(3-($D259*C259)))</f>
        <v>2.2041723443086618</v>
      </c>
      <c r="I259" s="4">
        <f t="shared" ref="I259:I322" si="24">IF(A259="","",D259+1)</f>
        <v>1.0408140636423155</v>
      </c>
    </row>
    <row r="260" spans="1:9" x14ac:dyDescent="0.2">
      <c r="A260" s="4">
        <f>IF('True_Odds_Calculator_3-way'!A261="","",'True_Odds_Calculator_3-way'!A261)</f>
        <v>3.11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2.65</v>
      </c>
      <c r="D260" s="4">
        <f t="shared" si="20"/>
        <v>3.2235232259499647E-2</v>
      </c>
      <c r="E260" s="4">
        <f t="shared" si="21"/>
        <v>3.217520496247777</v>
      </c>
      <c r="F260" s="4">
        <f t="shared" si="22"/>
        <v>3.0999268623968237</v>
      </c>
      <c r="G260" s="4">
        <f t="shared" si="23"/>
        <v>2.727668885374912</v>
      </c>
      <c r="I260" s="4">
        <f t="shared" si="24"/>
        <v>1.0322352322594996</v>
      </c>
    </row>
    <row r="261" spans="1:9" x14ac:dyDescent="0.2">
      <c r="A261" s="4">
        <f>IF('True_Odds_Calculator_3-way'!A262="","",'True_Odds_Calculator_3-way'!A262)</f>
        <v>1.75</v>
      </c>
      <c r="B261" s="4">
        <f>IF('True_Odds_Calculator_3-way'!B262="","",'True_Odds_Calculator_3-way'!B262)</f>
        <v>3.63</v>
      </c>
      <c r="C261" s="4">
        <f>IF('True_Odds_Calculator_3-way'!C262="","",'True_Odds_Calculator_3-way'!C262)</f>
        <v>5.29</v>
      </c>
      <c r="D261" s="4">
        <f t="shared" si="20"/>
        <v>3.5946581916679765E-2</v>
      </c>
      <c r="E261" s="4">
        <f t="shared" si="21"/>
        <v>1.7874814107238237</v>
      </c>
      <c r="F261" s="4">
        <f t="shared" si="22"/>
        <v>3.7950678583562101</v>
      </c>
      <c r="G261" s="4">
        <f t="shared" si="23"/>
        <v>5.6480032381814071</v>
      </c>
      <c r="I261" s="4">
        <f t="shared" si="24"/>
        <v>1.0359465819166798</v>
      </c>
    </row>
    <row r="262" spans="1:9" x14ac:dyDescent="0.2">
      <c r="A262" s="4">
        <f>IF('True_Odds_Calculator_3-way'!A263="","",'True_Odds_Calculator_3-way'!A263)</f>
        <v>2.92</v>
      </c>
      <c r="B262" s="4">
        <f>IF('True_Odds_Calculator_3-way'!B263="","",'True_Odds_Calculator_3-way'!B263)</f>
        <v>3.06</v>
      </c>
      <c r="C262" s="4">
        <f>IF('True_Odds_Calculator_3-way'!C263="","",'True_Odds_Calculator_3-way'!C263)</f>
        <v>2.75</v>
      </c>
      <c r="D262" s="4">
        <f t="shared" si="20"/>
        <v>3.2899502681936088E-2</v>
      </c>
      <c r="E262" s="4">
        <f t="shared" si="21"/>
        <v>3.0165980537390631</v>
      </c>
      <c r="F262" s="4">
        <f t="shared" si="22"/>
        <v>3.166251460380729</v>
      </c>
      <c r="G262" s="4">
        <f t="shared" si="23"/>
        <v>2.835513055252104</v>
      </c>
      <c r="I262" s="4">
        <f t="shared" si="24"/>
        <v>1.0328995026819361</v>
      </c>
    </row>
    <row r="263" spans="1:9" x14ac:dyDescent="0.2">
      <c r="A263" s="4">
        <f>IF('True_Odds_Calculator_3-way'!A264="","",'True_Odds_Calculator_3-way'!A264)</f>
        <v>1.85</v>
      </c>
      <c r="B263" s="4">
        <f>IF('True_Odds_Calculator_3-way'!B264="","",'True_Odds_Calculator_3-way'!B264)</f>
        <v>3.38</v>
      </c>
      <c r="C263" s="4">
        <f>IF('True_Odds_Calculator_3-way'!C264="","",'True_Odds_Calculator_3-way'!C264)</f>
        <v>4.88</v>
      </c>
      <c r="D263" s="4">
        <f t="shared" si="20"/>
        <v>4.1316561493106363E-2</v>
      </c>
      <c r="E263" s="4">
        <f t="shared" si="21"/>
        <v>1.8983676479249083</v>
      </c>
      <c r="F263" s="4">
        <f t="shared" si="22"/>
        <v>3.5450206867922081</v>
      </c>
      <c r="G263" s="4">
        <f t="shared" si="23"/>
        <v>5.2316072930763333</v>
      </c>
      <c r="I263" s="4">
        <f t="shared" si="24"/>
        <v>1.0413165614931064</v>
      </c>
    </row>
    <row r="264" spans="1:9" x14ac:dyDescent="0.2">
      <c r="A264" s="4">
        <f>IF('True_Odds_Calculator_3-way'!A265="","",'True_Odds_Calculator_3-way'!A265)</f>
        <v>1.98</v>
      </c>
      <c r="B264" s="4">
        <f>IF('True_Odds_Calculator_3-way'!B265="","",'True_Odds_Calculator_3-way'!B265)</f>
        <v>3.53</v>
      </c>
      <c r="C264" s="4">
        <f>IF('True_Odds_Calculator_3-way'!C265="","",'True_Odds_Calculator_3-way'!C265)</f>
        <v>3.98</v>
      </c>
      <c r="D264" s="4">
        <f t="shared" si="20"/>
        <v>3.9592905437710213E-2</v>
      </c>
      <c r="E264" s="4">
        <f t="shared" si="21"/>
        <v>2.0331283218779572</v>
      </c>
      <c r="F264" s="4">
        <f t="shared" si="22"/>
        <v>3.7024903313301816</v>
      </c>
      <c r="G264" s="4">
        <f t="shared" si="23"/>
        <v>4.2006455791699242</v>
      </c>
      <c r="I264" s="4">
        <f t="shared" si="24"/>
        <v>1.0395929054377102</v>
      </c>
    </row>
    <row r="265" spans="1:9" x14ac:dyDescent="0.2">
      <c r="A265" s="4">
        <f>IF('True_Odds_Calculator_3-way'!A266="","",'True_Odds_Calculator_3-way'!A266)</f>
        <v>2.3199999999999998</v>
      </c>
      <c r="B265" s="4">
        <f>IF('True_Odds_Calculator_3-way'!B266="","",'True_Odds_Calculator_3-way'!B266)</f>
        <v>3.3</v>
      </c>
      <c r="C265" s="4">
        <f>IF('True_Odds_Calculator_3-way'!C266="","",'True_Odds_Calculator_3-way'!C266)</f>
        <v>3.28</v>
      </c>
      <c r="D265" s="4">
        <f t="shared" si="20"/>
        <v>3.8942834569411611E-2</v>
      </c>
      <c r="E265" s="4">
        <f t="shared" si="21"/>
        <v>2.3920381227202063</v>
      </c>
      <c r="F265" s="4">
        <f t="shared" si="22"/>
        <v>3.4476890633237649</v>
      </c>
      <c r="G265" s="4">
        <f t="shared" si="23"/>
        <v>3.4258647535616062</v>
      </c>
      <c r="I265" s="4">
        <f t="shared" si="24"/>
        <v>1.0389428345694116</v>
      </c>
    </row>
    <row r="266" spans="1:9" x14ac:dyDescent="0.2">
      <c r="A266" s="4">
        <f>IF('True_Odds_Calculator_3-way'!A267="","",'True_Odds_Calculator_3-way'!A267)</f>
        <v>1.97</v>
      </c>
      <c r="B266" s="4">
        <f>IF('True_Odds_Calculator_3-way'!B267="","",'True_Odds_Calculator_3-way'!B267)</f>
        <v>3.64</v>
      </c>
      <c r="C266" s="4">
        <f>IF('True_Odds_Calculator_3-way'!C267="","",'True_Odds_Calculator_3-way'!C267)</f>
        <v>3.86</v>
      </c>
      <c r="D266" s="4">
        <f t="shared" si="20"/>
        <v>4.1406845436197548E-2</v>
      </c>
      <c r="E266" s="4">
        <f t="shared" si="21"/>
        <v>2.0250624507865949</v>
      </c>
      <c r="F266" s="4">
        <f t="shared" si="22"/>
        <v>3.8325484037837603</v>
      </c>
      <c r="G266" s="4">
        <f t="shared" si="23"/>
        <v>4.0772213375358337</v>
      </c>
      <c r="I266" s="4">
        <f t="shared" si="24"/>
        <v>1.0414068454361975</v>
      </c>
    </row>
    <row r="267" spans="1:9" x14ac:dyDescent="0.2">
      <c r="A267" s="4">
        <f>IF('True_Odds_Calculator_3-way'!A268="","",'True_Odds_Calculator_3-way'!A268)</f>
        <v>3.52</v>
      </c>
      <c r="B267" s="4">
        <f>IF('True_Odds_Calculator_3-way'!B268="","",'True_Odds_Calculator_3-way'!B268)</f>
        <v>3.19</v>
      </c>
      <c r="C267" s="4">
        <f>IF('True_Odds_Calculator_3-way'!C268="","",'True_Odds_Calculator_3-way'!C268)</f>
        <v>2.27</v>
      </c>
      <c r="D267" s="4">
        <f t="shared" si="20"/>
        <v>3.8099167276594015E-2</v>
      </c>
      <c r="E267" s="4">
        <f t="shared" si="21"/>
        <v>3.6847180348306177</v>
      </c>
      <c r="F267" s="4">
        <f t="shared" si="22"/>
        <v>3.3246902314583657</v>
      </c>
      <c r="G267" s="4">
        <f t="shared" si="23"/>
        <v>2.3373829400063753</v>
      </c>
      <c r="I267" s="4">
        <f t="shared" si="24"/>
        <v>1.038099167276594</v>
      </c>
    </row>
    <row r="268" spans="1:9" x14ac:dyDescent="0.2">
      <c r="A268" s="4">
        <f>IF('True_Odds_Calculator_3-way'!A269="","",'True_Odds_Calculator_3-way'!A269)</f>
        <v>8.39</v>
      </c>
      <c r="B268" s="4">
        <f>IF('True_Odds_Calculator_3-way'!B269="","",'True_Odds_Calculator_3-way'!B269)</f>
        <v>4.8</v>
      </c>
      <c r="C268" s="4">
        <f>IF('True_Odds_Calculator_3-way'!C269="","",'True_Odds_Calculator_3-way'!C269)</f>
        <v>1.41</v>
      </c>
      <c r="D268" s="4">
        <f t="shared" si="20"/>
        <v>3.6742702812365247E-2</v>
      </c>
      <c r="E268" s="4">
        <f t="shared" si="21"/>
        <v>9.35086800580976</v>
      </c>
      <c r="F268" s="4">
        <f t="shared" si="22"/>
        <v>5.0998092405186064</v>
      </c>
      <c r="G268" s="4">
        <f t="shared" si="23"/>
        <v>1.4347772695642418</v>
      </c>
      <c r="I268" s="4">
        <f t="shared" si="24"/>
        <v>1.0367427028123652</v>
      </c>
    </row>
    <row r="269" spans="1:9" x14ac:dyDescent="0.2">
      <c r="A269" s="4">
        <f>IF('True_Odds_Calculator_3-way'!A270="","",'True_Odds_Calculator_3-way'!A270)</f>
        <v>1.87</v>
      </c>
      <c r="B269" s="4">
        <f>IF('True_Odds_Calculator_3-way'!B270="","",'True_Odds_Calculator_3-way'!B270)</f>
        <v>3.65</v>
      </c>
      <c r="C269" s="4">
        <f>IF('True_Odds_Calculator_3-way'!C270="","",'True_Odds_Calculator_3-way'!C270)</f>
        <v>4.41</v>
      </c>
      <c r="D269" s="4">
        <f t="shared" si="20"/>
        <v>3.548933064300841E-2</v>
      </c>
      <c r="E269" s="4">
        <f t="shared" si="21"/>
        <v>1.9123033684725237</v>
      </c>
      <c r="F269" s="4">
        <f t="shared" si="22"/>
        <v>3.8147143517058542</v>
      </c>
      <c r="G269" s="4">
        <f t="shared" si="23"/>
        <v>4.652729727633937</v>
      </c>
      <c r="I269" s="4">
        <f t="shared" si="24"/>
        <v>1.0354893306430084</v>
      </c>
    </row>
    <row r="270" spans="1:9" x14ac:dyDescent="0.2">
      <c r="A270" s="4">
        <f>IF('True_Odds_Calculator_3-way'!A271="","",'True_Odds_Calculator_3-way'!A271)</f>
        <v>2.44</v>
      </c>
      <c r="B270" s="4">
        <f>IF('True_Odds_Calculator_3-way'!B271="","",'True_Odds_Calculator_3-way'!B271)</f>
        <v>3.2</v>
      </c>
      <c r="C270" s="4">
        <f>IF('True_Odds_Calculator_3-way'!C271="","",'True_Odds_Calculator_3-way'!C271)</f>
        <v>3.22</v>
      </c>
      <c r="D270" s="4">
        <f t="shared" si="20"/>
        <v>3.2895071784950547E-2</v>
      </c>
      <c r="E270" s="4">
        <f t="shared" si="21"/>
        <v>2.5070759608787911</v>
      </c>
      <c r="F270" s="4">
        <f t="shared" si="22"/>
        <v>3.3163648642944579</v>
      </c>
      <c r="G270" s="4">
        <f t="shared" si="23"/>
        <v>3.337850755145825</v>
      </c>
      <c r="I270" s="4">
        <f t="shared" si="24"/>
        <v>1.0328950717849505</v>
      </c>
    </row>
    <row r="271" spans="1:9" x14ac:dyDescent="0.2">
      <c r="A271" s="4">
        <f>IF('True_Odds_Calculator_3-way'!A272="","",'True_Odds_Calculator_3-way'!A272)</f>
        <v>4.29</v>
      </c>
      <c r="B271" s="4">
        <f>IF('True_Odds_Calculator_3-way'!B272="","",'True_Odds_Calculator_3-way'!B272)</f>
        <v>3.46</v>
      </c>
      <c r="C271" s="4">
        <f>IF('True_Odds_Calculator_3-way'!C272="","",'True_Odds_Calculator_3-way'!C272)</f>
        <v>1.97</v>
      </c>
      <c r="D271" s="4">
        <f t="shared" si="20"/>
        <v>2.9731787338665105E-2</v>
      </c>
      <c r="E271" s="4">
        <f t="shared" si="21"/>
        <v>4.4804947577525907</v>
      </c>
      <c r="F271" s="4">
        <f t="shared" si="22"/>
        <v>3.5828585907703721</v>
      </c>
      <c r="G271" s="4">
        <f t="shared" si="23"/>
        <v>2.0092279119589156</v>
      </c>
      <c r="I271" s="4">
        <f t="shared" si="24"/>
        <v>1.0297317873386651</v>
      </c>
    </row>
    <row r="272" spans="1:9" x14ac:dyDescent="0.2">
      <c r="A272" s="4">
        <f>IF('True_Odds_Calculator_3-way'!A273="","",'True_Odds_Calculator_3-way'!A273)</f>
        <v>4.2699999999999996</v>
      </c>
      <c r="B272" s="4">
        <f>IF('True_Odds_Calculator_3-way'!B273="","",'True_Odds_Calculator_3-way'!B273)</f>
        <v>4.49</v>
      </c>
      <c r="C272" s="4">
        <f>IF('True_Odds_Calculator_3-way'!C273="","",'True_Odds_Calculator_3-way'!C273)</f>
        <v>1.75</v>
      </c>
      <c r="D272" s="4">
        <f t="shared" si="20"/>
        <v>2.8337758119787448E-2</v>
      </c>
      <c r="E272" s="4">
        <f t="shared" si="21"/>
        <v>4.4494650606883432</v>
      </c>
      <c r="F272" s="4">
        <f t="shared" si="22"/>
        <v>4.6888649759103922</v>
      </c>
      <c r="G272" s="4">
        <f t="shared" si="23"/>
        <v>1.779414357974848</v>
      </c>
      <c r="I272" s="4">
        <f t="shared" si="24"/>
        <v>1.0283377581197874</v>
      </c>
    </row>
    <row r="273" spans="1:9" x14ac:dyDescent="0.2">
      <c r="A273" s="4">
        <f>IF('True_Odds_Calculator_3-way'!A274="","",'True_Odds_Calculator_3-way'!A274)</f>
        <v>4.29</v>
      </c>
      <c r="B273" s="4">
        <f>IF('True_Odds_Calculator_3-way'!B274="","",'True_Odds_Calculator_3-way'!B274)</f>
        <v>3.83</v>
      </c>
      <c r="C273" s="4">
        <f>IF('True_Odds_Calculator_3-way'!C274="","",'True_Odds_Calculator_3-way'!C274)</f>
        <v>1.87</v>
      </c>
      <c r="D273" s="4">
        <f t="shared" si="20"/>
        <v>2.895619713312847E-2</v>
      </c>
      <c r="E273" s="4">
        <f t="shared" si="21"/>
        <v>4.4753108145132048</v>
      </c>
      <c r="F273" s="4">
        <f t="shared" si="22"/>
        <v>3.9770201407770887</v>
      </c>
      <c r="G273" s="4">
        <f t="shared" si="23"/>
        <v>1.9043727141762716</v>
      </c>
      <c r="I273" s="4">
        <f t="shared" si="24"/>
        <v>1.0289561971331285</v>
      </c>
    </row>
    <row r="274" spans="1:9" x14ac:dyDescent="0.2">
      <c r="A274" s="4">
        <f>IF('True_Odds_Calculator_3-way'!A275="","",'True_Odds_Calculator_3-way'!A275)</f>
        <v>2.81</v>
      </c>
      <c r="B274" s="4">
        <f>IF('True_Odds_Calculator_3-way'!B275="","",'True_Odds_Calculator_3-way'!B275)</f>
        <v>3.12</v>
      </c>
      <c r="C274" s="4">
        <f>IF('True_Odds_Calculator_3-way'!C275="","",'True_Odds_Calculator_3-way'!C275)</f>
        <v>2.81</v>
      </c>
      <c r="D274" s="4">
        <f t="shared" si="20"/>
        <v>3.2256592754813296E-2</v>
      </c>
      <c r="E274" s="4">
        <f t="shared" si="21"/>
        <v>2.8975454986119065</v>
      </c>
      <c r="F274" s="4">
        <f t="shared" si="22"/>
        <v>3.2282992930086407</v>
      </c>
      <c r="G274" s="4">
        <f t="shared" si="23"/>
        <v>2.8975454986119065</v>
      </c>
      <c r="I274" s="4">
        <f t="shared" si="24"/>
        <v>1.0322565927548133</v>
      </c>
    </row>
    <row r="275" spans="1:9" x14ac:dyDescent="0.2">
      <c r="A275" s="4">
        <f>IF('True_Odds_Calculator_3-way'!A276="","",'True_Odds_Calculator_3-way'!A276)</f>
        <v>3.04</v>
      </c>
      <c r="B275" s="4">
        <f>IF('True_Odds_Calculator_3-way'!B276="","",'True_Odds_Calculator_3-way'!B276)</f>
        <v>3.3</v>
      </c>
      <c r="C275" s="4">
        <f>IF('True_Odds_Calculator_3-way'!C276="","",'True_Odds_Calculator_3-way'!C276)</f>
        <v>2.4900000000000002</v>
      </c>
      <c r="D275" s="4">
        <f t="shared" si="20"/>
        <v>3.358409715416677E-2</v>
      </c>
      <c r="E275" s="4">
        <f t="shared" si="21"/>
        <v>3.1471018071499843</v>
      </c>
      <c r="F275" s="4">
        <f t="shared" si="22"/>
        <v>3.4265867028076959</v>
      </c>
      <c r="G275" s="4">
        <f t="shared" si="23"/>
        <v>2.5613984717545293</v>
      </c>
      <c r="I275" s="4">
        <f t="shared" si="24"/>
        <v>1.0335840971541668</v>
      </c>
    </row>
    <row r="276" spans="1:9" x14ac:dyDescent="0.2">
      <c r="A276" s="4">
        <f>IF('True_Odds_Calculator_3-way'!A277="","",'True_Odds_Calculator_3-way'!A277)</f>
        <v>4.07</v>
      </c>
      <c r="B276" s="4">
        <f>IF('True_Odds_Calculator_3-way'!B277="","",'True_Odds_Calculator_3-way'!B277)</f>
        <v>3.66</v>
      </c>
      <c r="C276" s="4">
        <f>IF('True_Odds_Calculator_3-way'!C277="","",'True_Odds_Calculator_3-way'!C277)</f>
        <v>1.93</v>
      </c>
      <c r="D276" s="4">
        <f t="shared" si="20"/>
        <v>3.7059004441999388E-2</v>
      </c>
      <c r="E276" s="4">
        <f t="shared" si="21"/>
        <v>4.2854587948722562</v>
      </c>
      <c r="F276" s="4">
        <f t="shared" si="22"/>
        <v>3.8333116295003711</v>
      </c>
      <c r="G276" s="4">
        <f t="shared" si="23"/>
        <v>1.9771375145031884</v>
      </c>
      <c r="I276" s="4">
        <f t="shared" si="24"/>
        <v>1.0370590044419994</v>
      </c>
    </row>
    <row r="277" spans="1:9" x14ac:dyDescent="0.2">
      <c r="A277" s="4">
        <f>IF('True_Odds_Calculator_3-way'!A278="","",'True_Odds_Calculator_3-way'!A278)</f>
        <v>3.46</v>
      </c>
      <c r="B277" s="4">
        <f>IF('True_Odds_Calculator_3-way'!B278="","",'True_Odds_Calculator_3-way'!B278)</f>
        <v>3.43</v>
      </c>
      <c r="C277" s="4">
        <f>IF('True_Odds_Calculator_3-way'!C278="","",'True_Odds_Calculator_3-way'!C278)</f>
        <v>2.21</v>
      </c>
      <c r="D277" s="4">
        <f t="shared" si="20"/>
        <v>3.3051218327641019E-2</v>
      </c>
      <c r="E277" s="4">
        <f t="shared" si="21"/>
        <v>3.597118831008705</v>
      </c>
      <c r="F277" s="4">
        <f t="shared" si="22"/>
        <v>3.5647050700726837</v>
      </c>
      <c r="G277" s="4">
        <f t="shared" si="23"/>
        <v>2.2651512940063285</v>
      </c>
      <c r="I277" s="4">
        <f t="shared" si="24"/>
        <v>1.033051218327641</v>
      </c>
    </row>
    <row r="278" spans="1:9" x14ac:dyDescent="0.2">
      <c r="A278" s="4">
        <f>IF('True_Odds_Calculator_3-way'!A279="","",'True_Odds_Calculator_3-way'!A279)</f>
        <v>5.37</v>
      </c>
      <c r="B278" s="4">
        <f>IF('True_Odds_Calculator_3-way'!B279="","",'True_Odds_Calculator_3-way'!B279)</f>
        <v>3.57</v>
      </c>
      <c r="C278" s="4">
        <f>IF('True_Odds_Calculator_3-way'!C279="","",'True_Odds_Calculator_3-way'!C279)</f>
        <v>1.74</v>
      </c>
      <c r="D278" s="4">
        <f t="shared" si="20"/>
        <v>4.1044427788452964E-2</v>
      </c>
      <c r="E278" s="4">
        <f t="shared" si="21"/>
        <v>5.7958158411320655</v>
      </c>
      <c r="F278" s="4">
        <f t="shared" si="22"/>
        <v>3.7533230671391538</v>
      </c>
      <c r="G278" s="4">
        <f t="shared" si="23"/>
        <v>1.7824321668488243</v>
      </c>
      <c r="I278" s="4">
        <f t="shared" si="24"/>
        <v>1.041044427788453</v>
      </c>
    </row>
    <row r="279" spans="1:9" x14ac:dyDescent="0.2">
      <c r="A279" s="4">
        <f>IF('True_Odds_Calculator_3-way'!A280="","",'True_Odds_Calculator_3-way'!A280)</f>
        <v>2.5</v>
      </c>
      <c r="B279" s="4">
        <f>IF('True_Odds_Calculator_3-way'!B280="","",'True_Odds_Calculator_3-way'!B280)</f>
        <v>3.21</v>
      </c>
      <c r="C279" s="4">
        <f>IF('True_Odds_Calculator_3-way'!C280="","",'True_Odds_Calculator_3-way'!C280)</f>
        <v>3.05</v>
      </c>
      <c r="D279" s="4">
        <f t="shared" si="20"/>
        <v>3.9395332209795075E-2</v>
      </c>
      <c r="E279" s="4">
        <f t="shared" si="21"/>
        <v>2.5848594988955278</v>
      </c>
      <c r="F279" s="4">
        <f t="shared" si="22"/>
        <v>3.3512659311068762</v>
      </c>
      <c r="G279" s="4">
        <f t="shared" si="23"/>
        <v>3.1772551734582382</v>
      </c>
      <c r="I279" s="4">
        <f t="shared" si="24"/>
        <v>1.0393953322097951</v>
      </c>
    </row>
    <row r="280" spans="1:9" x14ac:dyDescent="0.2">
      <c r="A280" s="4">
        <f>IF('True_Odds_Calculator_3-way'!A281="","",'True_Odds_Calculator_3-way'!A281)</f>
        <v>2.5299999999999998</v>
      </c>
      <c r="B280" s="4">
        <f>IF('True_Odds_Calculator_3-way'!B281="","",'True_Odds_Calculator_3-way'!B281)</f>
        <v>3.06</v>
      </c>
      <c r="C280" s="4">
        <f>IF('True_Odds_Calculator_3-way'!C281="","",'True_Odds_Calculator_3-way'!C281)</f>
        <v>3.16</v>
      </c>
      <c r="D280" s="4">
        <f t="shared" si="20"/>
        <v>3.8509998819494129E-2</v>
      </c>
      <c r="E280" s="4">
        <f t="shared" si="21"/>
        <v>2.614924283192944</v>
      </c>
      <c r="F280" s="4">
        <f t="shared" si="22"/>
        <v>3.1851118257006421</v>
      </c>
      <c r="G280" s="4">
        <f t="shared" si="23"/>
        <v>3.2936011956583791</v>
      </c>
      <c r="I280" s="4">
        <f t="shared" si="24"/>
        <v>1.0385099988194941</v>
      </c>
    </row>
    <row r="281" spans="1: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3.56</v>
      </c>
      <c r="C281" s="4">
        <f>IF('True_Odds_Calculator_3-way'!C282="","",'True_Odds_Calculator_3-way'!C282)</f>
        <v>4.3600000000000003</v>
      </c>
      <c r="D281" s="4">
        <f t="shared" si="20"/>
        <v>4.2171568186653241E-2</v>
      </c>
      <c r="E281" s="4">
        <f t="shared" si="21"/>
        <v>1.9310323894927204</v>
      </c>
      <c r="F281" s="4">
        <f t="shared" si="22"/>
        <v>3.7475403907429374</v>
      </c>
      <c r="G281" s="4">
        <f t="shared" si="23"/>
        <v>4.6446687063026113</v>
      </c>
      <c r="I281" s="4">
        <f t="shared" si="24"/>
        <v>1.0421715681866532</v>
      </c>
    </row>
    <row r="282" spans="1:9" x14ac:dyDescent="0.2">
      <c r="A282" s="4">
        <f>IF('True_Odds_Calculator_3-way'!A283="","",'True_Odds_Calculator_3-way'!A283)</f>
        <v>2.72</v>
      </c>
      <c r="B282" s="4">
        <f>IF('True_Odds_Calculator_3-way'!B283="","",'True_Odds_Calculator_3-way'!B283)</f>
        <v>3.24</v>
      </c>
      <c r="C282" s="4">
        <f>IF('True_Odds_Calculator_3-way'!C283="","",'True_Odds_Calculator_3-way'!C283)</f>
        <v>2.81</v>
      </c>
      <c r="D282" s="4">
        <f t="shared" si="20"/>
        <v>3.2160920253167857E-2</v>
      </c>
      <c r="E282" s="4">
        <f t="shared" si="21"/>
        <v>2.801695289561684</v>
      </c>
      <c r="F282" s="4">
        <f t="shared" si="22"/>
        <v>3.3565870010113334</v>
      </c>
      <c r="G282" s="4">
        <f t="shared" si="23"/>
        <v>2.8972777752472041</v>
      </c>
      <c r="I282" s="4">
        <f t="shared" si="24"/>
        <v>1.0321609202531679</v>
      </c>
    </row>
    <row r="283" spans="1:9" x14ac:dyDescent="0.2">
      <c r="A283" s="4">
        <f>IF('True_Odds_Calculator_3-way'!A284="","",'True_Odds_Calculator_3-way'!A284)</f>
        <v>1.79</v>
      </c>
      <c r="B283" s="4">
        <f>IF('True_Odds_Calculator_3-way'!B284="","",'True_Odds_Calculator_3-way'!B284)</f>
        <v>3.91</v>
      </c>
      <c r="C283" s="4">
        <f>IF('True_Odds_Calculator_3-way'!C284="","",'True_Odds_Calculator_3-way'!C284)</f>
        <v>4.54</v>
      </c>
      <c r="D283" s="4">
        <f t="shared" si="20"/>
        <v>3.4678010761036493E-2</v>
      </c>
      <c r="E283" s="4">
        <f t="shared" si="21"/>
        <v>1.8278198091566651</v>
      </c>
      <c r="F283" s="4">
        <f t="shared" si="22"/>
        <v>4.095085614659669</v>
      </c>
      <c r="G283" s="4">
        <f t="shared" si="23"/>
        <v>4.7914525027286023</v>
      </c>
      <c r="I283" s="4">
        <f t="shared" si="24"/>
        <v>1.0346780107610365</v>
      </c>
    </row>
    <row r="284" spans="1:9" x14ac:dyDescent="0.2">
      <c r="A284" s="4">
        <f>IF('True_Odds_Calculator_3-way'!A285="","",'True_Odds_Calculator_3-way'!A285)</f>
        <v>1.86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4.1399999999999997</v>
      </c>
      <c r="D284" s="4">
        <f t="shared" si="20"/>
        <v>3.69122610848438E-2</v>
      </c>
      <c r="E284" s="4">
        <f t="shared" si="21"/>
        <v>1.9035642127110401</v>
      </c>
      <c r="F284" s="4">
        <f t="shared" si="22"/>
        <v>4.0745168547171167</v>
      </c>
      <c r="G284" s="4">
        <f t="shared" si="23"/>
        <v>4.3622060671752996</v>
      </c>
      <c r="I284" s="4">
        <f t="shared" si="24"/>
        <v>1.0369122610848438</v>
      </c>
    </row>
    <row r="285" spans="1:9" x14ac:dyDescent="0.2">
      <c r="A285" s="4">
        <f>IF('True_Odds_Calculator_3-way'!A286="","",'True_Odds_Calculator_3-way'!A286)</f>
        <v>1.58</v>
      </c>
      <c r="B285" s="4">
        <f>IF('True_Odds_Calculator_3-way'!B286="","",'True_Odds_Calculator_3-way'!B286)</f>
        <v>4.51</v>
      </c>
      <c r="C285" s="4">
        <f>IF('True_Odds_Calculator_3-way'!C286="","",'True_Odds_Calculator_3-way'!C286)</f>
        <v>5.41</v>
      </c>
      <c r="D285" s="4">
        <f t="shared" si="20"/>
        <v>3.9483765976219498E-2</v>
      </c>
      <c r="E285" s="4">
        <f t="shared" si="21"/>
        <v>1.6135534954653339</v>
      </c>
      <c r="F285" s="4">
        <f t="shared" si="22"/>
        <v>4.7945939680310463</v>
      </c>
      <c r="G285" s="4">
        <f t="shared" si="23"/>
        <v>5.8247350654067898</v>
      </c>
      <c r="I285" s="4">
        <f t="shared" si="24"/>
        <v>1.0394837659762195</v>
      </c>
    </row>
    <row r="286" spans="1:9" x14ac:dyDescent="0.2">
      <c r="A286" s="4">
        <f>IF('True_Odds_Calculator_3-way'!A287="","",'True_Odds_Calculator_3-way'!A287)</f>
        <v>1.32</v>
      </c>
      <c r="B286" s="4">
        <f>IF('True_Odds_Calculator_3-way'!B287="","",'True_Odds_Calculator_3-way'!B287)</f>
        <v>5.25</v>
      </c>
      <c r="C286" s="4">
        <f>IF('True_Odds_Calculator_3-way'!C287="","",'True_Odds_Calculator_3-way'!C287)</f>
        <v>10.32</v>
      </c>
      <c r="D286" s="4">
        <f t="shared" si="20"/>
        <v>4.4951172858149535E-2</v>
      </c>
      <c r="E286" s="4">
        <f t="shared" si="21"/>
        <v>1.3466344307115259</v>
      </c>
      <c r="F286" s="4">
        <f t="shared" si="22"/>
        <v>5.6982503107371629</v>
      </c>
      <c r="G286" s="4">
        <f t="shared" si="23"/>
        <v>12.207701761573123</v>
      </c>
      <c r="I286" s="4">
        <f t="shared" si="24"/>
        <v>1.0449511728581495</v>
      </c>
    </row>
    <row r="287" spans="1:9" x14ac:dyDescent="0.2">
      <c r="A287" s="4">
        <f>IF('True_Odds_Calculator_3-way'!A288="","",'True_Odds_Calculator_3-way'!A288)</f>
        <v>3.42</v>
      </c>
      <c r="B287" s="4">
        <f>IF('True_Odds_Calculator_3-way'!B288="","",'True_Odds_Calculator_3-way'!B288)</f>
        <v>3.41</v>
      </c>
      <c r="C287" s="4">
        <f>IF('True_Odds_Calculator_3-way'!C288="","",'True_Odds_Calculator_3-way'!C288)</f>
        <v>2.23</v>
      </c>
      <c r="D287" s="4">
        <f t="shared" si="20"/>
        <v>3.4083286057065454E-2</v>
      </c>
      <c r="E287" s="4">
        <f t="shared" si="21"/>
        <v>3.5582558388463714</v>
      </c>
      <c r="F287" s="4">
        <f t="shared" si="22"/>
        <v>3.547432262197133</v>
      </c>
      <c r="G287" s="4">
        <f t="shared" si="23"/>
        <v>2.2879661782688352</v>
      </c>
      <c r="I287" s="4">
        <f t="shared" si="24"/>
        <v>1.0340832860570655</v>
      </c>
    </row>
    <row r="288" spans="1:9" x14ac:dyDescent="0.2">
      <c r="A288" s="4">
        <f>IF('True_Odds_Calculator_3-way'!A289="","",'True_Odds_Calculator_3-way'!A289)</f>
        <v>2.09</v>
      </c>
      <c r="B288" s="4">
        <f>IF('True_Odds_Calculator_3-way'!B289="","",'True_Odds_Calculator_3-way'!B289)</f>
        <v>3.38</v>
      </c>
      <c r="C288" s="4">
        <f>IF('True_Odds_Calculator_3-way'!C289="","",'True_Odds_Calculator_3-way'!C289)</f>
        <v>3.85</v>
      </c>
      <c r="D288" s="4">
        <f t="shared" si="20"/>
        <v>3.4067147427471411E-2</v>
      </c>
      <c r="E288" s="4">
        <f t="shared" si="21"/>
        <v>2.1408087694132654</v>
      </c>
      <c r="F288" s="4">
        <f t="shared" si="22"/>
        <v>3.5149104143071748</v>
      </c>
      <c r="G288" s="4">
        <f t="shared" si="23"/>
        <v>4.0260154040719298</v>
      </c>
      <c r="I288" s="4">
        <f t="shared" si="24"/>
        <v>1.0340671474274714</v>
      </c>
    </row>
    <row r="289" spans="1:9" x14ac:dyDescent="0.2">
      <c r="A289" s="4">
        <f>IF('True_Odds_Calculator_3-way'!A290="","",'True_Odds_Calculator_3-way'!A290)</f>
        <v>2.21</v>
      </c>
      <c r="B289" s="4">
        <f>IF('True_Odds_Calculator_3-way'!B290="","",'True_Odds_Calculator_3-way'!B290)</f>
        <v>3.63</v>
      </c>
      <c r="C289" s="4">
        <f>IF('True_Odds_Calculator_3-way'!C290="","",'True_Odds_Calculator_3-way'!C290)</f>
        <v>3.26</v>
      </c>
      <c r="D289" s="4">
        <f t="shared" si="20"/>
        <v>3.4719247704386058E-2</v>
      </c>
      <c r="E289" s="4">
        <f t="shared" si="21"/>
        <v>2.2680077279485524</v>
      </c>
      <c r="F289" s="4">
        <f t="shared" si="22"/>
        <v>3.789184749121961</v>
      </c>
      <c r="G289" s="4">
        <f t="shared" si="23"/>
        <v>3.3878163805548951</v>
      </c>
      <c r="I289" s="4">
        <f t="shared" si="24"/>
        <v>1.0347192477043861</v>
      </c>
    </row>
    <row r="290" spans="1:9" x14ac:dyDescent="0.2">
      <c r="A290" s="4">
        <f>IF('True_Odds_Calculator_3-way'!A291="","",'True_Odds_Calculator_3-way'!A291)</f>
        <v>1.68</v>
      </c>
      <c r="B290" s="4">
        <f>IF('True_Odds_Calculator_3-way'!B291="","",'True_Odds_Calculator_3-way'!B291)</f>
        <v>4.29</v>
      </c>
      <c r="C290" s="4">
        <f>IF('True_Odds_Calculator_3-way'!C291="","",'True_Odds_Calculator_3-way'!C291)</f>
        <v>4.83</v>
      </c>
      <c r="D290" s="4">
        <f t="shared" si="20"/>
        <v>3.5377665812448278E-2</v>
      </c>
      <c r="E290" s="4">
        <f t="shared" si="21"/>
        <v>1.7139560275944214</v>
      </c>
      <c r="F290" s="4">
        <f t="shared" si="22"/>
        <v>4.5185960550848838</v>
      </c>
      <c r="G290" s="4">
        <f t="shared" si="23"/>
        <v>5.1217233324682052</v>
      </c>
      <c r="I290" s="4">
        <f t="shared" si="24"/>
        <v>1.0353776658124483</v>
      </c>
    </row>
    <row r="291" spans="1:9" x14ac:dyDescent="0.2">
      <c r="A291" s="4">
        <f>IF('True_Odds_Calculator_3-way'!A292="","",'True_Odds_Calculator_3-way'!A292)</f>
        <v>2.1800000000000002</v>
      </c>
      <c r="B291" s="4">
        <f>IF('True_Odds_Calculator_3-way'!B292="","",'True_Odds_Calculator_3-way'!B292)</f>
        <v>3.59</v>
      </c>
      <c r="C291" s="4">
        <f>IF('True_Odds_Calculator_3-way'!C292="","",'True_Odds_Calculator_3-way'!C292)</f>
        <v>3.43</v>
      </c>
      <c r="D291" s="4">
        <f t="shared" si="20"/>
        <v>2.8812317868074366E-2</v>
      </c>
      <c r="E291" s="4">
        <f t="shared" si="21"/>
        <v>2.226618604584548</v>
      </c>
      <c r="F291" s="4">
        <f t="shared" si="22"/>
        <v>3.7181988115112361</v>
      </c>
      <c r="G291" s="4">
        <f t="shared" si="23"/>
        <v>3.5468403093815737</v>
      </c>
      <c r="I291" s="4">
        <f t="shared" si="24"/>
        <v>1.0288123178680744</v>
      </c>
    </row>
    <row r="292" spans="1:9" x14ac:dyDescent="0.2">
      <c r="A292" s="4">
        <f>IF('True_Odds_Calculator_3-way'!A293="","",'True_Odds_Calculator_3-way'!A293)</f>
        <v>1.97</v>
      </c>
      <c r="B292" s="4">
        <f>IF('True_Odds_Calculator_3-way'!B293="","",'True_Odds_Calculator_3-way'!B293)</f>
        <v>3.36</v>
      </c>
      <c r="C292" s="4">
        <f>IF('True_Odds_Calculator_3-way'!C293="","",'True_Odds_Calculator_3-way'!C293)</f>
        <v>4.4800000000000004</v>
      </c>
      <c r="D292" s="4">
        <f t="shared" si="20"/>
        <v>2.844754653130277E-2</v>
      </c>
      <c r="E292" s="4">
        <f t="shared" si="21"/>
        <v>2.0075012384120017</v>
      </c>
      <c r="F292" s="4">
        <f t="shared" si="22"/>
        <v>3.4705769264379462</v>
      </c>
      <c r="G292" s="4">
        <f t="shared" si="23"/>
        <v>4.6787616040714379</v>
      </c>
      <c r="I292" s="4">
        <f t="shared" si="24"/>
        <v>1.0284475465313028</v>
      </c>
    </row>
    <row r="293" spans="1:9" x14ac:dyDescent="0.2">
      <c r="A293" s="4">
        <f>IF('True_Odds_Calculator_3-way'!A294="","",'True_Odds_Calculator_3-way'!A294)</f>
        <v>1.99</v>
      </c>
      <c r="B293" s="4">
        <f>IF('True_Odds_Calculator_3-way'!B294="","",'True_Odds_Calculator_3-way'!B294)</f>
        <v>3.44</v>
      </c>
      <c r="C293" s="4">
        <f>IF('True_Odds_Calculator_3-way'!C294="","",'True_Odds_Calculator_3-way'!C294)</f>
        <v>4.24</v>
      </c>
      <c r="D293" s="4">
        <f t="shared" si="20"/>
        <v>2.9059293836448674E-2</v>
      </c>
      <c r="E293" s="4">
        <f t="shared" si="21"/>
        <v>2.0291131821374724</v>
      </c>
      <c r="F293" s="4">
        <f t="shared" si="22"/>
        <v>3.5585764783886327</v>
      </c>
      <c r="G293" s="4">
        <f t="shared" si="23"/>
        <v>4.421597063454537</v>
      </c>
      <c r="I293" s="4">
        <f t="shared" si="24"/>
        <v>1.0290592938364487</v>
      </c>
    </row>
    <row r="294" spans="1:9" x14ac:dyDescent="0.2">
      <c r="A294" s="4">
        <f>IF('True_Odds_Calculator_3-way'!A295="","",'True_Odds_Calculator_3-way'!A295)</f>
        <v>2.63</v>
      </c>
      <c r="B294" s="4">
        <f>IF('True_Odds_Calculator_3-way'!B295="","",'True_Odds_Calculator_3-way'!B295)</f>
        <v>3.19</v>
      </c>
      <c r="C294" s="4">
        <f>IF('True_Odds_Calculator_3-way'!C295="","",'True_Odds_Calculator_3-way'!C295)</f>
        <v>3</v>
      </c>
      <c r="D294" s="4">
        <f t="shared" si="20"/>
        <v>2.7041094039913949E-2</v>
      </c>
      <c r="E294" s="4">
        <f t="shared" si="21"/>
        <v>2.6938607319457426</v>
      </c>
      <c r="F294" s="4">
        <f t="shared" si="22"/>
        <v>3.2844397852923519</v>
      </c>
      <c r="G294" s="4">
        <f t="shared" si="23"/>
        <v>3.0833779120811804</v>
      </c>
      <c r="I294" s="4">
        <f t="shared" si="24"/>
        <v>1.0270410940399139</v>
      </c>
    </row>
    <row r="295" spans="1:9" x14ac:dyDescent="0.2">
      <c r="A295" s="4">
        <f>IF('True_Odds_Calculator_3-way'!A296="","",'True_Odds_Calculator_3-way'!A296)</f>
        <v>2.84</v>
      </c>
      <c r="B295" s="4">
        <f>IF('True_Odds_Calculator_3-way'!B296="","",'True_Odds_Calculator_3-way'!B296)</f>
        <v>2.83</v>
      </c>
      <c r="C295" s="4">
        <f>IF('True_Odds_Calculator_3-way'!C296="","",'True_Odds_Calculator_3-way'!C296)</f>
        <v>3.05</v>
      </c>
      <c r="D295" s="4">
        <f t="shared" si="20"/>
        <v>3.3338418974718564E-2</v>
      </c>
      <c r="E295" s="4">
        <f t="shared" si="21"/>
        <v>2.9325524399396112</v>
      </c>
      <c r="F295" s="4">
        <f t="shared" si="22"/>
        <v>2.9218912652033722</v>
      </c>
      <c r="G295" s="4">
        <f t="shared" si="23"/>
        <v>3.1570036695577817</v>
      </c>
      <c r="I295" s="4">
        <f t="shared" si="24"/>
        <v>1.0333384189747186</v>
      </c>
    </row>
    <row r="296" spans="1:9" x14ac:dyDescent="0.2">
      <c r="A296" s="4">
        <f>IF('True_Odds_Calculator_3-way'!A297="","",'True_Odds_Calculator_3-way'!A297)</f>
        <v>2.83</v>
      </c>
      <c r="B296" s="4">
        <f>IF('True_Odds_Calculator_3-way'!B297="","",'True_Odds_Calculator_3-way'!B297)</f>
        <v>2.94</v>
      </c>
      <c r="C296" s="4">
        <f>IF('True_Odds_Calculator_3-way'!C297="","",'True_Odds_Calculator_3-way'!C297)</f>
        <v>2.95</v>
      </c>
      <c r="D296" s="4">
        <f t="shared" si="20"/>
        <v>3.2475995728590279E-2</v>
      </c>
      <c r="E296" s="4">
        <f t="shared" si="21"/>
        <v>2.9194390269722055</v>
      </c>
      <c r="F296" s="4">
        <f t="shared" si="22"/>
        <v>3.0366457319434406</v>
      </c>
      <c r="G296" s="4">
        <f t="shared" si="23"/>
        <v>3.0473151850167342</v>
      </c>
      <c r="I296" s="4">
        <f t="shared" si="24"/>
        <v>1.0324759957285903</v>
      </c>
    </row>
    <row r="297" spans="1:9" x14ac:dyDescent="0.2">
      <c r="A297" s="4">
        <f>IF('True_Odds_Calculator_3-way'!A298="","",'True_Odds_Calculator_3-way'!A298)</f>
        <v>3.88</v>
      </c>
      <c r="B297" s="4">
        <f>IF('True_Odds_Calculator_3-way'!B298="","",'True_Odds_Calculator_3-way'!B298)</f>
        <v>3.22</v>
      </c>
      <c r="C297" s="4">
        <f>IF('True_Odds_Calculator_3-way'!C298="","",'True_Odds_Calculator_3-way'!C298)</f>
        <v>2.1800000000000002</v>
      </c>
      <c r="D297" s="4">
        <f t="shared" si="20"/>
        <v>2.7006561304341981E-2</v>
      </c>
      <c r="E297" s="4">
        <f t="shared" si="21"/>
        <v>4.0204274434873799</v>
      </c>
      <c r="F297" s="4">
        <f t="shared" si="22"/>
        <v>3.3161246459365006</v>
      </c>
      <c r="G297" s="4">
        <f t="shared" si="23"/>
        <v>2.2236383872004351</v>
      </c>
      <c r="I297" s="4">
        <f t="shared" si="24"/>
        <v>1.027006561304342</v>
      </c>
    </row>
    <row r="298" spans="1:9" x14ac:dyDescent="0.2">
      <c r="A298" s="4">
        <f>IF('True_Odds_Calculator_3-way'!A299="","",'True_Odds_Calculator_3-way'!A299)</f>
        <v>2.1</v>
      </c>
      <c r="B298" s="4">
        <f>IF('True_Odds_Calculator_3-way'!B299="","",'True_Odds_Calculator_3-way'!B299)</f>
        <v>3.42</v>
      </c>
      <c r="C298" s="4">
        <f>IF('True_Odds_Calculator_3-way'!C299="","",'True_Odds_Calculator_3-way'!C299)</f>
        <v>3.86</v>
      </c>
      <c r="D298" s="4">
        <f t="shared" si="20"/>
        <v>2.7655494522142998E-2</v>
      </c>
      <c r="E298" s="4">
        <f t="shared" si="21"/>
        <v>2.1414561195892983</v>
      </c>
      <c r="F298" s="4">
        <f t="shared" si="22"/>
        <v>3.5313332755871008</v>
      </c>
      <c r="G298" s="4">
        <f t="shared" si="23"/>
        <v>4.0024197134458683</v>
      </c>
      <c r="I298" s="4">
        <f t="shared" si="24"/>
        <v>1.027655494522143</v>
      </c>
    </row>
    <row r="299" spans="1:9" x14ac:dyDescent="0.2">
      <c r="A299" s="4">
        <f>IF('True_Odds_Calculator_3-way'!A300="","",'True_Odds_Calculator_3-way'!A300)</f>
        <v>2.23</v>
      </c>
      <c r="B299" s="4">
        <f>IF('True_Odds_Calculator_3-way'!B300="","",'True_Odds_Calculator_3-way'!B300)</f>
        <v>3.56</v>
      </c>
      <c r="C299" s="4">
        <f>IF('True_Odds_Calculator_3-way'!C300="","",'True_Odds_Calculator_3-way'!C300)</f>
        <v>3.35</v>
      </c>
      <c r="D299" s="4">
        <f t="shared" si="20"/>
        <v>2.7836832364604103E-2</v>
      </c>
      <c r="E299" s="4">
        <f t="shared" si="21"/>
        <v>2.2771182338556661</v>
      </c>
      <c r="F299" s="4">
        <f t="shared" si="22"/>
        <v>3.6816149374422618</v>
      </c>
      <c r="G299" s="4">
        <f t="shared" si="23"/>
        <v>3.4574737130396498</v>
      </c>
      <c r="I299" s="4">
        <f t="shared" si="24"/>
        <v>1.0278368323646041</v>
      </c>
    </row>
    <row r="300" spans="1:9" x14ac:dyDescent="0.2">
      <c r="A300" s="4">
        <f>IF('True_Odds_Calculator_3-way'!A301="","",'True_Odds_Calculator_3-way'!A301)</f>
        <v>1.72</v>
      </c>
      <c r="B300" s="4">
        <f>IF('True_Odds_Calculator_3-way'!B301="","",'True_Odds_Calculator_3-way'!B301)</f>
        <v>4.0199999999999996</v>
      </c>
      <c r="C300" s="4">
        <f>IF('True_Odds_Calculator_3-way'!C301="","",'True_Odds_Calculator_3-way'!C301)</f>
        <v>4.95</v>
      </c>
      <c r="D300" s="4">
        <f t="shared" si="20"/>
        <v>3.217176976288405E-2</v>
      </c>
      <c r="E300" s="4">
        <f t="shared" si="21"/>
        <v>1.7523218355966326</v>
      </c>
      <c r="F300" s="4">
        <f t="shared" si="22"/>
        <v>4.2011105983090626</v>
      </c>
      <c r="G300" s="4">
        <f t="shared" si="23"/>
        <v>5.227493218640797</v>
      </c>
      <c r="I300" s="4">
        <f t="shared" si="24"/>
        <v>1.0321717697628841</v>
      </c>
    </row>
    <row r="301" spans="1:9" x14ac:dyDescent="0.2">
      <c r="A301" s="4">
        <f>IF('True_Odds_Calculator_3-way'!A302="","",'True_Odds_Calculator_3-way'!A302)</f>
        <v>1.79</v>
      </c>
      <c r="B301" s="4">
        <f>IF('True_Odds_Calculator_3-way'!B302="","",'True_Odds_Calculator_3-way'!B302)</f>
        <v>3.61</v>
      </c>
      <c r="C301" s="4">
        <f>IF('True_Odds_Calculator_3-way'!C302="","",'True_Odds_Calculator_3-way'!C302)</f>
        <v>5.12</v>
      </c>
      <c r="D301" s="4">
        <f t="shared" si="20"/>
        <v>3.0980028126402548E-2</v>
      </c>
      <c r="E301" s="4">
        <f t="shared" si="21"/>
        <v>1.823710839144367</v>
      </c>
      <c r="F301" s="4">
        <f t="shared" si="22"/>
        <v>3.7497895307749003</v>
      </c>
      <c r="G301" s="4">
        <f t="shared" si="23"/>
        <v>5.4058196385241377</v>
      </c>
      <c r="I301" s="4">
        <f t="shared" si="24"/>
        <v>1.0309800281264025</v>
      </c>
    </row>
    <row r="302" spans="1:9" x14ac:dyDescent="0.2">
      <c r="A302" s="4">
        <f>IF('True_Odds_Calculator_3-way'!A303="","",'True_Odds_Calculator_3-way'!A303)</f>
        <v>2.5499999999999998</v>
      </c>
      <c r="B302" s="4">
        <f>IF('True_Odds_Calculator_3-way'!B303="","",'True_Odds_Calculator_3-way'!B303)</f>
        <v>3.03</v>
      </c>
      <c r="C302" s="4">
        <f>IF('True_Odds_Calculator_3-way'!C303="","",'True_Odds_Calculator_3-way'!C303)</f>
        <v>3.16</v>
      </c>
      <c r="D302" s="4">
        <f t="shared" si="20"/>
        <v>3.8645562247959786E-2</v>
      </c>
      <c r="E302" s="4">
        <f t="shared" si="21"/>
        <v>2.6366092601951561</v>
      </c>
      <c r="F302" s="4">
        <f t="shared" si="22"/>
        <v>3.1530707123928776</v>
      </c>
      <c r="G302" s="4">
        <f t="shared" si="23"/>
        <v>3.2940914573433822</v>
      </c>
      <c r="I302" s="4">
        <f t="shared" si="24"/>
        <v>1.0386455622479598</v>
      </c>
    </row>
    <row r="303" spans="1:9" x14ac:dyDescent="0.2">
      <c r="A303" s="4">
        <f>IF('True_Odds_Calculator_3-way'!A304="","",'True_Odds_Calculator_3-way'!A304)</f>
        <v>1.96</v>
      </c>
      <c r="B303" s="4">
        <f>IF('True_Odds_Calculator_3-way'!B304="","",'True_Odds_Calculator_3-way'!B304)</f>
        <v>3.44</v>
      </c>
      <c r="C303" s="4">
        <f>IF('True_Odds_Calculator_3-way'!C304="","",'True_Odds_Calculator_3-way'!C304)</f>
        <v>4.18</v>
      </c>
      <c r="D303" s="4">
        <f t="shared" si="20"/>
        <v>4.0136205812023373E-2</v>
      </c>
      <c r="E303" s="4">
        <f t="shared" si="21"/>
        <v>2.0127797571571899</v>
      </c>
      <c r="F303" s="4">
        <f t="shared" si="22"/>
        <v>3.6059563875172991</v>
      </c>
      <c r="G303" s="4">
        <f t="shared" si="23"/>
        <v>4.4276054836942045</v>
      </c>
      <c r="I303" s="4">
        <f t="shared" si="24"/>
        <v>1.0401362058120234</v>
      </c>
    </row>
    <row r="304" spans="1:9" x14ac:dyDescent="0.2">
      <c r="A304" s="4">
        <f>IF('True_Odds_Calculator_3-way'!A305="","",'True_Odds_Calculator_3-way'!A305)</f>
        <v>2.4</v>
      </c>
      <c r="B304" s="4">
        <f>IF('True_Odds_Calculator_3-way'!B305="","",'True_Odds_Calculator_3-way'!B305)</f>
        <v>3.89</v>
      </c>
      <c r="C304" s="4">
        <f>IF('True_Odds_Calculator_3-way'!C305="","",'True_Odds_Calculator_3-way'!C305)</f>
        <v>2.78</v>
      </c>
      <c r="D304" s="4">
        <f t="shared" si="20"/>
        <v>3.3448305622853836E-2</v>
      </c>
      <c r="E304" s="4">
        <f t="shared" si="21"/>
        <v>2.4659864548838173</v>
      </c>
      <c r="F304" s="4">
        <f t="shared" si="22"/>
        <v>4.0663634825369703</v>
      </c>
      <c r="G304" s="4">
        <f t="shared" si="23"/>
        <v>2.8689235177163641</v>
      </c>
      <c r="I304" s="4">
        <f t="shared" si="24"/>
        <v>1.0334483056228538</v>
      </c>
    </row>
    <row r="305" spans="1:9" x14ac:dyDescent="0.2">
      <c r="A305" s="4">
        <f>IF('True_Odds_Calculator_3-way'!A306="","",'True_Odds_Calculator_3-way'!A306)</f>
        <v>3.25</v>
      </c>
      <c r="B305" s="4">
        <f>IF('True_Odds_Calculator_3-way'!B306="","",'True_Odds_Calculator_3-way'!B306)</f>
        <v>4.04</v>
      </c>
      <c r="C305" s="4">
        <f>IF('True_Odds_Calculator_3-way'!C306="","",'True_Odds_Calculator_3-way'!C306)</f>
        <v>2.09</v>
      </c>
      <c r="D305" s="4">
        <f t="shared" si="20"/>
        <v>3.3685959689086387E-2</v>
      </c>
      <c r="E305" s="4">
        <f t="shared" si="21"/>
        <v>3.3730947620296319</v>
      </c>
      <c r="F305" s="4">
        <f t="shared" si="22"/>
        <v>4.2319784507353591</v>
      </c>
      <c r="G305" s="4">
        <f t="shared" si="23"/>
        <v>2.140226592071877</v>
      </c>
      <c r="I305" s="4">
        <f t="shared" si="24"/>
        <v>1.0336859596890864</v>
      </c>
    </row>
    <row r="306" spans="1:9" x14ac:dyDescent="0.2">
      <c r="A306" s="4">
        <f>IF('True_Odds_Calculator_3-way'!A307="","",'True_Odds_Calculator_3-way'!A307)</f>
        <v>9.2899999999999991</v>
      </c>
      <c r="B306" s="4">
        <f>IF('True_Odds_Calculator_3-way'!B307="","",'True_Odds_Calculator_3-way'!B307)</f>
        <v>6.57</v>
      </c>
      <c r="C306" s="4">
        <f>IF('True_Odds_Calculator_3-way'!C307="","",'True_Odds_Calculator_3-way'!C307)</f>
        <v>1.27</v>
      </c>
      <c r="D306" s="4">
        <f t="shared" si="20"/>
        <v>4.7251202805305592E-2</v>
      </c>
      <c r="E306" s="4">
        <f t="shared" si="21"/>
        <v>10.882313428250436</v>
      </c>
      <c r="F306" s="4">
        <f t="shared" si="22"/>
        <v>7.3283373299532562</v>
      </c>
      <c r="G306" s="4">
        <f t="shared" si="23"/>
        <v>1.2959223466055401</v>
      </c>
      <c r="I306" s="4">
        <f t="shared" si="24"/>
        <v>1.0472512028053056</v>
      </c>
    </row>
    <row r="307" spans="1:9" x14ac:dyDescent="0.2">
      <c r="A307" s="4">
        <f>IF('True_Odds_Calculator_3-way'!A308="","",'True_Odds_Calculator_3-way'!A308)</f>
        <v>2.15</v>
      </c>
      <c r="B307" s="4">
        <f>IF('True_Odds_Calculator_3-way'!B308="","",'True_Odds_Calculator_3-way'!B308)</f>
        <v>3.19</v>
      </c>
      <c r="C307" s="4">
        <f>IF('True_Odds_Calculator_3-way'!C308="","",'True_Odds_Calculator_3-way'!C308)</f>
        <v>3.83</v>
      </c>
      <c r="D307" s="4">
        <f t="shared" si="20"/>
        <v>3.9692508638344171E-2</v>
      </c>
      <c r="E307" s="4">
        <f t="shared" si="21"/>
        <v>2.2129502417197422</v>
      </c>
      <c r="F307" s="4">
        <f t="shared" si="22"/>
        <v>3.3305713170551106</v>
      </c>
      <c r="G307" s="4">
        <f t="shared" si="23"/>
        <v>4.034441713717734</v>
      </c>
      <c r="I307" s="4">
        <f t="shared" si="24"/>
        <v>1.0396925086383442</v>
      </c>
    </row>
    <row r="308" spans="1:9" x14ac:dyDescent="0.2">
      <c r="A308" s="4">
        <f>IF('True_Odds_Calculator_3-way'!A309="","",'True_Odds_Calculator_3-way'!A309)</f>
        <v>4.95</v>
      </c>
      <c r="B308" s="4">
        <f>IF('True_Odds_Calculator_3-way'!B309="","",'True_Odds_Calculator_3-way'!B309)</f>
        <v>4.08</v>
      </c>
      <c r="C308" s="4">
        <f>IF('True_Odds_Calculator_3-way'!C309="","",'True_Odds_Calculator_3-way'!C309)</f>
        <v>1.68</v>
      </c>
      <c r="D308" s="4">
        <f t="shared" si="20"/>
        <v>4.2356336473983625E-2</v>
      </c>
      <c r="E308" s="4">
        <f t="shared" si="21"/>
        <v>5.3219394669477502</v>
      </c>
      <c r="F308" s="4">
        <f t="shared" si="22"/>
        <v>4.3293930299503893</v>
      </c>
      <c r="G308" s="4">
        <f t="shared" si="23"/>
        <v>1.7208170022153517</v>
      </c>
      <c r="I308" s="4">
        <f t="shared" si="24"/>
        <v>1.0423563364739836</v>
      </c>
    </row>
    <row r="309" spans="1:9" x14ac:dyDescent="0.2">
      <c r="A309" s="4">
        <f>IF('True_Odds_Calculator_3-way'!A310="","",'True_Odds_Calculator_3-way'!A310)</f>
        <v>2.0299999999999998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3.92</v>
      </c>
      <c r="D309" s="4">
        <f t="shared" si="20"/>
        <v>3.5069200093830633E-2</v>
      </c>
      <c r="E309" s="4">
        <f t="shared" si="21"/>
        <v>2.079343142833916</v>
      </c>
      <c r="F309" s="4">
        <f t="shared" si="22"/>
        <v>3.6275705573677488</v>
      </c>
      <c r="G309" s="4">
        <f t="shared" si="23"/>
        <v>4.1082557018952777</v>
      </c>
      <c r="I309" s="4">
        <f t="shared" si="24"/>
        <v>1.0350692000938306</v>
      </c>
    </row>
    <row r="310" spans="1:9" x14ac:dyDescent="0.2">
      <c r="A310" s="4">
        <f>IF('True_Odds_Calculator_3-way'!A311="","",'True_Odds_Calculator_3-way'!A311)</f>
        <v>2.85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2.76</v>
      </c>
      <c r="D310" s="4">
        <f t="shared" si="20"/>
        <v>3.2684851453540054E-2</v>
      </c>
      <c r="E310" s="4">
        <f t="shared" si="21"/>
        <v>2.9413300902209651</v>
      </c>
      <c r="F310" s="4">
        <f t="shared" si="22"/>
        <v>3.2405050962388917</v>
      </c>
      <c r="G310" s="4">
        <f t="shared" si="23"/>
        <v>2.8455663606965116</v>
      </c>
      <c r="I310" s="4">
        <f t="shared" si="24"/>
        <v>1.0326848514535401</v>
      </c>
    </row>
    <row r="311" spans="1:9" x14ac:dyDescent="0.2">
      <c r="A311" s="4">
        <f>IF('True_Odds_Calculator_3-way'!A312="","",'True_Odds_Calculator_3-way'!A312)</f>
        <v>4.4400000000000004</v>
      </c>
      <c r="B311" s="4">
        <f>IF('True_Odds_Calculator_3-way'!B312="","",'True_Odds_Calculator_3-way'!B312)</f>
        <v>4.07</v>
      </c>
      <c r="C311" s="4">
        <f>IF('True_Odds_Calculator_3-way'!C312="","",'True_Odds_Calculator_3-way'!C312)</f>
        <v>1.79</v>
      </c>
      <c r="D311" s="4">
        <f t="shared" si="20"/>
        <v>2.9584688802565928E-2</v>
      </c>
      <c r="E311" s="4">
        <f t="shared" si="21"/>
        <v>4.6433088542515</v>
      </c>
      <c r="F311" s="4">
        <f t="shared" si="22"/>
        <v>4.2401865049083645</v>
      </c>
      <c r="G311" s="4">
        <f t="shared" si="23"/>
        <v>1.8221652206295127</v>
      </c>
      <c r="I311" s="4">
        <f t="shared" si="24"/>
        <v>1.0295846888025659</v>
      </c>
    </row>
    <row r="312" spans="1:9" x14ac:dyDescent="0.2">
      <c r="A312" s="4">
        <f>IF('True_Odds_Calculator_3-way'!A313="","",'True_Odds_Calculator_3-way'!A313)</f>
        <v>2.34</v>
      </c>
      <c r="B312" s="4">
        <f>IF('True_Odds_Calculator_3-way'!B313="","",'True_Odds_Calculator_3-way'!B313)</f>
        <v>3.55</v>
      </c>
      <c r="C312" s="4">
        <f>IF('True_Odds_Calculator_3-way'!C313="","",'True_Odds_Calculator_3-way'!C313)</f>
        <v>3.13</v>
      </c>
      <c r="D312" s="4">
        <f t="shared" si="20"/>
        <v>2.8529386086871611E-2</v>
      </c>
      <c r="E312" s="4">
        <f t="shared" si="21"/>
        <v>2.3932569583811838</v>
      </c>
      <c r="F312" s="4">
        <f t="shared" si="22"/>
        <v>3.6740345752234607</v>
      </c>
      <c r="G312" s="4">
        <f t="shared" si="23"/>
        <v>3.2260247543240661</v>
      </c>
      <c r="I312" s="4">
        <f t="shared" si="24"/>
        <v>1.0285293860868716</v>
      </c>
    </row>
    <row r="313" spans="1:9" x14ac:dyDescent="0.2">
      <c r="A313" s="4">
        <f>IF('True_Odds_Calculator_3-way'!A314="","",'True_Odds_Calculator_3-way'!A314)</f>
        <v>2.89</v>
      </c>
      <c r="B313" s="4">
        <f>IF('True_Odds_Calculator_3-way'!B314="","",'True_Odds_Calculator_3-way'!B314)</f>
        <v>3.36</v>
      </c>
      <c r="C313" s="4">
        <f>IF('True_Odds_Calculator_3-way'!C314="","",'True_Odds_Calculator_3-way'!C314)</f>
        <v>2.6</v>
      </c>
      <c r="D313" s="4">
        <f t="shared" si="20"/>
        <v>2.8255193480106966E-2</v>
      </c>
      <c r="E313" s="4">
        <f t="shared" si="21"/>
        <v>2.970864464059896</v>
      </c>
      <c r="F313" s="4">
        <f t="shared" si="22"/>
        <v>3.4698048068958944</v>
      </c>
      <c r="G313" s="4">
        <f t="shared" si="23"/>
        <v>2.665266607173522</v>
      </c>
      <c r="I313" s="4">
        <f t="shared" si="24"/>
        <v>1.028255193480107</v>
      </c>
    </row>
    <row r="314" spans="1:9" x14ac:dyDescent="0.2">
      <c r="A314" s="4">
        <f>IF('True_Odds_Calculator_3-way'!A315="","",'True_Odds_Calculator_3-way'!A315)</f>
        <v>1.55</v>
      </c>
      <c r="B314" s="4">
        <f>IF('True_Odds_Calculator_3-way'!B315="","",'True_Odds_Calculator_3-way'!B315)</f>
        <v>4.25</v>
      </c>
      <c r="C314" s="4">
        <f>IF('True_Odds_Calculator_3-way'!C315="","",'True_Odds_Calculator_3-way'!C315)</f>
        <v>6.59</v>
      </c>
      <c r="D314" s="4">
        <f t="shared" si="20"/>
        <v>3.2200476254920174E-2</v>
      </c>
      <c r="E314" s="4">
        <f t="shared" si="21"/>
        <v>1.5762234926936129</v>
      </c>
      <c r="F314" s="4">
        <f t="shared" si="22"/>
        <v>4.4531404269869421</v>
      </c>
      <c r="G314" s="4">
        <f t="shared" si="23"/>
        <v>7.0916163548125803</v>
      </c>
      <c r="I314" s="4">
        <f t="shared" si="24"/>
        <v>1.0322004762549202</v>
      </c>
    </row>
    <row r="315" spans="1:9" x14ac:dyDescent="0.2">
      <c r="A315" s="4">
        <f>IF('True_Odds_Calculator_3-way'!A316="","",'True_Odds_Calculator_3-way'!A316)</f>
        <v>1.9</v>
      </c>
      <c r="B315" s="4">
        <f>IF('True_Odds_Calculator_3-way'!B316="","",'True_Odds_Calculator_3-way'!B316)</f>
        <v>4.16</v>
      </c>
      <c r="C315" s="4">
        <f>IF('True_Odds_Calculator_3-way'!C316="","",'True_Odds_Calculator_3-way'!C316)</f>
        <v>3.81</v>
      </c>
      <c r="D315" s="4">
        <f t="shared" si="20"/>
        <v>2.916759645934941E-2</v>
      </c>
      <c r="E315" s="4">
        <f t="shared" si="21"/>
        <v>1.9357589086368157</v>
      </c>
      <c r="F315" s="4">
        <f t="shared" si="22"/>
        <v>4.3353462606004998</v>
      </c>
      <c r="G315" s="4">
        <f t="shared" si="23"/>
        <v>3.9565623352211907</v>
      </c>
      <c r="I315" s="4">
        <f t="shared" si="24"/>
        <v>1.0291675964593494</v>
      </c>
    </row>
    <row r="316" spans="1:9" x14ac:dyDescent="0.2">
      <c r="A316" s="4">
        <f>IF('True_Odds_Calculator_3-way'!A317="","",'True_Odds_Calculator_3-way'!A317)</f>
        <v>2.34</v>
      </c>
      <c r="B316" s="4">
        <f>IF('True_Odds_Calculator_3-way'!B317="","",'True_Odds_Calculator_3-way'!B317)</f>
        <v>3.6</v>
      </c>
      <c r="C316" s="4">
        <f>IF('True_Odds_Calculator_3-way'!C317="","",'True_Odds_Calculator_3-way'!C317)</f>
        <v>3.09</v>
      </c>
      <c r="D316" s="4">
        <f t="shared" si="20"/>
        <v>2.8752800597460881E-2</v>
      </c>
      <c r="E316" s="4">
        <f t="shared" si="21"/>
        <v>2.3936835832753998</v>
      </c>
      <c r="F316" s="4">
        <f t="shared" si="22"/>
        <v>3.7286509900990104</v>
      </c>
      <c r="G316" s="4">
        <f t="shared" si="23"/>
        <v>3.1843043995243758</v>
      </c>
      <c r="I316" s="4">
        <f t="shared" si="24"/>
        <v>1.0287528005974609</v>
      </c>
    </row>
    <row r="317" spans="1:9" x14ac:dyDescent="0.2">
      <c r="A317" s="4">
        <f>IF('True_Odds_Calculator_3-way'!A318="","",'True_Odds_Calculator_3-way'!A318)</f>
        <v>2.14</v>
      </c>
      <c r="B317" s="4">
        <f>IF('True_Odds_Calculator_3-way'!B318="","",'True_Odds_Calculator_3-way'!B318)</f>
        <v>3.2</v>
      </c>
      <c r="C317" s="4">
        <f>IF('True_Odds_Calculator_3-way'!C318="","",'True_Odds_Calculator_3-way'!C318)</f>
        <v>4.0199999999999996</v>
      </c>
      <c r="D317" s="4">
        <f t="shared" si="20"/>
        <v>2.8545938531640891E-2</v>
      </c>
      <c r="E317" s="4">
        <f t="shared" si="21"/>
        <v>2.1844821055616332</v>
      </c>
      <c r="F317" s="4">
        <f t="shared" si="22"/>
        <v>3.3004968316591112</v>
      </c>
      <c r="G317" s="4">
        <f t="shared" si="23"/>
        <v>4.1798871959737136</v>
      </c>
      <c r="I317" s="4">
        <f t="shared" si="24"/>
        <v>1.0285459385316409</v>
      </c>
    </row>
    <row r="318" spans="1:9" x14ac:dyDescent="0.2">
      <c r="A318" s="4">
        <f>IF('True_Odds_Calculator_3-way'!A319="","",'True_Odds_Calculator_3-way'!A319)</f>
        <v>3.12</v>
      </c>
      <c r="B318" s="4">
        <f>IF('True_Odds_Calculator_3-way'!B319="","",'True_Odds_Calculator_3-way'!B319)</f>
        <v>3.58</v>
      </c>
      <c r="C318" s="4">
        <f>IF('True_Odds_Calculator_3-way'!C319="","",'True_Odds_Calculator_3-way'!C319)</f>
        <v>2.33</v>
      </c>
      <c r="D318" s="4">
        <f t="shared" si="20"/>
        <v>2.9026978807591197E-2</v>
      </c>
      <c r="E318" s="4">
        <f t="shared" si="21"/>
        <v>3.2171185616014788</v>
      </c>
      <c r="F318" s="4">
        <f t="shared" si="22"/>
        <v>3.7084567181839985</v>
      </c>
      <c r="G318" s="4">
        <f t="shared" si="23"/>
        <v>2.3837397118977202</v>
      </c>
      <c r="I318" s="4">
        <f t="shared" si="24"/>
        <v>1.0290269788075912</v>
      </c>
    </row>
    <row r="319" spans="1:9" x14ac:dyDescent="0.2">
      <c r="A319" s="4">
        <f>IF('True_Odds_Calculator_3-way'!A320="","",'True_Odds_Calculator_3-way'!A320)</f>
        <v>2.0099999999999998</v>
      </c>
      <c r="B319" s="4">
        <f>IF('True_Odds_Calculator_3-way'!B320="","",'True_Odds_Calculator_3-way'!B320)</f>
        <v>3.42</v>
      </c>
      <c r="C319" s="4">
        <f>IF('True_Odds_Calculator_3-way'!C320="","",'True_Odds_Calculator_3-way'!C320)</f>
        <v>4.09</v>
      </c>
      <c r="D319" s="4">
        <f t="shared" si="20"/>
        <v>3.440887613577126E-2</v>
      </c>
      <c r="E319" s="4">
        <f t="shared" si="21"/>
        <v>2.0574319266148495</v>
      </c>
      <c r="F319" s="4">
        <f t="shared" si="22"/>
        <v>3.5596304884036392</v>
      </c>
      <c r="G319" s="4">
        <f t="shared" si="23"/>
        <v>4.2913085803649302</v>
      </c>
      <c r="I319" s="4">
        <f t="shared" si="24"/>
        <v>1.0344088761357713</v>
      </c>
    </row>
    <row r="320" spans="1:9" x14ac:dyDescent="0.2">
      <c r="A320" s="4">
        <f>IF('True_Odds_Calculator_3-way'!A321="","",'True_Odds_Calculator_3-way'!A321)</f>
        <v>3.13</v>
      </c>
      <c r="B320" s="4">
        <f>IF('True_Odds_Calculator_3-way'!B321="","",'True_Odds_Calculator_3-way'!B321)</f>
        <v>3.48</v>
      </c>
      <c r="C320" s="4">
        <f>IF('True_Odds_Calculator_3-way'!C321="","",'True_Odds_Calculator_3-way'!C321)</f>
        <v>2.34</v>
      </c>
      <c r="D320" s="4">
        <f t="shared" si="20"/>
        <v>3.4195567080881561E-2</v>
      </c>
      <c r="E320" s="4">
        <f t="shared" si="21"/>
        <v>3.2458016838090269</v>
      </c>
      <c r="F320" s="4">
        <f t="shared" si="22"/>
        <v>3.6237424776134</v>
      </c>
      <c r="G320" s="4">
        <f t="shared" si="23"/>
        <v>2.4041241018567288</v>
      </c>
      <c r="I320" s="4">
        <f t="shared" si="24"/>
        <v>1.0341955670808816</v>
      </c>
    </row>
    <row r="321" spans="1:9" x14ac:dyDescent="0.2">
      <c r="A321" s="4">
        <f>IF('True_Odds_Calculator_3-way'!A322="","",'True_Odds_Calculator_3-way'!A322)</f>
        <v>2.56</v>
      </c>
      <c r="B321" s="4">
        <f>IF('True_Odds_Calculator_3-way'!B322="","",'True_Odds_Calculator_3-way'!B322)</f>
        <v>3.6</v>
      </c>
      <c r="C321" s="4">
        <f>IF('True_Odds_Calculator_3-way'!C322="","",'True_Odds_Calculator_3-way'!C322)</f>
        <v>2.74</v>
      </c>
      <c r="D321" s="4">
        <f t="shared" si="20"/>
        <v>3.3366281427412936E-2</v>
      </c>
      <c r="E321" s="4">
        <f t="shared" si="21"/>
        <v>2.6350259344182012</v>
      </c>
      <c r="F321" s="4">
        <f t="shared" si="22"/>
        <v>3.7501544505520625</v>
      </c>
      <c r="G321" s="4">
        <f t="shared" si="23"/>
        <v>2.8261248462998561</v>
      </c>
      <c r="I321" s="4">
        <f t="shared" si="24"/>
        <v>1.0333662814274129</v>
      </c>
    </row>
    <row r="322" spans="1:9" x14ac:dyDescent="0.2">
      <c r="A322" s="4">
        <f>IF('True_Odds_Calculator_3-way'!A323="","",'True_Odds_Calculator_3-way'!A323)</f>
        <v>2.82</v>
      </c>
      <c r="B322" s="4">
        <f>IF('True_Odds_Calculator_3-way'!B323="","",'True_Odds_Calculator_3-way'!B323)</f>
        <v>3.06</v>
      </c>
      <c r="C322" s="4">
        <f>IF('True_Odds_Calculator_3-way'!C323="","",'True_Odds_Calculator_3-way'!C323)</f>
        <v>2.84</v>
      </c>
      <c r="D322" s="4">
        <f t="shared" si="20"/>
        <v>3.3519990755267237E-2</v>
      </c>
      <c r="E322" s="4">
        <f t="shared" si="21"/>
        <v>2.9117455839524284</v>
      </c>
      <c r="F322" s="4">
        <f t="shared" si="22"/>
        <v>3.1683263141346529</v>
      </c>
      <c r="G322" s="4">
        <f t="shared" si="23"/>
        <v>2.9330730298672374</v>
      </c>
      <c r="I322" s="4">
        <f t="shared" si="24"/>
        <v>1.0335199907552672</v>
      </c>
    </row>
    <row r="323" spans="1:9" x14ac:dyDescent="0.2">
      <c r="A323" s="4">
        <f>IF('True_Odds_Calculator_3-way'!A324="","",'True_Odds_Calculator_3-way'!A324)</f>
        <v>2.33</v>
      </c>
      <c r="B323" s="4">
        <f>IF('True_Odds_Calculator_3-way'!B324="","",'True_Odds_Calculator_3-way'!B324)</f>
        <v>3.17</v>
      </c>
      <c r="C323" s="4">
        <f>IF('True_Odds_Calculator_3-way'!C324="","",'True_Odds_Calculator_3-way'!C324)</f>
        <v>3.45</v>
      </c>
      <c r="D323" s="4">
        <f t="shared" ref="D323:D386" si="25">IF(A323="","",((1/A323)+(1/B323)+(1/C323))-1)</f>
        <v>3.4497035069202653E-2</v>
      </c>
      <c r="E323" s="4">
        <f t="shared" ref="E323:E386" si="26">IF(A323="","",(3*A323)/(3-($D323*A323)))</f>
        <v>2.3941456187034036</v>
      </c>
      <c r="F323" s="4">
        <f t="shared" ref="F323:F386" si="27">IF(B323="","",(3*B323)/(3-($D323*B323)))</f>
        <v>3.2899238674418569</v>
      </c>
      <c r="G323" s="4">
        <f t="shared" ref="G323:G386" si="28">IF(C323="","",(3*C323)/(3-($D323*C323)))</f>
        <v>3.5925210222449158</v>
      </c>
      <c r="I323" s="4">
        <f t="shared" ref="I323:I386" si="29">IF(A323="","",D323+1)</f>
        <v>1.0344970350692027</v>
      </c>
    </row>
    <row r="324" spans="1:9" x14ac:dyDescent="0.2">
      <c r="A324" s="4">
        <f>IF('True_Odds_Calculator_3-way'!A325="","",'True_Odds_Calculator_3-way'!A325)</f>
        <v>1.91</v>
      </c>
      <c r="B324" s="4">
        <f>IF('True_Odds_Calculator_3-way'!B325="","",'True_Odds_Calculator_3-way'!B325)</f>
        <v>3.72</v>
      </c>
      <c r="C324" s="4">
        <f>IF('True_Odds_Calculator_3-way'!C325="","",'True_Odds_Calculator_3-way'!C325)</f>
        <v>4.12</v>
      </c>
      <c r="D324" s="4">
        <f t="shared" si="25"/>
        <v>3.509586032710077E-2</v>
      </c>
      <c r="E324" s="4">
        <f t="shared" si="26"/>
        <v>1.9536531376346373</v>
      </c>
      <c r="F324" s="4">
        <f t="shared" si="27"/>
        <v>3.8892560144664641</v>
      </c>
      <c r="G324" s="4">
        <f t="shared" si="28"/>
        <v>4.3286328068932995</v>
      </c>
      <c r="I324" s="4">
        <f t="shared" si="29"/>
        <v>1.0350958603271008</v>
      </c>
    </row>
    <row r="325" spans="1:9" x14ac:dyDescent="0.2">
      <c r="A325" s="4">
        <f>IF('True_Odds_Calculator_3-way'!A326="","",'True_Odds_Calculator_3-way'!A326)</f>
        <v>2.68</v>
      </c>
      <c r="B325" s="4">
        <f>IF('True_Odds_Calculator_3-way'!B326="","",'True_Odds_Calculator_3-way'!B326)</f>
        <v>3.15</v>
      </c>
      <c r="C325" s="4">
        <f>IF('True_Odds_Calculator_3-way'!C326="","",'True_Odds_Calculator_3-way'!C326)</f>
        <v>2.93</v>
      </c>
      <c r="D325" s="4">
        <f t="shared" si="25"/>
        <v>3.1891574146171386E-2</v>
      </c>
      <c r="E325" s="4">
        <f t="shared" si="26"/>
        <v>2.7585917442822701</v>
      </c>
      <c r="F325" s="4">
        <f t="shared" si="27"/>
        <v>3.2591359237116766</v>
      </c>
      <c r="G325" s="4">
        <f t="shared" si="28"/>
        <v>3.024195954218011</v>
      </c>
      <c r="I325" s="4">
        <f t="shared" si="29"/>
        <v>1.0318915741461714</v>
      </c>
    </row>
    <row r="326" spans="1:9" x14ac:dyDescent="0.2">
      <c r="A326" s="4">
        <f>IF('True_Odds_Calculator_3-way'!A327="","",'True_Odds_Calculator_3-way'!A327)</f>
        <v>4.1500000000000004</v>
      </c>
      <c r="B326" s="4">
        <f>IF('True_Odds_Calculator_3-way'!B327="","",'True_Odds_Calculator_3-way'!B327)</f>
        <v>3.16</v>
      </c>
      <c r="C326" s="4">
        <f>IF('True_Odds_Calculator_3-way'!C327="","",'True_Odds_Calculator_3-way'!C327)</f>
        <v>2.0699999999999998</v>
      </c>
      <c r="D326" s="4">
        <f t="shared" si="25"/>
        <v>4.0511339063831864E-2</v>
      </c>
      <c r="E326" s="4">
        <f t="shared" si="26"/>
        <v>4.3963759212432825</v>
      </c>
      <c r="F326" s="4">
        <f t="shared" si="27"/>
        <v>3.3008538500262246</v>
      </c>
      <c r="G326" s="4">
        <f t="shared" si="28"/>
        <v>2.1295262730151023</v>
      </c>
      <c r="I326" s="4">
        <f t="shared" si="29"/>
        <v>1.0405113390638319</v>
      </c>
    </row>
    <row r="327" spans="1:9" x14ac:dyDescent="0.2">
      <c r="A327" s="4">
        <f>IF('True_Odds_Calculator_3-way'!A328="","",'True_Odds_Calculator_3-way'!A328)</f>
        <v>3.34</v>
      </c>
      <c r="B327" s="4">
        <f>IF('True_Odds_Calculator_3-way'!B328="","",'True_Odds_Calculator_3-way'!B328)</f>
        <v>3.12</v>
      </c>
      <c r="C327" s="4">
        <f>IF('True_Odds_Calculator_3-way'!C328="","",'True_Odds_Calculator_3-way'!C328)</f>
        <v>2.39</v>
      </c>
      <c r="D327" s="4">
        <f t="shared" si="25"/>
        <v>3.8324059958615209E-2</v>
      </c>
      <c r="E327" s="4">
        <f t="shared" si="26"/>
        <v>3.4888608059278541</v>
      </c>
      <c r="F327" s="4">
        <f t="shared" si="27"/>
        <v>3.2495160331839106</v>
      </c>
      <c r="G327" s="4">
        <f t="shared" si="28"/>
        <v>2.4652683431309952</v>
      </c>
      <c r="I327" s="4">
        <f t="shared" si="29"/>
        <v>1.0383240599586152</v>
      </c>
    </row>
    <row r="328" spans="1:9" x14ac:dyDescent="0.2">
      <c r="A328" s="4">
        <f>IF('True_Odds_Calculator_3-way'!A329="","",'True_Odds_Calculator_3-way'!A329)</f>
        <v>1.36</v>
      </c>
      <c r="B328" s="4">
        <f>IF('True_Odds_Calculator_3-way'!B329="","",'True_Odds_Calculator_3-way'!B329)</f>
        <v>5.0599999999999996</v>
      </c>
      <c r="C328" s="4">
        <f>IF('True_Odds_Calculator_3-way'!C329="","",'True_Odds_Calculator_3-way'!C329)</f>
        <v>9.5500000000000007</v>
      </c>
      <c r="D328" s="4">
        <f t="shared" si="25"/>
        <v>3.7634618029899203E-2</v>
      </c>
      <c r="E328" s="4">
        <f t="shared" si="26"/>
        <v>1.3836057345738482</v>
      </c>
      <c r="F328" s="4">
        <f t="shared" si="27"/>
        <v>5.4029642637517297</v>
      </c>
      <c r="G328" s="4">
        <f t="shared" si="28"/>
        <v>10.849850424951626</v>
      </c>
      <c r="I328" s="4">
        <f t="shared" si="29"/>
        <v>1.0376346180298992</v>
      </c>
    </row>
    <row r="329" spans="1:9" x14ac:dyDescent="0.2">
      <c r="A329" s="4">
        <f>IF('True_Odds_Calculator_3-way'!A330="","",'True_Odds_Calculator_3-way'!A330)</f>
        <v>2.5499999999999998</v>
      </c>
      <c r="B329" s="4">
        <f>IF('True_Odds_Calculator_3-way'!B330="","",'True_Odds_Calculator_3-way'!B330)</f>
        <v>3.49</v>
      </c>
      <c r="C329" s="4">
        <f>IF('True_Odds_Calculator_3-way'!C330="","",'True_Odds_Calculator_3-way'!C330)</f>
        <v>2.82</v>
      </c>
      <c r="D329" s="4">
        <f t="shared" si="25"/>
        <v>3.3299743112510605E-2</v>
      </c>
      <c r="E329" s="4">
        <f t="shared" si="26"/>
        <v>2.6242796628335823</v>
      </c>
      <c r="F329" s="4">
        <f t="shared" si="27"/>
        <v>3.6306465309594462</v>
      </c>
      <c r="G329" s="4">
        <f t="shared" si="28"/>
        <v>2.9111232778830125</v>
      </c>
      <c r="I329" s="4">
        <f t="shared" si="29"/>
        <v>1.0332997431125106</v>
      </c>
    </row>
    <row r="330" spans="1:9" x14ac:dyDescent="0.2">
      <c r="A330" s="4">
        <f>IF('True_Odds_Calculator_3-way'!A331="","",'True_Odds_Calculator_3-way'!A331)</f>
        <v>2.77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2.89</v>
      </c>
      <c r="D330" s="4">
        <f t="shared" si="25"/>
        <v>3.2764490593385709E-2</v>
      </c>
      <c r="E330" s="4">
        <f t="shared" si="26"/>
        <v>2.8564137904903562</v>
      </c>
      <c r="F330" s="4">
        <f t="shared" si="27"/>
        <v>3.1765050221943167</v>
      </c>
      <c r="G330" s="4">
        <f t="shared" si="28"/>
        <v>2.9841903766830962</v>
      </c>
      <c r="I330" s="4">
        <f t="shared" si="29"/>
        <v>1.0327644905933857</v>
      </c>
    </row>
    <row r="331" spans="1:9" x14ac:dyDescent="0.2">
      <c r="A331" s="4">
        <f>IF('True_Odds_Calculator_3-way'!A332="","",'True_Odds_Calculator_3-way'!A332)</f>
        <v>2.0499999999999998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3.37</v>
      </c>
      <c r="D331" s="4">
        <f t="shared" si="25"/>
        <v>3.9642823909617375E-2</v>
      </c>
      <c r="E331" s="4">
        <f t="shared" si="26"/>
        <v>2.1070792232508126</v>
      </c>
      <c r="F331" s="4">
        <f t="shared" si="27"/>
        <v>4.1341487243994477</v>
      </c>
      <c r="G331" s="4">
        <f t="shared" si="28"/>
        <v>3.5270677533881902</v>
      </c>
      <c r="I331" s="4">
        <f t="shared" si="29"/>
        <v>1.0396428239096174</v>
      </c>
    </row>
    <row r="332" spans="1:9" x14ac:dyDescent="0.2">
      <c r="A332" s="4">
        <f>IF('True_Odds_Calculator_3-way'!A333="","",'True_Odds_Calculator_3-way'!A333)</f>
        <v>3.31</v>
      </c>
      <c r="B332" s="4">
        <f>IF('True_Odds_Calculator_3-way'!B333="","",'True_Odds_Calculator_3-way'!B333)</f>
        <v>3.4</v>
      </c>
      <c r="C332" s="4">
        <f>IF('True_Odds_Calculator_3-way'!C333="","",'True_Odds_Calculator_3-way'!C333)</f>
        <v>2.2599999999999998</v>
      </c>
      <c r="D332" s="4">
        <f t="shared" si="25"/>
        <v>3.8710326790395877E-2</v>
      </c>
      <c r="E332" s="4">
        <f t="shared" si="26"/>
        <v>3.4576788245487466</v>
      </c>
      <c r="F332" s="4">
        <f t="shared" si="27"/>
        <v>3.5560081352494541</v>
      </c>
      <c r="G332" s="4">
        <f t="shared" si="28"/>
        <v>2.3278852771906529</v>
      </c>
      <c r="I332" s="4">
        <f t="shared" si="29"/>
        <v>1.0387103267903959</v>
      </c>
    </row>
    <row r="333" spans="1:9" x14ac:dyDescent="0.2">
      <c r="A333" s="4">
        <f>IF('True_Odds_Calculator_3-way'!A334="","",'True_Odds_Calculator_3-way'!A334)</f>
        <v>2.06</v>
      </c>
      <c r="B333" s="4">
        <f>IF('True_Odds_Calculator_3-way'!B334="","",'True_Odds_Calculator_3-way'!B334)</f>
        <v>3.8</v>
      </c>
      <c r="C333" s="4">
        <f>IF('True_Odds_Calculator_3-way'!C334="","",'True_Odds_Calculator_3-way'!C334)</f>
        <v>3.58</v>
      </c>
      <c r="D333" s="4">
        <f t="shared" si="25"/>
        <v>2.7924396879273061E-2</v>
      </c>
      <c r="E333" s="4">
        <f t="shared" si="26"/>
        <v>2.1002721996610494</v>
      </c>
      <c r="F333" s="4">
        <f t="shared" si="27"/>
        <v>3.9393379389968244</v>
      </c>
      <c r="G333" s="4">
        <f t="shared" si="28"/>
        <v>3.7034091229455051</v>
      </c>
      <c r="I333" s="4">
        <f t="shared" si="29"/>
        <v>1.0279243968792731</v>
      </c>
    </row>
    <row r="334" spans="1:9" x14ac:dyDescent="0.2">
      <c r="A334" s="4">
        <f>IF('True_Odds_Calculator_3-way'!A335="","",'True_Odds_Calculator_3-way'!A335)</f>
        <v>1.85</v>
      </c>
      <c r="B334" s="4">
        <f>IF('True_Odds_Calculator_3-way'!B335="","",'True_Odds_Calculator_3-way'!B335)</f>
        <v>3.93</v>
      </c>
      <c r="C334" s="4">
        <f>IF('True_Odds_Calculator_3-way'!C335="","",'True_Odds_Calculator_3-way'!C335)</f>
        <v>4.2300000000000004</v>
      </c>
      <c r="D334" s="4">
        <f t="shared" si="25"/>
        <v>3.1400086134534488E-2</v>
      </c>
      <c r="E334" s="4">
        <f t="shared" si="26"/>
        <v>1.886529601726904</v>
      </c>
      <c r="F334" s="4">
        <f t="shared" si="27"/>
        <v>4.0985919434725036</v>
      </c>
      <c r="G334" s="4">
        <f t="shared" si="28"/>
        <v>4.4259552816716434</v>
      </c>
      <c r="I334" s="4">
        <f t="shared" si="29"/>
        <v>1.0314000861345345</v>
      </c>
    </row>
    <row r="335" spans="1:9" x14ac:dyDescent="0.2">
      <c r="A335" s="4">
        <f>IF('True_Odds_Calculator_3-way'!A336="","",'True_Odds_Calculator_3-way'!A336)</f>
        <v>2.1800000000000002</v>
      </c>
      <c r="B335" s="4">
        <f>IF('True_Odds_Calculator_3-way'!B336="","",'True_Odds_Calculator_3-way'!B336)</f>
        <v>3.51</v>
      </c>
      <c r="C335" s="4">
        <f>IF('True_Odds_Calculator_3-way'!C336="","",'True_Odds_Calculator_3-way'!C336)</f>
        <v>3.44</v>
      </c>
      <c r="D335" s="4">
        <f t="shared" si="25"/>
        <v>3.4313555649164718E-2</v>
      </c>
      <c r="E335" s="4">
        <f t="shared" si="26"/>
        <v>2.2357472787649555</v>
      </c>
      <c r="F335" s="4">
        <f t="shared" si="27"/>
        <v>3.6568094160743212</v>
      </c>
      <c r="G335" s="4">
        <f t="shared" si="28"/>
        <v>3.5808946339665462</v>
      </c>
      <c r="I335" s="4">
        <f t="shared" si="29"/>
        <v>1.0343135556491647</v>
      </c>
    </row>
    <row r="336" spans="1:9" x14ac:dyDescent="0.2">
      <c r="A336" s="4">
        <f>IF('True_Odds_Calculator_3-way'!A337="","",'True_Odds_Calculator_3-way'!A337)</f>
        <v>1.85</v>
      </c>
      <c r="B336" s="4">
        <f>IF('True_Odds_Calculator_3-way'!B337="","",'True_Odds_Calculator_3-way'!B337)</f>
        <v>3.78</v>
      </c>
      <c r="C336" s="4">
        <f>IF('True_Odds_Calculator_3-way'!C337="","",'True_Odds_Calculator_3-way'!C337)</f>
        <v>4.3499999999999996</v>
      </c>
      <c r="D336" s="4">
        <f t="shared" si="25"/>
        <v>3.4975862562069304E-2</v>
      </c>
      <c r="E336" s="4">
        <f t="shared" si="26"/>
        <v>1.8907812174648115</v>
      </c>
      <c r="F336" s="4">
        <f t="shared" si="27"/>
        <v>3.9542627244779234</v>
      </c>
      <c r="G336" s="4">
        <f t="shared" si="28"/>
        <v>4.5823962279783368</v>
      </c>
      <c r="I336" s="4">
        <f t="shared" si="29"/>
        <v>1.0349758625620693</v>
      </c>
    </row>
    <row r="337" spans="1:9" x14ac:dyDescent="0.2">
      <c r="A337" s="4">
        <f>IF('True_Odds_Calculator_3-way'!A338="","",'True_Odds_Calculator_3-way'!A338)</f>
        <v>2.2999999999999998</v>
      </c>
      <c r="B337" s="4">
        <f>IF('True_Odds_Calculator_3-way'!B338="","",'True_Odds_Calculator_3-way'!B338)</f>
        <v>3.25</v>
      </c>
      <c r="C337" s="4">
        <f>IF('True_Odds_Calculator_3-way'!C338="","",'True_Odds_Calculator_3-way'!C338)</f>
        <v>3.38</v>
      </c>
      <c r="D337" s="4">
        <f t="shared" si="25"/>
        <v>3.8332904553640468E-2</v>
      </c>
      <c r="E337" s="4">
        <f t="shared" si="26"/>
        <v>2.3696403170087383</v>
      </c>
      <c r="F337" s="4">
        <f t="shared" si="27"/>
        <v>3.3908112823495209</v>
      </c>
      <c r="G337" s="4">
        <f t="shared" si="28"/>
        <v>3.5325658891245086</v>
      </c>
      <c r="I337" s="4">
        <f t="shared" si="29"/>
        <v>1.0383329045536405</v>
      </c>
    </row>
    <row r="338" spans="1:9" x14ac:dyDescent="0.2">
      <c r="A338" s="4">
        <f>IF('True_Odds_Calculator_3-way'!A339="","",'True_Odds_Calculator_3-way'!A339)</f>
        <v>3.47</v>
      </c>
      <c r="B338" s="4">
        <f>IF('True_Odds_Calculator_3-way'!B339="","",'True_Odds_Calculator_3-way'!B339)</f>
        <v>3.17</v>
      </c>
      <c r="C338" s="4">
        <f>IF('True_Odds_Calculator_3-way'!C339="","",'True_Odds_Calculator_3-way'!C339)</f>
        <v>2.2999999999999998</v>
      </c>
      <c r="D338" s="4">
        <f t="shared" si="25"/>
        <v>3.8424459985209491E-2</v>
      </c>
      <c r="E338" s="4">
        <f t="shared" si="26"/>
        <v>3.631394769691406</v>
      </c>
      <c r="F338" s="4">
        <f t="shared" si="27"/>
        <v>3.3041547838632153</v>
      </c>
      <c r="G338" s="4">
        <f t="shared" si="28"/>
        <v>2.3698116966101392</v>
      </c>
      <c r="I338" s="4">
        <f t="shared" si="29"/>
        <v>1.0384244599852095</v>
      </c>
    </row>
    <row r="339" spans="1:9" x14ac:dyDescent="0.2">
      <c r="A339" s="4">
        <f>IF('True_Odds_Calculator_3-way'!A340="","",'True_Odds_Calculator_3-way'!A340)</f>
        <v>2.94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2.59</v>
      </c>
      <c r="D339" s="4">
        <f t="shared" si="25"/>
        <v>3.8736440522154858E-2</v>
      </c>
      <c r="E339" s="4">
        <f t="shared" si="26"/>
        <v>3.0560114246918495</v>
      </c>
      <c r="F339" s="4">
        <f t="shared" si="27"/>
        <v>3.3379190426266407</v>
      </c>
      <c r="G339" s="4">
        <f t="shared" si="28"/>
        <v>2.6796128462778026</v>
      </c>
      <c r="I339" s="4">
        <f t="shared" si="29"/>
        <v>1.0387364405221549</v>
      </c>
    </row>
    <row r="340" spans="1:9" x14ac:dyDescent="0.2">
      <c r="A340" s="4">
        <f>IF('True_Odds_Calculator_3-way'!A341="","",'True_Odds_Calculator_3-way'!A341)</f>
        <v>2.68</v>
      </c>
      <c r="B340" s="4">
        <f>IF('True_Odds_Calculator_3-way'!B341="","",'True_Odds_Calculator_3-way'!B341)</f>
        <v>3.21</v>
      </c>
      <c r="C340" s="4">
        <f>IF('True_Odds_Calculator_3-way'!C341="","",'True_Odds_Calculator_3-way'!C341)</f>
        <v>2.82</v>
      </c>
      <c r="D340" s="4">
        <f t="shared" si="25"/>
        <v>3.9270737187002025E-2</v>
      </c>
      <c r="E340" s="4">
        <f t="shared" si="26"/>
        <v>2.7774376756799835</v>
      </c>
      <c r="F340" s="4">
        <f t="shared" si="27"/>
        <v>3.3507995544771072</v>
      </c>
      <c r="G340" s="4">
        <f t="shared" si="28"/>
        <v>2.928088917727349</v>
      </c>
      <c r="I340" s="4">
        <f t="shared" si="29"/>
        <v>1.039270737187002</v>
      </c>
    </row>
    <row r="341" spans="1:9" x14ac:dyDescent="0.2">
      <c r="A341" s="4">
        <f>IF('True_Odds_Calculator_3-way'!A342="","",'True_Odds_Calculator_3-way'!A342)</f>
        <v>1.85</v>
      </c>
      <c r="B341" s="4">
        <f>IF('True_Odds_Calculator_3-way'!B342="","",'True_Odds_Calculator_3-way'!B342)</f>
        <v>3.58</v>
      </c>
      <c r="C341" s="4">
        <f>IF('True_Odds_Calculator_3-way'!C342="","",'True_Odds_Calculator_3-way'!C342)</f>
        <v>4.5</v>
      </c>
      <c r="D341" s="4">
        <f t="shared" si="25"/>
        <v>4.2092371701309972E-2</v>
      </c>
      <c r="E341" s="4">
        <f t="shared" si="26"/>
        <v>1.8993000605410457</v>
      </c>
      <c r="F341" s="4">
        <f t="shared" si="27"/>
        <v>3.769334541851983</v>
      </c>
      <c r="G341" s="4">
        <f t="shared" si="28"/>
        <v>4.8032716430739457</v>
      </c>
      <c r="I341" s="4">
        <f t="shared" si="29"/>
        <v>1.04209237170131</v>
      </c>
    </row>
    <row r="342" spans="1:9" x14ac:dyDescent="0.2">
      <c r="A342" s="4">
        <f>IF('True_Odds_Calculator_3-way'!A343="","",'True_Odds_Calculator_3-way'!A343)</f>
        <v>5.1100000000000003</v>
      </c>
      <c r="B342" s="4">
        <f>IF('True_Odds_Calculator_3-way'!B343="","",'True_Odds_Calculator_3-way'!B343)</f>
        <v>4</v>
      </c>
      <c r="C342" s="4">
        <f>IF('True_Odds_Calculator_3-way'!C343="","",'True_Odds_Calculator_3-way'!C343)</f>
        <v>1.69</v>
      </c>
      <c r="D342" s="4">
        <f t="shared" si="25"/>
        <v>3.7410692574022519E-2</v>
      </c>
      <c r="E342" s="4">
        <f t="shared" si="26"/>
        <v>5.4577858297740134</v>
      </c>
      <c r="F342" s="4">
        <f t="shared" si="27"/>
        <v>4.2099986187508645</v>
      </c>
      <c r="G342" s="4">
        <f t="shared" si="28"/>
        <v>1.726382986521223</v>
      </c>
      <c r="I342" s="4">
        <f t="shared" si="29"/>
        <v>1.0374106925740225</v>
      </c>
    </row>
    <row r="343" spans="1:9" x14ac:dyDescent="0.2">
      <c r="A343" s="4">
        <f>IF('True_Odds_Calculator_3-way'!A344="","",'True_Odds_Calculator_3-way'!A344)</f>
        <v>3.27</v>
      </c>
      <c r="B343" s="4">
        <f>IF('True_Odds_Calculator_3-way'!B344="","",'True_Odds_Calculator_3-way'!B344)</f>
        <v>3.53</v>
      </c>
      <c r="C343" s="4">
        <f>IF('True_Odds_Calculator_3-way'!C344="","",'True_Odds_Calculator_3-way'!C344)</f>
        <v>2.25</v>
      </c>
      <c r="D343" s="4">
        <f t="shared" si="25"/>
        <v>3.3540960978131196E-2</v>
      </c>
      <c r="E343" s="4">
        <f t="shared" si="26"/>
        <v>3.3940866099286149</v>
      </c>
      <c r="F343" s="4">
        <f t="shared" si="27"/>
        <v>3.6750411235120359</v>
      </c>
      <c r="G343" s="4">
        <f t="shared" si="28"/>
        <v>2.3080609363509725</v>
      </c>
      <c r="I343" s="4">
        <f t="shared" si="29"/>
        <v>1.0335409609781312</v>
      </c>
    </row>
    <row r="344" spans="1:9" x14ac:dyDescent="0.2">
      <c r="A344" s="4">
        <f>IF('True_Odds_Calculator_3-way'!A345="","",'True_Odds_Calculator_3-way'!A345)</f>
        <v>5.56</v>
      </c>
      <c r="B344" s="4">
        <f>IF('True_Odds_Calculator_3-way'!B345="","",'True_Odds_Calculator_3-way'!B345)</f>
        <v>4.4800000000000004</v>
      </c>
      <c r="C344" s="4">
        <f>IF('True_Odds_Calculator_3-way'!C345="","",'True_Odds_Calculator_3-way'!C345)</f>
        <v>1.58</v>
      </c>
      <c r="D344" s="4">
        <f t="shared" si="25"/>
        <v>3.5981793227262582E-2</v>
      </c>
      <c r="E344" s="4">
        <f t="shared" si="26"/>
        <v>5.9572678966718158</v>
      </c>
      <c r="F344" s="4">
        <f t="shared" si="27"/>
        <v>4.7343922024529013</v>
      </c>
      <c r="G344" s="4">
        <f t="shared" si="28"/>
        <v>1.6105200163949667</v>
      </c>
      <c r="I344" s="4">
        <f t="shared" si="29"/>
        <v>1.0359817932272626</v>
      </c>
    </row>
    <row r="345" spans="1:9" x14ac:dyDescent="0.2">
      <c r="A345" s="4">
        <f>IF('True_Odds_Calculator_3-way'!A346="","",'True_Odds_Calculator_3-way'!A346)</f>
        <v>2.5</v>
      </c>
      <c r="B345" s="4">
        <f>IF('True_Odds_Calculator_3-way'!B346="","",'True_Odds_Calculator_3-way'!B346)</f>
        <v>2.93</v>
      </c>
      <c r="C345" s="4">
        <f>IF('True_Odds_Calculator_3-way'!C346="","",'True_Odds_Calculator_3-way'!C346)</f>
        <v>3.36</v>
      </c>
      <c r="D345" s="4">
        <f t="shared" si="25"/>
        <v>3.8915975946692605E-2</v>
      </c>
      <c r="E345" s="4">
        <f t="shared" si="26"/>
        <v>2.5837923335876205</v>
      </c>
      <c r="F345" s="4">
        <f t="shared" si="27"/>
        <v>3.0457631733093531</v>
      </c>
      <c r="G345" s="4">
        <f t="shared" si="28"/>
        <v>3.5131225853110783</v>
      </c>
      <c r="I345" s="4">
        <f t="shared" si="29"/>
        <v>1.0389159759466926</v>
      </c>
    </row>
    <row r="346" spans="1:9" x14ac:dyDescent="0.2">
      <c r="A346" s="4">
        <f>IF('True_Odds_Calculator_3-way'!A347="","",'True_Odds_Calculator_3-way'!A347)</f>
        <v>1.64</v>
      </c>
      <c r="B346" s="4">
        <f>IF('True_Odds_Calculator_3-way'!B347="","",'True_Odds_Calculator_3-way'!B347)</f>
        <v>4.21</v>
      </c>
      <c r="C346" s="4">
        <f>IF('True_Odds_Calculator_3-way'!C347="","",'True_Odds_Calculator_3-way'!C347)</f>
        <v>5.1100000000000003</v>
      </c>
      <c r="D346" s="4">
        <f t="shared" si="25"/>
        <v>4.2980505015038473E-2</v>
      </c>
      <c r="E346" s="4">
        <f t="shared" si="26"/>
        <v>1.67946062258909</v>
      </c>
      <c r="F346" s="4">
        <f t="shared" si="27"/>
        <v>4.4802294065418753</v>
      </c>
      <c r="G346" s="4">
        <f t="shared" si="28"/>
        <v>5.5136554122815573</v>
      </c>
      <c r="I346" s="4">
        <f t="shared" si="29"/>
        <v>1.0429805050150385</v>
      </c>
    </row>
    <row r="347" spans="1:9" x14ac:dyDescent="0.2">
      <c r="A347" s="4">
        <f>IF('True_Odds_Calculator_3-way'!A348="","",'True_Odds_Calculator_3-way'!A348)</f>
        <v>2.5</v>
      </c>
      <c r="B347" s="4">
        <f>IF('True_Odds_Calculator_3-way'!B348="","",'True_Odds_Calculator_3-way'!B348)</f>
        <v>3.03</v>
      </c>
      <c r="C347" s="4">
        <f>IF('True_Odds_Calculator_3-way'!C348="","",'True_Odds_Calculator_3-way'!C348)</f>
        <v>3.25</v>
      </c>
      <c r="D347" s="4">
        <f t="shared" si="25"/>
        <v>3.7725310992637873E-2</v>
      </c>
      <c r="E347" s="4">
        <f t="shared" si="26"/>
        <v>2.5811454283342803</v>
      </c>
      <c r="F347" s="4">
        <f t="shared" si="27"/>
        <v>3.1500239910433443</v>
      </c>
      <c r="G347" s="4">
        <f t="shared" si="28"/>
        <v>3.388484257613122</v>
      </c>
      <c r="I347" s="4">
        <f t="shared" si="29"/>
        <v>1.0377253109926379</v>
      </c>
    </row>
    <row r="348" spans="1:9" x14ac:dyDescent="0.2">
      <c r="A348" s="4">
        <f>IF('True_Odds_Calculator_3-way'!A349="","",'True_Odds_Calculator_3-way'!A349)</f>
        <v>3.94</v>
      </c>
      <c r="B348" s="4">
        <f>IF('True_Odds_Calculator_3-way'!B349="","",'True_Odds_Calculator_3-way'!B349)</f>
        <v>3.18</v>
      </c>
      <c r="C348" s="4">
        <f>IF('True_Odds_Calculator_3-way'!C349="","",'True_Odds_Calculator_3-way'!C349)</f>
        <v>2.12</v>
      </c>
      <c r="D348" s="4">
        <f t="shared" si="25"/>
        <v>3.9970628611563308E-2</v>
      </c>
      <c r="E348" s="4">
        <f t="shared" si="26"/>
        <v>4.1582883441012477</v>
      </c>
      <c r="F348" s="4">
        <f t="shared" si="27"/>
        <v>3.3206940419817657</v>
      </c>
      <c r="G348" s="4">
        <f t="shared" si="28"/>
        <v>2.1816218977085411</v>
      </c>
      <c r="I348" s="4">
        <f t="shared" si="29"/>
        <v>1.0399706286115633</v>
      </c>
    </row>
    <row r="349" spans="1:9" x14ac:dyDescent="0.2">
      <c r="A349" s="4">
        <f>IF('True_Odds_Calculator_3-way'!A350="","",'True_Odds_Calculator_3-way'!A350)</f>
        <v>3.59</v>
      </c>
      <c r="B349" s="4">
        <f>IF('True_Odds_Calculator_3-way'!B350="","",'True_Odds_Calculator_3-way'!B350)</f>
        <v>3.36</v>
      </c>
      <c r="C349" s="4">
        <f>IF('True_Odds_Calculator_3-way'!C350="","",'True_Odds_Calculator_3-way'!C350)</f>
        <v>2.16</v>
      </c>
      <c r="D349" s="4">
        <f t="shared" si="25"/>
        <v>3.9133542615436667E-2</v>
      </c>
      <c r="E349" s="4">
        <f t="shared" si="26"/>
        <v>3.7663787879488755</v>
      </c>
      <c r="F349" s="4">
        <f t="shared" si="27"/>
        <v>3.5140178848876147</v>
      </c>
      <c r="G349" s="4">
        <f t="shared" si="28"/>
        <v>2.2226250174023896</v>
      </c>
      <c r="I349" s="4">
        <f t="shared" si="29"/>
        <v>1.0391335426154367</v>
      </c>
    </row>
    <row r="350" spans="1:9" x14ac:dyDescent="0.2">
      <c r="A350" s="4">
        <f>IF('True_Odds_Calculator_3-way'!A351="","",'True_Odds_Calculator_3-way'!A351)</f>
        <v>2.5499999999999998</v>
      </c>
      <c r="B350" s="4">
        <f>IF('True_Odds_Calculator_3-way'!B351="","",'True_Odds_Calculator_3-way'!B351)</f>
        <v>3.67</v>
      </c>
      <c r="C350" s="4">
        <f>IF('True_Odds_Calculator_3-way'!C351="","",'True_Odds_Calculator_3-way'!C351)</f>
        <v>2.71</v>
      </c>
      <c r="D350" s="4">
        <f t="shared" si="25"/>
        <v>3.3640116814696031E-2</v>
      </c>
      <c r="E350" s="4">
        <f t="shared" si="26"/>
        <v>2.625061262385525</v>
      </c>
      <c r="F350" s="4">
        <f t="shared" si="27"/>
        <v>3.8275139743846762</v>
      </c>
      <c r="G350" s="4">
        <f t="shared" si="28"/>
        <v>2.7949330944608537</v>
      </c>
      <c r="I350" s="4">
        <f t="shared" si="29"/>
        <v>1.033640116814696</v>
      </c>
    </row>
    <row r="351" spans="1:9" x14ac:dyDescent="0.2">
      <c r="A351" s="4">
        <f>IF('True_Odds_Calculator_3-way'!A352="","",'True_Odds_Calculator_3-way'!A352)</f>
        <v>3.02</v>
      </c>
      <c r="B351" s="4">
        <f>IF('True_Odds_Calculator_3-way'!B352="","",'True_Odds_Calculator_3-way'!B352)</f>
        <v>3.43</v>
      </c>
      <c r="C351" s="4">
        <f>IF('True_Odds_Calculator_3-way'!C352="","",'True_Odds_Calculator_3-way'!C352)</f>
        <v>2.44</v>
      </c>
      <c r="D351" s="4">
        <f t="shared" si="25"/>
        <v>3.2507082892713202E-2</v>
      </c>
      <c r="E351" s="4">
        <f t="shared" si="26"/>
        <v>3.1221692314381828</v>
      </c>
      <c r="F351" s="4">
        <f t="shared" si="27"/>
        <v>3.5624017608071572</v>
      </c>
      <c r="G351" s="4">
        <f t="shared" si="28"/>
        <v>2.5062633320402887</v>
      </c>
      <c r="I351" s="4">
        <f t="shared" si="29"/>
        <v>1.0325070828927132</v>
      </c>
    </row>
    <row r="352" spans="1:9" x14ac:dyDescent="0.2">
      <c r="A352" s="4">
        <f>IF('True_Odds_Calculator_3-way'!A353="","",'True_Odds_Calculator_3-way'!A353)</f>
        <v>5.71</v>
      </c>
      <c r="B352" s="4">
        <f>IF('True_Odds_Calculator_3-way'!B353="","",'True_Odds_Calculator_3-way'!B353)</f>
        <v>4.4000000000000004</v>
      </c>
      <c r="C352" s="4">
        <f>IF('True_Odds_Calculator_3-way'!C353="","",'True_Odds_Calculator_3-way'!C353)</f>
        <v>1.57</v>
      </c>
      <c r="D352" s="4">
        <f t="shared" si="25"/>
        <v>3.9346750943346498E-2</v>
      </c>
      <c r="E352" s="4">
        <f t="shared" si="26"/>
        <v>6.1722388610878998</v>
      </c>
      <c r="F352" s="4">
        <f t="shared" si="27"/>
        <v>4.669468330934162</v>
      </c>
      <c r="G352" s="4">
        <f t="shared" si="28"/>
        <v>1.6030082912512305</v>
      </c>
      <c r="I352" s="4">
        <f t="shared" si="29"/>
        <v>1.0393467509433465</v>
      </c>
    </row>
    <row r="353" spans="1:9" x14ac:dyDescent="0.2">
      <c r="A353" s="4">
        <f>IF('True_Odds_Calculator_3-way'!A354="","",'True_Odds_Calculator_3-way'!A354)</f>
        <v>2.4700000000000002</v>
      </c>
      <c r="B353" s="4">
        <f>IF('True_Odds_Calculator_3-way'!B354="","",'True_Odds_Calculator_3-way'!B354)</f>
        <v>3.26</v>
      </c>
      <c r="C353" s="4">
        <f>IF('True_Odds_Calculator_3-way'!C354="","",'True_Odds_Calculator_3-way'!C354)</f>
        <v>3.1</v>
      </c>
      <c r="D353" s="4">
        <f t="shared" si="25"/>
        <v>3.4187411014100721E-2</v>
      </c>
      <c r="E353" s="4">
        <f t="shared" si="26"/>
        <v>2.5415382923655558</v>
      </c>
      <c r="F353" s="4">
        <f t="shared" si="27"/>
        <v>3.3857829187769752</v>
      </c>
      <c r="G353" s="4">
        <f t="shared" si="28"/>
        <v>3.213524139582427</v>
      </c>
      <c r="I353" s="4">
        <f t="shared" si="29"/>
        <v>1.0341874110141007</v>
      </c>
    </row>
    <row r="354" spans="1:9" x14ac:dyDescent="0.2">
      <c r="A354" s="4">
        <f>IF('True_Odds_Calculator_3-way'!A355="","",'True_Odds_Calculator_3-way'!A355)</f>
        <v>3.57</v>
      </c>
      <c r="B354" s="4">
        <f>IF('True_Odds_Calculator_3-way'!B355="","",'True_Odds_Calculator_3-way'!B355)</f>
        <v>3.47</v>
      </c>
      <c r="C354" s="4">
        <f>IF('True_Odds_Calculator_3-way'!C355="","",'True_Odds_Calculator_3-way'!C355)</f>
        <v>2.15</v>
      </c>
      <c r="D354" s="4">
        <f t="shared" si="25"/>
        <v>3.3412761928040435E-2</v>
      </c>
      <c r="E354" s="4">
        <f t="shared" si="26"/>
        <v>3.7178251394673771</v>
      </c>
      <c r="F354" s="4">
        <f t="shared" si="27"/>
        <v>3.6094978064593071</v>
      </c>
      <c r="G354" s="4">
        <f t="shared" si="28"/>
        <v>2.2027465565007898</v>
      </c>
      <c r="I354" s="4">
        <f t="shared" si="29"/>
        <v>1.0334127619280404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4.2300000000000004</v>
      </c>
      <c r="D355" s="4">
        <f t="shared" si="25"/>
        <v>3.5765923081435114E-2</v>
      </c>
      <c r="E355" s="4">
        <f t="shared" si="26"/>
        <v>2.0803477609129604</v>
      </c>
      <c r="F355" s="4">
        <f t="shared" si="27"/>
        <v>3.3918254549143851</v>
      </c>
      <c r="G355" s="4">
        <f t="shared" si="28"/>
        <v>4.4546476659427547</v>
      </c>
      <c r="I355" s="4">
        <f t="shared" si="29"/>
        <v>1.0357659230814351</v>
      </c>
    </row>
    <row r="356" spans="1:9" x14ac:dyDescent="0.2">
      <c r="A356" s="4">
        <f>IF('True_Odds_Calculator_3-way'!A357="","",'True_Odds_Calculator_3-way'!A357)</f>
        <v>3.3</v>
      </c>
      <c r="B356" s="4">
        <f>IF('True_Odds_Calculator_3-way'!B357="","",'True_Odds_Calculator_3-way'!B357)</f>
        <v>3.26</v>
      </c>
      <c r="C356" s="4">
        <f>IF('True_Odds_Calculator_3-way'!C357="","",'True_Odds_Calculator_3-way'!C357)</f>
        <v>2.36</v>
      </c>
      <c r="D356" s="4">
        <f t="shared" si="25"/>
        <v>3.3507582847293715E-2</v>
      </c>
      <c r="E356" s="4">
        <f t="shared" si="26"/>
        <v>3.4262872648231579</v>
      </c>
      <c r="F356" s="4">
        <f t="shared" si="27"/>
        <v>3.3831871677516556</v>
      </c>
      <c r="G356" s="4">
        <f t="shared" si="28"/>
        <v>2.4238920952873153</v>
      </c>
      <c r="I356" s="4">
        <f t="shared" si="29"/>
        <v>1.0335075828472937</v>
      </c>
    </row>
    <row r="357" spans="1:9" x14ac:dyDescent="0.2">
      <c r="A357" s="4">
        <f>IF('True_Odds_Calculator_3-way'!A358="","",'True_Odds_Calculator_3-way'!A358)</f>
        <v>1.86</v>
      </c>
      <c r="B357" s="4">
        <f>IF('True_Odds_Calculator_3-way'!B358="","",'True_Odds_Calculator_3-way'!B358)</f>
        <v>3.54</v>
      </c>
      <c r="C357" s="4">
        <f>IF('True_Odds_Calculator_3-way'!C358="","",'True_Odds_Calculator_3-way'!C358)</f>
        <v>4.6100000000000003</v>
      </c>
      <c r="D357" s="4">
        <f t="shared" si="25"/>
        <v>3.7040024004677541E-2</v>
      </c>
      <c r="E357" s="4">
        <f t="shared" si="26"/>
        <v>1.9037185439509783</v>
      </c>
      <c r="F357" s="4">
        <f t="shared" si="27"/>
        <v>3.7017952083872978</v>
      </c>
      <c r="G357" s="4">
        <f t="shared" si="28"/>
        <v>4.8882290533345962</v>
      </c>
      <c r="I357" s="4">
        <f t="shared" si="29"/>
        <v>1.0370400240046775</v>
      </c>
    </row>
    <row r="358" spans="1:9" x14ac:dyDescent="0.2">
      <c r="A358" s="4">
        <f>IF('True_Odds_Calculator_3-way'!A359="","",'True_Odds_Calculator_3-way'!A359)</f>
        <v>2.56</v>
      </c>
      <c r="B358" s="4">
        <f>IF('True_Odds_Calculator_3-way'!B359="","",'True_Odds_Calculator_3-way'!B359)</f>
        <v>3.19</v>
      </c>
      <c r="C358" s="4">
        <f>IF('True_Odds_Calculator_3-way'!C359="","",'True_Odds_Calculator_3-way'!C359)</f>
        <v>3.03</v>
      </c>
      <c r="D358" s="4">
        <f t="shared" si="25"/>
        <v>3.4137627124781522E-2</v>
      </c>
      <c r="E358" s="4">
        <f t="shared" si="26"/>
        <v>2.6368123888016335</v>
      </c>
      <c r="F358" s="4">
        <f t="shared" si="27"/>
        <v>3.3101576531060894</v>
      </c>
      <c r="G358" s="4">
        <f t="shared" si="28"/>
        <v>3.1382020801799508</v>
      </c>
      <c r="I358" s="4">
        <f t="shared" si="29"/>
        <v>1.0341376271247815</v>
      </c>
    </row>
    <row r="359" spans="1:9" x14ac:dyDescent="0.2">
      <c r="A359" s="4">
        <f>IF('True_Odds_Calculator_3-way'!A360="","",'True_Odds_Calculator_3-way'!A360)</f>
        <v>1.85</v>
      </c>
      <c r="B359" s="4">
        <f>IF('True_Odds_Calculator_3-way'!B360="","",'True_Odds_Calculator_3-way'!B360)</f>
        <v>3.79</v>
      </c>
      <c r="C359" s="4">
        <f>IF('True_Odds_Calculator_3-way'!C360="","",'True_Odds_Calculator_3-way'!C360)</f>
        <v>4.3099999999999996</v>
      </c>
      <c r="D359" s="4">
        <f t="shared" si="25"/>
        <v>3.641134476952268E-2</v>
      </c>
      <c r="E359" s="4">
        <f t="shared" si="26"/>
        <v>1.89249340848167</v>
      </c>
      <c r="F359" s="4">
        <f t="shared" si="27"/>
        <v>3.9727449385225748</v>
      </c>
      <c r="G359" s="4">
        <f t="shared" si="28"/>
        <v>4.5479053173283148</v>
      </c>
      <c r="I359" s="4">
        <f t="shared" si="29"/>
        <v>1.0364113447695227</v>
      </c>
    </row>
    <row r="360" spans="1:9" x14ac:dyDescent="0.2">
      <c r="A360" s="4">
        <f>IF('True_Odds_Calculator_3-way'!A361="","",'True_Odds_Calculator_3-way'!A361)</f>
        <v>3.26</v>
      </c>
      <c r="B360" s="4">
        <f>IF('True_Odds_Calculator_3-way'!B361="","",'True_Odds_Calculator_3-way'!B361)</f>
        <v>3.25</v>
      </c>
      <c r="C360" s="4">
        <f>IF('True_Odds_Calculator_3-way'!C361="","",'True_Odds_Calculator_3-way'!C361)</f>
        <v>2.38</v>
      </c>
      <c r="D360" s="4">
        <f t="shared" si="25"/>
        <v>3.4608841176867244E-2</v>
      </c>
      <c r="E360" s="4">
        <f t="shared" si="26"/>
        <v>3.3873940436050027</v>
      </c>
      <c r="F360" s="4">
        <f t="shared" si="27"/>
        <v>3.3765985082821146</v>
      </c>
      <c r="G360" s="4">
        <f t="shared" si="28"/>
        <v>2.4471909240011258</v>
      </c>
      <c r="I360" s="4">
        <f t="shared" si="29"/>
        <v>1.0346088411768672</v>
      </c>
    </row>
    <row r="361" spans="1:9" x14ac:dyDescent="0.2">
      <c r="A361" s="4">
        <f>IF('True_Odds_Calculator_3-way'!A362="","",'True_Odds_Calculator_3-way'!A362)</f>
        <v>3.95</v>
      </c>
      <c r="B361" s="4">
        <f>IF('True_Odds_Calculator_3-way'!B362="","",'True_Odds_Calculator_3-way'!B362)</f>
        <v>3.42</v>
      </c>
      <c r="C361" s="4">
        <f>IF('True_Odds_Calculator_3-way'!C362="","",'True_Odds_Calculator_3-way'!C362)</f>
        <v>2.04</v>
      </c>
      <c r="D361" s="4">
        <f t="shared" si="25"/>
        <v>3.575829621211124E-2</v>
      </c>
      <c r="E361" s="4">
        <f t="shared" si="26"/>
        <v>4.145161484405083</v>
      </c>
      <c r="F361" s="4">
        <f t="shared" si="27"/>
        <v>3.5653391154948815</v>
      </c>
      <c r="G361" s="4">
        <f t="shared" si="28"/>
        <v>2.090840118599266</v>
      </c>
      <c r="I361" s="4">
        <f t="shared" si="29"/>
        <v>1.0357582962121112</v>
      </c>
    </row>
    <row r="362" spans="1:9" x14ac:dyDescent="0.2">
      <c r="A362" s="4">
        <f>IF('True_Odds_Calculator_3-way'!A363="","",'True_Odds_Calculator_3-way'!A363)</f>
        <v>2.4900000000000002</v>
      </c>
      <c r="B362" s="4">
        <f>IF('True_Odds_Calculator_3-way'!B363="","",'True_Odds_Calculator_3-way'!B363)</f>
        <v>3.17</v>
      </c>
      <c r="C362" s="4">
        <f>IF('True_Odds_Calculator_3-way'!C363="","",'True_Odds_Calculator_3-way'!C363)</f>
        <v>3.16</v>
      </c>
      <c r="D362" s="4">
        <f t="shared" si="25"/>
        <v>3.3519535154554081E-2</v>
      </c>
      <c r="E362" s="4">
        <f t="shared" si="26"/>
        <v>2.5612572875629698</v>
      </c>
      <c r="F362" s="4">
        <f t="shared" si="27"/>
        <v>3.2864009548367417</v>
      </c>
      <c r="G362" s="4">
        <f t="shared" si="28"/>
        <v>3.2756543255359825</v>
      </c>
      <c r="I362" s="4">
        <f t="shared" si="29"/>
        <v>1.0335195351545541</v>
      </c>
    </row>
    <row r="363" spans="1:9" x14ac:dyDescent="0.2">
      <c r="A363" s="4">
        <f>IF('True_Odds_Calculator_3-way'!A364="","",'True_Odds_Calculator_3-way'!A364)</f>
        <v>2.41</v>
      </c>
      <c r="B363" s="4">
        <f>IF('True_Odds_Calculator_3-way'!B364="","",'True_Odds_Calculator_3-way'!B364)</f>
        <v>3.48</v>
      </c>
      <c r="C363" s="4">
        <f>IF('True_Odds_Calculator_3-way'!C364="","",'True_Odds_Calculator_3-way'!C364)</f>
        <v>3.02</v>
      </c>
      <c r="D363" s="4">
        <f t="shared" si="25"/>
        <v>3.3419908989749558E-2</v>
      </c>
      <c r="E363" s="4">
        <f t="shared" si="26"/>
        <v>2.4764870575695408</v>
      </c>
      <c r="F363" s="4">
        <f t="shared" si="27"/>
        <v>3.620350468474189</v>
      </c>
      <c r="G363" s="4">
        <f t="shared" si="28"/>
        <v>3.1251381100945568</v>
      </c>
      <c r="I363" s="4">
        <f t="shared" si="29"/>
        <v>1.0334199089897496</v>
      </c>
    </row>
    <row r="364" spans="1:9" x14ac:dyDescent="0.2">
      <c r="A364" s="4">
        <f>IF('True_Odds_Calculator_3-way'!A365="","",'True_Odds_Calculator_3-way'!A365)</f>
        <v>1.82</v>
      </c>
      <c r="B364" s="4">
        <f>IF('True_Odds_Calculator_3-way'!B365="","",'True_Odds_Calculator_3-way'!B365)</f>
        <v>3.93</v>
      </c>
      <c r="C364" s="4">
        <f>IF('True_Odds_Calculator_3-way'!C365="","",'True_Odds_Calculator_3-way'!C365)</f>
        <v>4.32</v>
      </c>
      <c r="D364" s="4">
        <f t="shared" si="25"/>
        <v>3.5384957140682127E-2</v>
      </c>
      <c r="E364" s="4">
        <f t="shared" si="26"/>
        <v>1.8599268145752541</v>
      </c>
      <c r="F364" s="4">
        <f t="shared" si="27"/>
        <v>4.1210273109535089</v>
      </c>
      <c r="G364" s="4">
        <f t="shared" si="28"/>
        <v>4.5519411491565283</v>
      </c>
      <c r="I364" s="4">
        <f t="shared" si="29"/>
        <v>1.0353849571406821</v>
      </c>
    </row>
    <row r="365" spans="1:9" x14ac:dyDescent="0.2">
      <c r="A365" s="4">
        <f>IF('True_Odds_Calculator_3-way'!A366="","",'True_Odds_Calculator_3-way'!A366)</f>
        <v>3.49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2.0299999999999998</v>
      </c>
      <c r="D365" s="4">
        <f t="shared" si="25"/>
        <v>3.4245829544148565E-2</v>
      </c>
      <c r="E365" s="4">
        <f t="shared" si="26"/>
        <v>3.6348082718385415</v>
      </c>
      <c r="F365" s="4">
        <f t="shared" si="27"/>
        <v>4.1036287008280148</v>
      </c>
      <c r="G365" s="4">
        <f t="shared" si="28"/>
        <v>2.0781571593893982</v>
      </c>
      <c r="I365" s="4">
        <f t="shared" si="29"/>
        <v>1.0342458295441486</v>
      </c>
    </row>
    <row r="366" spans="1:9" x14ac:dyDescent="0.2">
      <c r="A366" s="4">
        <f>IF('True_Odds_Calculator_3-way'!A367="","",'True_Odds_Calculator_3-way'!A367)</f>
        <v>2.08</v>
      </c>
      <c r="B366" s="4">
        <f>IF('True_Odds_Calculator_3-way'!B367="","",'True_Odds_Calculator_3-way'!B367)</f>
        <v>3.58</v>
      </c>
      <c r="C366" s="4">
        <f>IF('True_Odds_Calculator_3-way'!C367="","",'True_Odds_Calculator_3-way'!C367)</f>
        <v>3.65</v>
      </c>
      <c r="D366" s="4">
        <f t="shared" si="25"/>
        <v>3.4071442447504152E-2</v>
      </c>
      <c r="E366" s="4">
        <f t="shared" si="26"/>
        <v>2.1303243687256628</v>
      </c>
      <c r="F366" s="4">
        <f t="shared" si="27"/>
        <v>3.7317267400031846</v>
      </c>
      <c r="G366" s="4">
        <f t="shared" si="28"/>
        <v>3.8078490050043983</v>
      </c>
      <c r="I366" s="4">
        <f t="shared" si="29"/>
        <v>1.0340714424475042</v>
      </c>
    </row>
    <row r="367" spans="1:9" x14ac:dyDescent="0.2">
      <c r="A367" s="4">
        <f>IF('True_Odds_Calculator_3-way'!A368="","",'True_Odds_Calculator_3-way'!A368)</f>
        <v>2.13</v>
      </c>
      <c r="B367" s="4">
        <f>IF('True_Odds_Calculator_3-way'!B368="","",'True_Odds_Calculator_3-way'!B368)</f>
        <v>3.33</v>
      </c>
      <c r="C367" s="4">
        <f>IF('True_Odds_Calculator_3-way'!C368="","",'True_Odds_Calculator_3-way'!C368)</f>
        <v>3.8</v>
      </c>
      <c r="D367" s="4">
        <f t="shared" si="25"/>
        <v>3.2941763112259714E-2</v>
      </c>
      <c r="E367" s="4">
        <f t="shared" si="26"/>
        <v>2.1810109046418362</v>
      </c>
      <c r="F367" s="4">
        <f t="shared" si="27"/>
        <v>3.4563839118547732</v>
      </c>
      <c r="G367" s="4">
        <f t="shared" si="28"/>
        <v>3.9654638705064329</v>
      </c>
      <c r="I367" s="4">
        <f t="shared" si="29"/>
        <v>1.0329417631122597</v>
      </c>
    </row>
    <row r="368" spans="1:9" x14ac:dyDescent="0.2">
      <c r="A368" s="4">
        <f>IF('True_Odds_Calculator_3-way'!A369="","",'True_Odds_Calculator_3-way'!A369)</f>
        <v>3.66</v>
      </c>
      <c r="B368" s="4">
        <f>IF('True_Odds_Calculator_3-way'!B369="","",'True_Odds_Calculator_3-way'!B369)</f>
        <v>3.77</v>
      </c>
      <c r="C368" s="4">
        <f>IF('True_Odds_Calculator_3-way'!C369="","",'True_Odds_Calculator_3-way'!C369)</f>
        <v>2.02</v>
      </c>
      <c r="D368" s="4">
        <f t="shared" si="25"/>
        <v>3.3525538056262461E-2</v>
      </c>
      <c r="E368" s="4">
        <f t="shared" si="26"/>
        <v>3.8160821739409028</v>
      </c>
      <c r="F368" s="4">
        <f t="shared" si="27"/>
        <v>3.9358176759661632</v>
      </c>
      <c r="G368" s="4">
        <f t="shared" si="28"/>
        <v>2.0666523249881044</v>
      </c>
      <c r="I368" s="4">
        <f t="shared" si="29"/>
        <v>1.0335255380562625</v>
      </c>
    </row>
    <row r="369" spans="1:9" x14ac:dyDescent="0.2">
      <c r="A369" s="4">
        <f>IF('True_Odds_Calculator_3-way'!A370="","",'True_Odds_Calculator_3-way'!A370)</f>
        <v>2.71</v>
      </c>
      <c r="B369" s="4">
        <f>IF('True_Odds_Calculator_3-way'!B370="","",'True_Odds_Calculator_3-way'!B370)</f>
        <v>3.52</v>
      </c>
      <c r="C369" s="4">
        <f>IF('True_Odds_Calculator_3-way'!C370="","",'True_Odds_Calculator_3-way'!C370)</f>
        <v>2.63</v>
      </c>
      <c r="D369" s="4">
        <f t="shared" si="25"/>
        <v>3.3322736009938847E-2</v>
      </c>
      <c r="E369" s="4">
        <f t="shared" si="26"/>
        <v>2.7941069160563861</v>
      </c>
      <c r="F369" s="4">
        <f t="shared" si="27"/>
        <v>3.6632273423363975</v>
      </c>
      <c r="G369" s="4">
        <f t="shared" si="28"/>
        <v>2.7091419801799725</v>
      </c>
      <c r="I369" s="4">
        <f t="shared" si="29"/>
        <v>1.0333227360099388</v>
      </c>
    </row>
    <row r="370" spans="1:9" x14ac:dyDescent="0.2">
      <c r="A370" s="4">
        <f>IF('True_Odds_Calculator_3-way'!A371="","",'True_Odds_Calculator_3-way'!A371)</f>
        <v>1.45</v>
      </c>
      <c r="B370" s="4">
        <f>IF('True_Odds_Calculator_3-way'!B371="","",'True_Odds_Calculator_3-way'!B371)</f>
        <v>4.68</v>
      </c>
      <c r="C370" s="4">
        <f>IF('True_Odds_Calculator_3-way'!C371="","",'True_Odds_Calculator_3-way'!C371)</f>
        <v>7.45</v>
      </c>
      <c r="D370" s="4">
        <f t="shared" si="25"/>
        <v>3.7558574008469847E-2</v>
      </c>
      <c r="E370" s="4">
        <f t="shared" si="26"/>
        <v>1.4768089722217892</v>
      </c>
      <c r="F370" s="4">
        <f t="shared" si="27"/>
        <v>4.9712737678104926</v>
      </c>
      <c r="G370" s="4">
        <f t="shared" si="28"/>
        <v>8.2163419866516421</v>
      </c>
      <c r="I370" s="4">
        <f t="shared" si="29"/>
        <v>1.0375585740084698</v>
      </c>
    </row>
    <row r="371" spans="1:9" x14ac:dyDescent="0.2">
      <c r="A371" s="4">
        <f>IF('True_Odds_Calculator_3-way'!A372="","",'True_Odds_Calculator_3-way'!A372)</f>
        <v>2.92</v>
      </c>
      <c r="B371" s="4">
        <f>IF('True_Odds_Calculator_3-way'!B372="","",'True_Odds_Calculator_3-way'!B372)</f>
        <v>3.22</v>
      </c>
      <c r="C371" s="4">
        <f>IF('True_Odds_Calculator_3-way'!C372="","",'True_Odds_Calculator_3-way'!C372)</f>
        <v>2.63</v>
      </c>
      <c r="D371" s="4">
        <f t="shared" si="25"/>
        <v>3.3252896517967034E-2</v>
      </c>
      <c r="E371" s="4">
        <f t="shared" si="26"/>
        <v>3.0176703800498483</v>
      </c>
      <c r="F371" s="4">
        <f t="shared" si="27"/>
        <v>3.3391801557328176</v>
      </c>
      <c r="G371" s="4">
        <f t="shared" si="28"/>
        <v>2.7089711297958523</v>
      </c>
      <c r="I371" s="4">
        <f t="shared" si="29"/>
        <v>1.033252896517967</v>
      </c>
    </row>
    <row r="372" spans="1:9" x14ac:dyDescent="0.2">
      <c r="A372" s="4">
        <f>IF('True_Odds_Calculator_3-way'!A373="","",'True_Odds_Calculator_3-way'!A373)</f>
        <v>2.2599999999999998</v>
      </c>
      <c r="B372" s="4">
        <f>IF('True_Odds_Calculator_3-way'!B373="","",'True_Odds_Calculator_3-way'!B373)</f>
        <v>3.41</v>
      </c>
      <c r="C372" s="4">
        <f>IF('True_Odds_Calculator_3-way'!C373="","",'True_Odds_Calculator_3-way'!C373)</f>
        <v>3.35</v>
      </c>
      <c r="D372" s="4">
        <f t="shared" si="25"/>
        <v>3.4240470757571195E-2</v>
      </c>
      <c r="E372" s="4">
        <f t="shared" si="26"/>
        <v>2.319839060746391</v>
      </c>
      <c r="F372" s="4">
        <f t="shared" si="27"/>
        <v>3.5480917366385376</v>
      </c>
      <c r="G372" s="4">
        <f t="shared" si="28"/>
        <v>3.4831800595525868</v>
      </c>
      <c r="I372" s="4">
        <f t="shared" si="29"/>
        <v>1.0342404707575712</v>
      </c>
    </row>
    <row r="373" spans="1:9" x14ac:dyDescent="0.2">
      <c r="A373" s="4">
        <f>IF('True_Odds_Calculator_3-way'!A374="","",'True_Odds_Calculator_3-way'!A374)</f>
        <v>3.21</v>
      </c>
      <c r="B373" s="4">
        <f>IF('True_Odds_Calculator_3-way'!B374="","",'True_Odds_Calculator_3-way'!B374)</f>
        <v>3.54</v>
      </c>
      <c r="C373" s="4">
        <f>IF('True_Odds_Calculator_3-way'!C374="","",'True_Odds_Calculator_3-way'!C374)</f>
        <v>2.2799999999999998</v>
      </c>
      <c r="D373" s="4">
        <f t="shared" si="25"/>
        <v>3.2608846685063586E-2</v>
      </c>
      <c r="E373" s="4">
        <f t="shared" si="26"/>
        <v>3.3260507878212748</v>
      </c>
      <c r="F373" s="4">
        <f t="shared" si="27"/>
        <v>3.681664711339081</v>
      </c>
      <c r="G373" s="4">
        <f t="shared" si="28"/>
        <v>2.3379405337624339</v>
      </c>
      <c r="I373" s="4">
        <f t="shared" si="29"/>
        <v>1.0326088466850636</v>
      </c>
    </row>
    <row r="374" spans="1:9" x14ac:dyDescent="0.2">
      <c r="A374" s="4">
        <f>IF('True_Odds_Calculator_3-way'!A375="","",'True_Odds_Calculator_3-way'!A375)</f>
        <v>2.2799999999999998</v>
      </c>
      <c r="B374" s="4">
        <f>IF('True_Odds_Calculator_3-way'!B375="","",'True_Odds_Calculator_3-way'!B375)</f>
        <v>2.95</v>
      </c>
      <c r="C374" s="4">
        <f>IF('True_Odds_Calculator_3-way'!C375="","",'True_Odds_Calculator_3-way'!C375)</f>
        <v>3.81</v>
      </c>
      <c r="D374" s="4">
        <f t="shared" si="25"/>
        <v>4.0046733676577739E-2</v>
      </c>
      <c r="E374" s="4">
        <f t="shared" si="26"/>
        <v>2.3515712893510576</v>
      </c>
      <c r="F374" s="4">
        <f t="shared" si="27"/>
        <v>3.070931079772599</v>
      </c>
      <c r="G374" s="4">
        <f t="shared" si="28"/>
        <v>4.0141574455820255</v>
      </c>
      <c r="I374" s="4">
        <f t="shared" si="29"/>
        <v>1.0400467336765777</v>
      </c>
    </row>
    <row r="375" spans="1:9" x14ac:dyDescent="0.2">
      <c r="A375" s="4">
        <f>IF('True_Odds_Calculator_3-way'!A376="","",'True_Odds_Calculator_3-way'!A376)</f>
        <v>2.5099999999999998</v>
      </c>
      <c r="B375" s="4">
        <f>IF('True_Odds_Calculator_3-way'!B376="","",'True_Odds_Calculator_3-way'!B376)</f>
        <v>2.91</v>
      </c>
      <c r="C375" s="4">
        <f>IF('True_Odds_Calculator_3-way'!C376="","",'True_Odds_Calculator_3-way'!C376)</f>
        <v>3.38</v>
      </c>
      <c r="D375" s="4">
        <f t="shared" si="25"/>
        <v>3.7906974351521239E-2</v>
      </c>
      <c r="E375" s="4">
        <f t="shared" si="26"/>
        <v>2.5922133472735367</v>
      </c>
      <c r="F375" s="4">
        <f t="shared" si="27"/>
        <v>3.0210845700513937</v>
      </c>
      <c r="G375" s="4">
        <f t="shared" si="28"/>
        <v>3.5307950465231066</v>
      </c>
      <c r="I375" s="4">
        <f t="shared" si="29"/>
        <v>1.0379069743515212</v>
      </c>
    </row>
    <row r="376" spans="1:9" x14ac:dyDescent="0.2">
      <c r="A376" s="4">
        <f>IF('True_Odds_Calculator_3-way'!A377="","",'True_Odds_Calculator_3-way'!A377)</f>
        <v>2.2799999999999998</v>
      </c>
      <c r="B376" s="4">
        <f>IF('True_Odds_Calculator_3-way'!B377="","",'True_Odds_Calculator_3-way'!B377)</f>
        <v>3.2</v>
      </c>
      <c r="C376" s="4">
        <f>IF('True_Odds_Calculator_3-way'!C377="","",'True_Odds_Calculator_3-way'!C377)</f>
        <v>3.54</v>
      </c>
      <c r="D376" s="4">
        <f t="shared" si="25"/>
        <v>3.3582366934284957E-2</v>
      </c>
      <c r="E376" s="4">
        <f t="shared" si="26"/>
        <v>2.3397156233241052</v>
      </c>
      <c r="F376" s="4">
        <f t="shared" si="27"/>
        <v>3.318886467371192</v>
      </c>
      <c r="G376" s="4">
        <f t="shared" si="28"/>
        <v>3.6860685497682284</v>
      </c>
      <c r="I376" s="4">
        <f t="shared" si="29"/>
        <v>1.033582366934285</v>
      </c>
    </row>
    <row r="377" spans="1:9" x14ac:dyDescent="0.2">
      <c r="A377" s="4">
        <f>IF('True_Odds_Calculator_3-way'!A378="","",'True_Odds_Calculator_3-way'!A378)</f>
        <v>1.35</v>
      </c>
      <c r="B377" s="4">
        <f>IF('True_Odds_Calculator_3-way'!B378="","",'True_Odds_Calculator_3-way'!B378)</f>
        <v>5.23</v>
      </c>
      <c r="C377" s="4">
        <f>IF('True_Odds_Calculator_3-way'!C378="","",'True_Odds_Calculator_3-way'!C378)</f>
        <v>9.4600000000000009</v>
      </c>
      <c r="D377" s="4">
        <f t="shared" si="25"/>
        <v>3.765357489400345E-2</v>
      </c>
      <c r="E377" s="4">
        <f t="shared" si="26"/>
        <v>1.3732688160974362</v>
      </c>
      <c r="F377" s="4">
        <f t="shared" si="27"/>
        <v>5.5974306407363752</v>
      </c>
      <c r="G377" s="4">
        <f t="shared" si="28"/>
        <v>10.734560199458601</v>
      </c>
      <c r="I377" s="4">
        <f t="shared" si="29"/>
        <v>1.0376535748940034</v>
      </c>
    </row>
    <row r="378" spans="1:9" x14ac:dyDescent="0.2">
      <c r="A378" s="4">
        <f>IF('True_Odds_Calculator_3-way'!A379="","",'True_Odds_Calculator_3-way'!A379)</f>
        <v>4.78</v>
      </c>
      <c r="B378" s="4">
        <f>IF('True_Odds_Calculator_3-way'!B379="","",'True_Odds_Calculator_3-way'!B379)</f>
        <v>4.05</v>
      </c>
      <c r="C378" s="4">
        <f>IF('True_Odds_Calculator_3-way'!C379="","",'True_Odds_Calculator_3-way'!C379)</f>
        <v>1.72</v>
      </c>
      <c r="D378" s="4">
        <f t="shared" si="25"/>
        <v>3.7513950004624874E-2</v>
      </c>
      <c r="E378" s="4">
        <f t="shared" si="26"/>
        <v>5.0838745007349004</v>
      </c>
      <c r="F378" s="4">
        <f t="shared" si="27"/>
        <v>4.2660490748079907</v>
      </c>
      <c r="G378" s="4">
        <f t="shared" si="28"/>
        <v>1.7578069074545803</v>
      </c>
      <c r="I378" s="4">
        <f t="shared" si="29"/>
        <v>1.0375139500046249</v>
      </c>
    </row>
    <row r="379" spans="1:9" x14ac:dyDescent="0.2">
      <c r="A379" s="4">
        <f>IF('True_Odds_Calculator_3-way'!A380="","",'True_Odds_Calculator_3-way'!A380)</f>
        <v>3.35</v>
      </c>
      <c r="B379" s="4">
        <f>IF('True_Odds_Calculator_3-way'!B380="","",'True_Odds_Calculator_3-way'!B380)</f>
        <v>3.65</v>
      </c>
      <c r="C379" s="4">
        <f>IF('True_Odds_Calculator_3-way'!C380="","",'True_Odds_Calculator_3-way'!C380)</f>
        <v>2.17</v>
      </c>
      <c r="D379" s="4">
        <f t="shared" si="25"/>
        <v>3.3309558513850757E-2</v>
      </c>
      <c r="E379" s="4">
        <f t="shared" si="26"/>
        <v>3.4794193465900709</v>
      </c>
      <c r="F379" s="4">
        <f t="shared" si="27"/>
        <v>3.8041701961918166</v>
      </c>
      <c r="G379" s="4">
        <f t="shared" si="28"/>
        <v>2.2235746155409384</v>
      </c>
      <c r="I379" s="4">
        <f t="shared" si="29"/>
        <v>1.0333095585138508</v>
      </c>
    </row>
    <row r="380" spans="1: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2.82</v>
      </c>
      <c r="D380" s="4">
        <f t="shared" si="25"/>
        <v>3.2622306216711028E-2</v>
      </c>
      <c r="E380" s="4">
        <f t="shared" si="26"/>
        <v>2.7604465724884464</v>
      </c>
      <c r="F380" s="4">
        <f t="shared" si="27"/>
        <v>3.4013148843621845</v>
      </c>
      <c r="G380" s="4">
        <f t="shared" si="28"/>
        <v>2.9092108573925084</v>
      </c>
      <c r="I380" s="4">
        <f t="shared" si="29"/>
        <v>1.032622306216711</v>
      </c>
    </row>
    <row r="381" spans="1: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3.83</v>
      </c>
      <c r="C381" s="4">
        <f>IF('True_Odds_Calculator_3-way'!C382="","",'True_Odds_Calculator_3-way'!C382)</f>
        <v>4.07</v>
      </c>
      <c r="D381" s="4">
        <f t="shared" si="25"/>
        <v>4.1556209733141003E-2</v>
      </c>
      <c r="E381" s="4">
        <f t="shared" si="26"/>
        <v>1.9197274108303026</v>
      </c>
      <c r="F381" s="4">
        <f t="shared" si="27"/>
        <v>4.0445787674560698</v>
      </c>
      <c r="G381" s="4">
        <f t="shared" si="28"/>
        <v>4.3131674277619565</v>
      </c>
      <c r="I381" s="4">
        <f t="shared" si="29"/>
        <v>1.041556209733141</v>
      </c>
    </row>
    <row r="382" spans="1:9" x14ac:dyDescent="0.2">
      <c r="A382" s="4">
        <f>IF('True_Odds_Calculator_3-way'!A383="","",'True_Odds_Calculator_3-way'!A383)</f>
        <v>2.75</v>
      </c>
      <c r="B382" s="4">
        <f>IF('True_Odds_Calculator_3-way'!B383="","",'True_Odds_Calculator_3-way'!B383)</f>
        <v>3.73</v>
      </c>
      <c r="C382" s="4">
        <f>IF('True_Odds_Calculator_3-way'!C383="","",'True_Odds_Calculator_3-way'!C383)</f>
        <v>2.4500000000000002</v>
      </c>
      <c r="D382" s="4">
        <f t="shared" si="25"/>
        <v>3.9896143687794483E-2</v>
      </c>
      <c r="E382" s="4">
        <f t="shared" si="26"/>
        <v>2.8543891946635878</v>
      </c>
      <c r="F382" s="4">
        <f t="shared" si="27"/>
        <v>3.9246806655431126</v>
      </c>
      <c r="G382" s="4">
        <f t="shared" si="28"/>
        <v>2.5325139927527411</v>
      </c>
      <c r="I382" s="4">
        <f t="shared" si="29"/>
        <v>1.0398961436877945</v>
      </c>
    </row>
    <row r="383" spans="1:9" x14ac:dyDescent="0.2">
      <c r="A383" s="4">
        <f>IF('True_Odds_Calculator_3-way'!A384="","",'True_Odds_Calculator_3-way'!A384)</f>
        <v>2.91</v>
      </c>
      <c r="B383" s="4">
        <f>IF('True_Odds_Calculator_3-way'!B384="","",'True_Odds_Calculator_3-way'!B384)</f>
        <v>3.57</v>
      </c>
      <c r="C383" s="4">
        <f>IF('True_Odds_Calculator_3-way'!C384="","",'True_Odds_Calculator_3-way'!C384)</f>
        <v>2.41</v>
      </c>
      <c r="D383" s="4">
        <f t="shared" si="25"/>
        <v>3.8692415837875416E-2</v>
      </c>
      <c r="E383" s="4">
        <f t="shared" si="26"/>
        <v>3.0234760238426555</v>
      </c>
      <c r="F383" s="4">
        <f t="shared" si="27"/>
        <v>3.7423108674508287</v>
      </c>
      <c r="G383" s="4">
        <f t="shared" si="28"/>
        <v>2.4873129170500197</v>
      </c>
      <c r="I383" s="4">
        <f t="shared" si="29"/>
        <v>1.0386924158378754</v>
      </c>
    </row>
    <row r="384" spans="1:9" x14ac:dyDescent="0.2">
      <c r="A384" s="4">
        <f>IF('True_Odds_Calculator_3-way'!A385="","",'True_Odds_Calculator_3-way'!A385)</f>
        <v>1.64</v>
      </c>
      <c r="B384" s="4">
        <f>IF('True_Odds_Calculator_3-way'!B385="","",'True_Odds_Calculator_3-way'!B385)</f>
        <v>4.5999999999999996</v>
      </c>
      <c r="C384" s="4">
        <f>IF('True_Odds_Calculator_3-way'!C385="","",'True_Odds_Calculator_3-way'!C385)</f>
        <v>4.76</v>
      </c>
      <c r="D384" s="4">
        <f t="shared" si="25"/>
        <v>3.7231435522246947E-2</v>
      </c>
      <c r="E384" s="4">
        <f t="shared" si="26"/>
        <v>1.674072711179182</v>
      </c>
      <c r="F384" s="4">
        <f t="shared" si="27"/>
        <v>4.8785050791948628</v>
      </c>
      <c r="G384" s="4">
        <f t="shared" si="28"/>
        <v>5.058845627902083</v>
      </c>
      <c r="I384" s="4">
        <f t="shared" si="29"/>
        <v>1.0372314355222469</v>
      </c>
    </row>
    <row r="385" spans="1:9" x14ac:dyDescent="0.2">
      <c r="A385" s="4">
        <f>IF('True_Odds_Calculator_3-way'!A386="","",'True_Odds_Calculator_3-way'!A386)</f>
        <v>1.76</v>
      </c>
      <c r="B385" s="4">
        <f>IF('True_Odds_Calculator_3-way'!B386="","",'True_Odds_Calculator_3-way'!B386)</f>
        <v>4.25</v>
      </c>
      <c r="C385" s="4">
        <f>IF('True_Odds_Calculator_3-way'!C386="","",'True_Odds_Calculator_3-way'!C386)</f>
        <v>4.28</v>
      </c>
      <c r="D385" s="4">
        <f t="shared" si="25"/>
        <v>3.7120795641961024E-2</v>
      </c>
      <c r="E385" s="4">
        <f t="shared" si="26"/>
        <v>1.7991817405248249</v>
      </c>
      <c r="F385" s="4">
        <f t="shared" si="27"/>
        <v>4.4859037832788413</v>
      </c>
      <c r="G385" s="4">
        <f t="shared" si="28"/>
        <v>4.5193397203034111</v>
      </c>
      <c r="I385" s="4">
        <f t="shared" si="29"/>
        <v>1.037120795641961</v>
      </c>
    </row>
    <row r="386" spans="1:9" x14ac:dyDescent="0.2">
      <c r="A386" s="4">
        <f>IF('True_Odds_Calculator_3-way'!A387="","",'True_Odds_Calculator_3-way'!A387)</f>
        <v>2.29</v>
      </c>
      <c r="B386" s="4">
        <f>IF('True_Odds_Calculator_3-way'!B387="","",'True_Odds_Calculator_3-way'!B387)</f>
        <v>3.38</v>
      </c>
      <c r="C386" s="4">
        <f>IF('True_Odds_Calculator_3-way'!C387="","",'True_Odds_Calculator_3-way'!C387)</f>
        <v>3.32</v>
      </c>
      <c r="D386" s="4">
        <f t="shared" si="25"/>
        <v>3.3744030150212545E-2</v>
      </c>
      <c r="E386" s="4">
        <f t="shared" si="26"/>
        <v>2.3505452095612664</v>
      </c>
      <c r="F386" s="4">
        <f t="shared" si="27"/>
        <v>3.5135802568165628</v>
      </c>
      <c r="G386" s="4">
        <f t="shared" si="28"/>
        <v>3.4487895030497286</v>
      </c>
      <c r="I386" s="4">
        <f t="shared" si="29"/>
        <v>1.0337440301502125</v>
      </c>
    </row>
    <row r="387" spans="1:9" x14ac:dyDescent="0.2">
      <c r="A387" s="4">
        <f>IF('True_Odds_Calculator_3-way'!A388="","",'True_Odds_Calculator_3-way'!A388)</f>
        <v>2.38</v>
      </c>
      <c r="B387" s="4">
        <f>IF('True_Odds_Calculator_3-way'!B388="","",'True_Odds_Calculator_3-way'!B388)</f>
        <v>3.67</v>
      </c>
      <c r="C387" s="4">
        <f>IF('True_Odds_Calculator_3-way'!C388="","",'True_Odds_Calculator_3-way'!C388)</f>
        <v>2.93</v>
      </c>
      <c r="D387" s="4">
        <f t="shared" ref="D387:D450" si="30">IF(A387="","",((1/A387)+(1/B387)+(1/C387))-1)</f>
        <v>3.3944559587233414E-2</v>
      </c>
      <c r="E387" s="4">
        <f t="shared" ref="E387:E450" si="31">IF(A387="","",(3*A387)/(3-($D387*A387)))</f>
        <v>2.4458655715100246</v>
      </c>
      <c r="F387" s="4">
        <f t="shared" ref="F387:F450" si="32">IF(B387="","",(3*B387)/(3-($D387*B387)))</f>
        <v>3.8290012337245165</v>
      </c>
      <c r="G387" s="4">
        <f t="shared" ref="G387:G450" si="33">IF(C387="","",(3*C387)/(3-($D387*C387)))</f>
        <v>3.0304676385839433</v>
      </c>
      <c r="I387" s="4">
        <f t="shared" ref="I387:I450" si="34">IF(A387="","",D387+1)</f>
        <v>1.0339445595872334</v>
      </c>
    </row>
    <row r="388" spans="1:9" x14ac:dyDescent="0.2">
      <c r="A388" s="4">
        <f>IF('True_Odds_Calculator_3-way'!A389="","",'True_Odds_Calculator_3-way'!A389)</f>
        <v>1.88</v>
      </c>
      <c r="B388" s="4">
        <f>IF('True_Odds_Calculator_3-way'!B389="","",'True_Odds_Calculator_3-way'!B389)</f>
        <v>3.86</v>
      </c>
      <c r="C388" s="4">
        <f>IF('True_Odds_Calculator_3-way'!C389="","",'True_Odds_Calculator_3-way'!C389)</f>
        <v>4.08</v>
      </c>
      <c r="D388" s="4">
        <f t="shared" si="30"/>
        <v>3.6080290345660959E-2</v>
      </c>
      <c r="E388" s="4">
        <f t="shared" si="31"/>
        <v>1.9234907318925594</v>
      </c>
      <c r="F388" s="4">
        <f t="shared" si="32"/>
        <v>4.0479177269923303</v>
      </c>
      <c r="G388" s="4">
        <f t="shared" si="33"/>
        <v>4.2905329998670672</v>
      </c>
      <c r="I388" s="4">
        <f t="shared" si="34"/>
        <v>1.036080290345661</v>
      </c>
    </row>
    <row r="389" spans="1: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3.18</v>
      </c>
      <c r="C389" s="4">
        <f>IF('True_Odds_Calculator_3-way'!C390="","",'True_Odds_Calculator_3-way'!C390)</f>
        <v>3.62</v>
      </c>
      <c r="D389" s="4">
        <f t="shared" si="30"/>
        <v>3.9138996001226056E-2</v>
      </c>
      <c r="E389" s="4">
        <f t="shared" si="31"/>
        <v>2.2968221835995082</v>
      </c>
      <c r="F389" s="4">
        <f t="shared" si="32"/>
        <v>3.3176400465461957</v>
      </c>
      <c r="G389" s="4">
        <f t="shared" si="33"/>
        <v>3.7994388407233974</v>
      </c>
      <c r="I389" s="4">
        <f t="shared" si="34"/>
        <v>1.0391389960012261</v>
      </c>
    </row>
    <row r="390" spans="1:9" x14ac:dyDescent="0.2">
      <c r="A390" s="4">
        <f>IF('True_Odds_Calculator_3-way'!A391="","",'True_Odds_Calculator_3-way'!A391)</f>
        <v>2.34</v>
      </c>
      <c r="B390" s="4">
        <f>IF('True_Odds_Calculator_3-way'!B391="","",'True_Odds_Calculator_3-way'!B391)</f>
        <v>3.42</v>
      </c>
      <c r="C390" s="4">
        <f>IF('True_Odds_Calculator_3-way'!C391="","",'True_Odds_Calculator_3-way'!C391)</f>
        <v>3.13</v>
      </c>
      <c r="D390" s="4">
        <f t="shared" si="30"/>
        <v>3.9236906060514665E-2</v>
      </c>
      <c r="E390" s="4">
        <f t="shared" si="31"/>
        <v>2.4138761652225096</v>
      </c>
      <c r="F390" s="4">
        <f t="shared" si="32"/>
        <v>3.580139919629397</v>
      </c>
      <c r="G390" s="4">
        <f t="shared" si="33"/>
        <v>3.2636026635438768</v>
      </c>
      <c r="I390" s="4">
        <f t="shared" si="34"/>
        <v>1.0392369060605147</v>
      </c>
    </row>
    <row r="391" spans="1:9" x14ac:dyDescent="0.2">
      <c r="A391" s="4">
        <f>IF('True_Odds_Calculator_3-way'!A392="","",'True_Odds_Calculator_3-way'!A392)</f>
        <v>2.76</v>
      </c>
      <c r="B391" s="4">
        <f>IF('True_Odds_Calculator_3-way'!B392="","",'True_Odds_Calculator_3-way'!B392)</f>
        <v>3.05</v>
      </c>
      <c r="C391" s="4">
        <f>IF('True_Odds_Calculator_3-way'!C392="","",'True_Odds_Calculator_3-way'!C392)</f>
        <v>2.87</v>
      </c>
      <c r="D391" s="4">
        <f t="shared" si="30"/>
        <v>3.8619748787855457E-2</v>
      </c>
      <c r="E391" s="4">
        <f t="shared" si="31"/>
        <v>2.8616758253689869</v>
      </c>
      <c r="F391" s="4">
        <f t="shared" si="32"/>
        <v>3.1746474900309054</v>
      </c>
      <c r="G391" s="4">
        <f t="shared" si="33"/>
        <v>2.9801035814375747</v>
      </c>
      <c r="I391" s="4">
        <f t="shared" si="34"/>
        <v>1.0386197487878555</v>
      </c>
    </row>
    <row r="392" spans="1:9" x14ac:dyDescent="0.2">
      <c r="A392" s="4">
        <f>IF('True_Odds_Calculator_3-way'!A393="","",'True_Odds_Calculator_3-way'!A393)</f>
        <v>2.39</v>
      </c>
      <c r="B392" s="4">
        <f>IF('True_Odds_Calculator_3-way'!B393="","",'True_Odds_Calculator_3-way'!B393)</f>
        <v>3.21</v>
      </c>
      <c r="C392" s="4">
        <f>IF('True_Odds_Calculator_3-way'!C393="","",'True_Odds_Calculator_3-way'!C393)</f>
        <v>3.25</v>
      </c>
      <c r="D392" s="4">
        <f t="shared" si="30"/>
        <v>3.7628829284090726E-2</v>
      </c>
      <c r="E392" s="4">
        <f t="shared" si="31"/>
        <v>2.4638607147239191</v>
      </c>
      <c r="F392" s="4">
        <f t="shared" si="32"/>
        <v>3.3446657671666085</v>
      </c>
      <c r="G392" s="4">
        <f t="shared" si="33"/>
        <v>3.3881150358000633</v>
      </c>
      <c r="I392" s="4">
        <f t="shared" si="34"/>
        <v>1.0376288292840907</v>
      </c>
    </row>
    <row r="393" spans="1:9" x14ac:dyDescent="0.2">
      <c r="A393" s="4">
        <f>IF('True_Odds_Calculator_3-way'!A394="","",'True_Odds_Calculator_3-way'!A394)</f>
        <v>5</v>
      </c>
      <c r="B393" s="4">
        <f>IF('True_Odds_Calculator_3-way'!B394="","",'True_Odds_Calculator_3-way'!B394)</f>
        <v>3.85</v>
      </c>
      <c r="C393" s="4">
        <f>IF('True_Odds_Calculator_3-way'!C394="","",'True_Odds_Calculator_3-way'!C394)</f>
        <v>1.71</v>
      </c>
      <c r="D393" s="4">
        <f t="shared" si="30"/>
        <v>4.453558137768665E-2</v>
      </c>
      <c r="E393" s="4">
        <f t="shared" si="31"/>
        <v>5.4008859963356945</v>
      </c>
      <c r="F393" s="4">
        <f t="shared" si="32"/>
        <v>4.0833815745947737</v>
      </c>
      <c r="G393" s="4">
        <f t="shared" si="33"/>
        <v>1.754539478359747</v>
      </c>
      <c r="I393" s="4">
        <f t="shared" si="34"/>
        <v>1.0445355813776867</v>
      </c>
    </row>
    <row r="394" spans="1:9" x14ac:dyDescent="0.2">
      <c r="A394" s="4">
        <f>IF('True_Odds_Calculator_3-way'!A395="","",'True_Odds_Calculator_3-way'!A395)</f>
        <v>3.14</v>
      </c>
      <c r="B394" s="4">
        <f>IF('True_Odds_Calculator_3-way'!B395="","",'True_Odds_Calculator_3-way'!B395)</f>
        <v>3.38</v>
      </c>
      <c r="C394" s="4">
        <f>IF('True_Odds_Calculator_3-way'!C395="","",'True_Odds_Calculator_3-way'!C395)</f>
        <v>2.35</v>
      </c>
      <c r="D394" s="4">
        <f t="shared" si="30"/>
        <v>3.9861240638915385E-2</v>
      </c>
      <c r="E394" s="4">
        <f t="shared" si="31"/>
        <v>3.2767089909182561</v>
      </c>
      <c r="F394" s="4">
        <f t="shared" si="32"/>
        <v>3.5389347305610137</v>
      </c>
      <c r="G394" s="4">
        <f t="shared" si="33"/>
        <v>2.4257429466027696</v>
      </c>
      <c r="I394" s="4">
        <f t="shared" si="34"/>
        <v>1.0398612406389154</v>
      </c>
    </row>
    <row r="395" spans="1:9" x14ac:dyDescent="0.2">
      <c r="A395" s="4">
        <f>IF('True_Odds_Calculator_3-way'!A396="","",'True_Odds_Calculator_3-way'!A396)</f>
        <v>2.04</v>
      </c>
      <c r="B395" s="4">
        <f>IF('True_Odds_Calculator_3-way'!B396="","",'True_Odds_Calculator_3-way'!B396)</f>
        <v>3.39</v>
      </c>
      <c r="C395" s="4">
        <f>IF('True_Odds_Calculator_3-way'!C396="","",'True_Odds_Calculator_3-way'!C396)</f>
        <v>3.93</v>
      </c>
      <c r="D395" s="4">
        <f t="shared" si="30"/>
        <v>3.9634255377487104E-2</v>
      </c>
      <c r="E395" s="4">
        <f t="shared" si="31"/>
        <v>2.0965034809678396</v>
      </c>
      <c r="F395" s="4">
        <f t="shared" si="32"/>
        <v>3.5489455919821746</v>
      </c>
      <c r="G395" s="4">
        <f t="shared" si="33"/>
        <v>4.1452236363836032</v>
      </c>
      <c r="I395" s="4">
        <f t="shared" si="34"/>
        <v>1.0396342553774871</v>
      </c>
    </row>
    <row r="396" spans="1:9" x14ac:dyDescent="0.2">
      <c r="A396" s="4">
        <f>IF('True_Odds_Calculator_3-way'!A397="","",'True_Odds_Calculator_3-way'!A397)</f>
        <v>1.54</v>
      </c>
      <c r="B396" s="4">
        <f>IF('True_Odds_Calculator_3-way'!B397="","",'True_Odds_Calculator_3-way'!B397)</f>
        <v>4.0999999999999996</v>
      </c>
      <c r="C396" s="4">
        <f>IF('True_Odds_Calculator_3-way'!C397="","",'True_Odds_Calculator_3-way'!C397)</f>
        <v>6.9</v>
      </c>
      <c r="D396" s="4">
        <f t="shared" si="30"/>
        <v>3.8180624606923619E-2</v>
      </c>
      <c r="E396" s="4">
        <f t="shared" si="31"/>
        <v>1.5707864520362569</v>
      </c>
      <c r="F396" s="4">
        <f t="shared" si="32"/>
        <v>4.3257167064928872</v>
      </c>
      <c r="G396" s="4">
        <f t="shared" si="33"/>
        <v>7.5642586783651451</v>
      </c>
      <c r="I396" s="4">
        <f t="shared" si="34"/>
        <v>1.0381806246069236</v>
      </c>
    </row>
    <row r="397" spans="1:9" x14ac:dyDescent="0.2">
      <c r="A397" s="4">
        <f>IF('True_Odds_Calculator_3-way'!A398="","",'True_Odds_Calculator_3-way'!A398)</f>
        <v>2.0699999999999998</v>
      </c>
      <c r="B397" s="4">
        <f>IF('True_Odds_Calculator_3-way'!B398="","",'True_Odds_Calculator_3-way'!B398)</f>
        <v>3.54</v>
      </c>
      <c r="C397" s="4">
        <f>IF('True_Odds_Calculator_3-way'!C398="","",'True_Odds_Calculator_3-way'!C398)</f>
        <v>3.72</v>
      </c>
      <c r="D397" s="4">
        <f t="shared" si="30"/>
        <v>3.4394867446903454E-2</v>
      </c>
      <c r="E397" s="4">
        <f t="shared" si="31"/>
        <v>2.1203204163695353</v>
      </c>
      <c r="F397" s="4">
        <f t="shared" si="32"/>
        <v>3.6897520693374224</v>
      </c>
      <c r="G397" s="4">
        <f t="shared" si="33"/>
        <v>3.8857247445287939</v>
      </c>
      <c r="I397" s="4">
        <f t="shared" si="34"/>
        <v>1.0343948674469035</v>
      </c>
    </row>
    <row r="398" spans="1:9" x14ac:dyDescent="0.2">
      <c r="A398" s="4">
        <f>IF('True_Odds_Calculator_3-way'!A399="","",'True_Odds_Calculator_3-way'!A399)</f>
        <v>2.57</v>
      </c>
      <c r="B398" s="4">
        <f>IF('True_Odds_Calculator_3-way'!B399="","",'True_Odds_Calculator_3-way'!B399)</f>
        <v>2.98</v>
      </c>
      <c r="C398" s="4">
        <f>IF('True_Odds_Calculator_3-way'!C399="","",'True_Odds_Calculator_3-way'!C399)</f>
        <v>3.19</v>
      </c>
      <c r="D398" s="4">
        <f t="shared" si="30"/>
        <v>3.8155151988867875E-2</v>
      </c>
      <c r="E398" s="4">
        <f t="shared" si="31"/>
        <v>2.6568422000465879</v>
      </c>
      <c r="F398" s="4">
        <f t="shared" si="32"/>
        <v>3.0973936485952973</v>
      </c>
      <c r="G398" s="4">
        <f t="shared" si="33"/>
        <v>3.3248965211452886</v>
      </c>
      <c r="I398" s="4">
        <f t="shared" si="34"/>
        <v>1.0381551519888679</v>
      </c>
    </row>
    <row r="399" spans="1:9" x14ac:dyDescent="0.2">
      <c r="A399" s="4">
        <f>IF('True_Odds_Calculator_3-way'!A400="","",'True_Odds_Calculator_3-way'!A400)</f>
        <v>2.97</v>
      </c>
      <c r="B399" s="4">
        <f>IF('True_Odds_Calculator_3-way'!B400="","",'True_Odds_Calculator_3-way'!B400)</f>
        <v>2.98</v>
      </c>
      <c r="C399" s="4">
        <f>IF('True_Odds_Calculator_3-way'!C400="","",'True_Odds_Calculator_3-way'!C400)</f>
        <v>2.73</v>
      </c>
      <c r="D399" s="4">
        <f t="shared" si="30"/>
        <v>3.8571172799360731E-2</v>
      </c>
      <c r="E399" s="4">
        <f t="shared" si="31"/>
        <v>3.0879133968054679</v>
      </c>
      <c r="F399" s="4">
        <f t="shared" si="32"/>
        <v>3.0987246336813361</v>
      </c>
      <c r="G399" s="4">
        <f t="shared" si="33"/>
        <v>2.8293080541727078</v>
      </c>
      <c r="I399" s="4">
        <f t="shared" si="34"/>
        <v>1.0385711727993607</v>
      </c>
    </row>
    <row r="400" spans="1:9" x14ac:dyDescent="0.2">
      <c r="A400" s="4">
        <f>IF('True_Odds_Calculator_3-way'!A401="","",'True_Odds_Calculator_3-way'!A401)</f>
        <v>2.15</v>
      </c>
      <c r="B400" s="4">
        <f>IF('True_Odds_Calculator_3-way'!B401="","",'True_Odds_Calculator_3-way'!B401)</f>
        <v>3.46</v>
      </c>
      <c r="C400" s="4">
        <f>IF('True_Odds_Calculator_3-way'!C401="","",'True_Odds_Calculator_3-way'!C401)</f>
        <v>3.58</v>
      </c>
      <c r="D400" s="4">
        <f t="shared" si="30"/>
        <v>3.3463229048777299E-2</v>
      </c>
      <c r="E400" s="4">
        <f t="shared" si="31"/>
        <v>2.2028281832363641</v>
      </c>
      <c r="F400" s="4">
        <f t="shared" si="32"/>
        <v>3.5988967478114677</v>
      </c>
      <c r="G400" s="4">
        <f t="shared" si="33"/>
        <v>3.7289055914779459</v>
      </c>
      <c r="I400" s="4">
        <f t="shared" si="34"/>
        <v>1.0334632290487773</v>
      </c>
    </row>
    <row r="401" spans="1:9" x14ac:dyDescent="0.2">
      <c r="A401" s="4">
        <f>IF('True_Odds_Calculator_3-way'!A402="","",'True_Odds_Calculator_3-way'!A402)</f>
        <v>2.54</v>
      </c>
      <c r="B401" s="4">
        <f>IF('True_Odds_Calculator_3-way'!B402="","",'True_Odds_Calculator_3-way'!B402)</f>
        <v>3.49</v>
      </c>
      <c r="C401" s="4">
        <f>IF('True_Odds_Calculator_3-way'!C402="","",'True_Odds_Calculator_3-way'!C402)</f>
        <v>2.84</v>
      </c>
      <c r="D401" s="4">
        <f t="shared" si="30"/>
        <v>3.2346414747311147E-2</v>
      </c>
      <c r="E401" s="4">
        <f t="shared" si="31"/>
        <v>2.6115207556835882</v>
      </c>
      <c r="F401" s="4">
        <f t="shared" si="32"/>
        <v>3.6264625622477253</v>
      </c>
      <c r="G401" s="4">
        <f t="shared" si="33"/>
        <v>2.9297114943894877</v>
      </c>
      <c r="I401" s="4">
        <f t="shared" si="34"/>
        <v>1.0323464147473111</v>
      </c>
    </row>
    <row r="402" spans="1:9" x14ac:dyDescent="0.2">
      <c r="A402" s="4">
        <f>IF('True_Odds_Calculator_3-way'!A403="","",'True_Odds_Calculator_3-way'!A403)</f>
        <v>1.64</v>
      </c>
      <c r="B402" s="4">
        <f>IF('True_Odds_Calculator_3-way'!B403="","",'True_Odds_Calculator_3-way'!B403)</f>
        <v>4.21</v>
      </c>
      <c r="C402" s="4">
        <f>IF('True_Odds_Calculator_3-way'!C403="","",'True_Odds_Calculator_3-way'!C403)</f>
        <v>5.28</v>
      </c>
      <c r="D402" s="4">
        <f t="shared" si="30"/>
        <v>3.6679728166316483E-2</v>
      </c>
      <c r="E402" s="4">
        <f t="shared" si="31"/>
        <v>1.6735574796043511</v>
      </c>
      <c r="F402" s="4">
        <f t="shared" si="32"/>
        <v>4.4384650398986514</v>
      </c>
      <c r="G402" s="4">
        <f t="shared" si="33"/>
        <v>5.6443804386780538</v>
      </c>
      <c r="I402" s="4">
        <f t="shared" si="34"/>
        <v>1.0366797281663165</v>
      </c>
    </row>
    <row r="403" spans="1:9" x14ac:dyDescent="0.2">
      <c r="A403" s="4">
        <f>IF('True_Odds_Calculator_3-way'!A404="","",'True_Odds_Calculator_3-way'!A404)</f>
        <v>2.57</v>
      </c>
      <c r="B403" s="4">
        <f>IF('True_Odds_Calculator_3-way'!B404="","",'True_Odds_Calculator_3-way'!B404)</f>
        <v>3.28</v>
      </c>
      <c r="C403" s="4">
        <f>IF('True_Odds_Calculator_3-way'!C404="","",'True_Odds_Calculator_3-way'!C404)</f>
        <v>2.9</v>
      </c>
      <c r="D403" s="4">
        <f t="shared" si="30"/>
        <v>3.8810693353143133E-2</v>
      </c>
      <c r="E403" s="4">
        <f t="shared" si="31"/>
        <v>2.6583855434613972</v>
      </c>
      <c r="F403" s="4">
        <f t="shared" si="32"/>
        <v>3.4253478709253145</v>
      </c>
      <c r="G403" s="4">
        <f t="shared" si="33"/>
        <v>3.0130402415115176</v>
      </c>
      <c r="I403" s="4">
        <f t="shared" si="34"/>
        <v>1.0388106933531431</v>
      </c>
    </row>
    <row r="404" spans="1:9" x14ac:dyDescent="0.2">
      <c r="A404" s="4">
        <f>IF('True_Odds_Calculator_3-way'!A405="","",'True_Odds_Calculator_3-way'!A405)</f>
        <v>1.71</v>
      </c>
      <c r="B404" s="4">
        <f>IF('True_Odds_Calculator_3-way'!B405="","",'True_Odds_Calculator_3-way'!B405)</f>
        <v>3.67</v>
      </c>
      <c r="C404" s="4">
        <f>IF('True_Odds_Calculator_3-way'!C405="","",'True_Odds_Calculator_3-way'!C405)</f>
        <v>5.38</v>
      </c>
      <c r="D404" s="4">
        <f t="shared" si="30"/>
        <v>4.3148491618079765E-2</v>
      </c>
      <c r="E404" s="4">
        <f t="shared" si="31"/>
        <v>1.7531172889902178</v>
      </c>
      <c r="F404" s="4">
        <f t="shared" si="32"/>
        <v>3.87451629652575</v>
      </c>
      <c r="G404" s="4">
        <f t="shared" si="33"/>
        <v>5.8312174378907029</v>
      </c>
      <c r="I404" s="4">
        <f t="shared" si="34"/>
        <v>1.0431484916180798</v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19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183</v>
      </c>
      <c r="M1" s="72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364" activePane="bottomLeft" state="frozen"/>
      <selection pane="bottomLeft" activeCell="S292" sqref="S292:S40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170</v>
      </c>
      <c r="O1" s="73"/>
      <c r="P1" s="73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2.0499999999999998</v>
      </c>
      <c r="B3">
        <v>3.18</v>
      </c>
      <c r="C3">
        <v>4.1900000000000004</v>
      </c>
      <c r="D3" s="20">
        <f>IF(OR($A3="",$B3="",$C3=""),"",(1/A3)+(1/B3)+(1/C3)-1)</f>
        <v>4.0933771340685432E-2</v>
      </c>
      <c r="E3" s="17">
        <f>IF(OR($A3="",$B3="",$C3=""),"",A3*'MPTO_working_3-way'!$I2)</f>
        <v>2.1339142312484047</v>
      </c>
      <c r="F3" s="21">
        <f>IF(OR($A3="",$B3="",$C3=""),"",B3*'MPTO_working_3-way'!$I2)</f>
        <v>3.3101693928633797</v>
      </c>
      <c r="G3" s="22">
        <f>IF(OR($A3="",$B3="",$C3=""),"",C3*'MPTO_working_3-way'!$I2)</f>
        <v>4.3615125019174723</v>
      </c>
      <c r="H3" s="17">
        <f>IF(OR($A3="",$B3="",$C3=""),"",'MPTO_working_3-way'!E2)</f>
        <v>2.108991465855572</v>
      </c>
      <c r="I3" s="21">
        <f>IF(OR($A3="",$B3="",$C3=""),"",'MPTO_working_3-way'!F2)</f>
        <v>3.3242380147023924</v>
      </c>
      <c r="J3" s="22">
        <f>IF(OR($A3="",$B3="",$C3=""),"",'MPTO_working_3-way'!G2)</f>
        <v>4.4440712601775267</v>
      </c>
      <c r="K3" s="17">
        <f>IF(OR($A3="",$B3="",$C3=""),"",'OddsRatio_working_3-way'!H2)</f>
        <v>2.1192153665177389</v>
      </c>
      <c r="L3" s="21">
        <f>IF(OR($A3="",$B3="",$C3=""),"",'OddsRatio_working_3-way'!I2)</f>
        <v>3.3237042847701641</v>
      </c>
      <c r="M3" s="22">
        <f>IF(OR($A3="",$B3="",$C3=""),"",'OddsRatio_working_3-way'!J2)</f>
        <v>4.4002828754205616</v>
      </c>
      <c r="N3" s="23">
        <f>(1/E3)* 100</f>
        <v>46.862239604399171</v>
      </c>
      <c r="O3" s="24">
        <f>(1/F3)* 100</f>
        <v>30.209934336169269</v>
      </c>
      <c r="P3" s="24">
        <f>(1/G3)* 100</f>
        <v>22.92782605943157</v>
      </c>
      <c r="Q3" t="s">
        <v>531</v>
      </c>
      <c r="R3" t="s">
        <v>536</v>
      </c>
      <c r="S3" t="s">
        <v>758</v>
      </c>
      <c r="AD3" s="30"/>
      <c r="AE3" s="30"/>
      <c r="AH3" s="39"/>
      <c r="AI3" s="30"/>
      <c r="AJ3" t="s">
        <v>703</v>
      </c>
    </row>
    <row r="4" spans="1:36" s="42" customFormat="1" ht="15" x14ac:dyDescent="0.25">
      <c r="A4">
        <v>5.97</v>
      </c>
      <c r="B4">
        <v>4.2</v>
      </c>
      <c r="C4">
        <v>1.6</v>
      </c>
      <c r="D4" s="20">
        <f t="shared" ref="D4:D67" si="0">IF(OR($A4="",$B4="",$C4=""),"",(1/A4)+(1/B4)+(1/C4)-1)</f>
        <v>3.059942569992824E-2</v>
      </c>
      <c r="E4" s="17">
        <f>IF(OR($A4="",$B4="",$C4=""),"",A4*'MPTO_working_3-way'!$I3)</f>
        <v>6.152678571428571</v>
      </c>
      <c r="F4" s="21">
        <f>IF(OR($A4="",$B4="",$C4=""),"",B4*'MPTO_working_3-way'!$I3)</f>
        <v>4.3285175879396984</v>
      </c>
      <c r="G4" s="22">
        <f>IF(OR($A4="",$B4="",$C4=""),"",C4*'MPTO_working_3-way'!$I3)</f>
        <v>1.6489590811198853</v>
      </c>
      <c r="H4" s="17">
        <f>IF(OR($A4="",$B4="",$C4=""),"",'MPTO_working_3-way'!E3)</f>
        <v>6.3571021106674275</v>
      </c>
      <c r="I4" s="21">
        <f>IF(OR($A4="",$B4="",$C4=""),"",'MPTO_working_3-way'!F3)</f>
        <v>4.3879774248589065</v>
      </c>
      <c r="J4" s="22">
        <f>IF(OR($A4="",$B4="",$C4=""),"",'MPTO_working_3-way'!G3)</f>
        <v>1.6265447114916807</v>
      </c>
      <c r="K4" s="17">
        <f>IF(OR($A4="",$B4="",$C4=""),"",'OddsRatio_working_3-way'!H3)</f>
        <v>6.253496088110519</v>
      </c>
      <c r="L4" s="21">
        <f>IF(OR($A4="",$B4="",$C4=""),"",'OddsRatio_working_3-way'!I3)</f>
        <v>4.3825326925460084</v>
      </c>
      <c r="M4" s="22">
        <f>IF(OR($A4="",$B4="",$C4=""),"",'OddsRatio_working_3-way'!J3)</f>
        <v>1.6342248798523766</v>
      </c>
      <c r="N4" s="23">
        <f t="shared" ref="N4:N67" si="1">(1/E4)* 100</f>
        <v>16.253083732404587</v>
      </c>
      <c r="O4" s="24">
        <f t="shared" ref="O4:O67" si="2">(1/F4)* 100</f>
        <v>23.102597591060807</v>
      </c>
      <c r="P4" s="24">
        <f t="shared" ref="P4:P67" si="3">(1/G4)* 100</f>
        <v>60.644318676534603</v>
      </c>
      <c r="Q4" t="s">
        <v>671</v>
      </c>
      <c r="R4" t="s">
        <v>548</v>
      </c>
      <c r="S4" t="s">
        <v>758</v>
      </c>
      <c r="AD4" s="39"/>
      <c r="AE4" s="39"/>
      <c r="AH4" s="39"/>
      <c r="AI4" s="39"/>
      <c r="AJ4" t="s">
        <v>711</v>
      </c>
    </row>
    <row r="5" spans="1:36" s="42" customFormat="1" ht="15" x14ac:dyDescent="0.25">
      <c r="A5">
        <v>3.5</v>
      </c>
      <c r="B5">
        <v>3.42</v>
      </c>
      <c r="C5">
        <v>2.23</v>
      </c>
      <c r="D5" s="20">
        <f t="shared" si="0"/>
        <v>2.6542439806541696E-2</v>
      </c>
      <c r="E5" s="17">
        <f>IF(OR($A5="",$B5="",$C5=""),"",A5*'MPTO_working_3-way'!$I4)</f>
        <v>3.592898539322896</v>
      </c>
      <c r="F5" s="21">
        <f>IF(OR($A5="",$B5="",$C5=""),"",B5*'MPTO_working_3-way'!$I4)</f>
        <v>3.5107751441383725</v>
      </c>
      <c r="G5" s="22">
        <f>IF(OR($A5="",$B5="",$C5=""),"",C5*'MPTO_working_3-way'!$I4)</f>
        <v>2.2891896407685879</v>
      </c>
      <c r="H5" s="17">
        <f>IF(OR($A5="",$B5="",$C5=""),"",'MPTO_working_3-way'!E4)</f>
        <v>3.6118450429158413</v>
      </c>
      <c r="I5" s="21">
        <f>IF(OR($A5="",$B5="",$C5=""),"",'MPTO_working_3-way'!F4)</f>
        <v>3.5267126153304118</v>
      </c>
      <c r="J5" s="22">
        <f>IF(OR($A5="",$B5="",$C5=""),"",'MPTO_working_3-way'!G4)</f>
        <v>2.2748831725920766</v>
      </c>
      <c r="K5" s="17">
        <f>IF(OR($A5="",$B5="",$C5=""),"",'OddsRatio_working_3-way'!H4)</f>
        <v>3.6035116777655198</v>
      </c>
      <c r="L5" s="21">
        <f>IF(OR($A5="",$B5="",$C5=""),"",'OddsRatio_working_3-way'!I4)</f>
        <v>3.520199304077023</v>
      </c>
      <c r="M5" s="22">
        <f>IF(OR($A5="",$B5="",$C5=""),"",'OddsRatio_working_3-way'!J4)</f>
        <v>2.2809277454606351</v>
      </c>
      <c r="N5" s="23">
        <f t="shared" si="1"/>
        <v>27.832681303281561</v>
      </c>
      <c r="O5" s="24">
        <f t="shared" si="2"/>
        <v>28.48373817587294</v>
      </c>
      <c r="P5" s="24">
        <f t="shared" si="3"/>
        <v>43.683580520845503</v>
      </c>
      <c r="Q5" t="s">
        <v>620</v>
      </c>
      <c r="R5" t="s">
        <v>615</v>
      </c>
      <c r="S5" t="s">
        <v>758</v>
      </c>
      <c r="AD5" s="39"/>
      <c r="AE5" s="39"/>
      <c r="AH5" s="39"/>
      <c r="AI5" s="39"/>
      <c r="AJ5" t="s">
        <v>711</v>
      </c>
    </row>
    <row r="6" spans="1:36" s="42" customFormat="1" ht="15" x14ac:dyDescent="0.25">
      <c r="A6">
        <v>2.6</v>
      </c>
      <c r="B6">
        <v>3.82</v>
      </c>
      <c r="C6">
        <v>2.62</v>
      </c>
      <c r="D6" s="20">
        <f t="shared" si="0"/>
        <v>2.8074878640403478E-2</v>
      </c>
      <c r="E6" s="17">
        <f>IF(OR($A6="",$B6="",$C6=""),"",A6*'MPTO_working_3-way'!$I5)</f>
        <v>2.6729946844650492</v>
      </c>
      <c r="F6" s="21">
        <f>IF(OR($A6="",$B6="",$C6=""),"",B6*'MPTO_working_3-way'!$I5)</f>
        <v>3.9272460364063413</v>
      </c>
      <c r="G6" s="22">
        <f>IF(OR($A6="",$B6="",$C6=""),"",C6*'MPTO_working_3-way'!$I5)</f>
        <v>2.6935561820378573</v>
      </c>
      <c r="H6" s="17">
        <f>IF(OR($A6="",$B6="",$C6=""),"",'MPTO_working_3-way'!E5)</f>
        <v>2.6648397112918949</v>
      </c>
      <c r="I6" s="21">
        <f>IF(OR($A6="",$B6="",$C6=""),"",'MPTO_working_3-way'!F5)</f>
        <v>3.9616227803083812</v>
      </c>
      <c r="J6" s="22">
        <f>IF(OR($A6="",$B6="",$C6=""),"",'MPTO_working_3-way'!G5)</f>
        <v>2.6858537149274189</v>
      </c>
      <c r="K6" s="17">
        <f>IF(OR($A6="",$B6="",$C6=""),"",'OddsRatio_working_3-way'!H5)</f>
        <v>2.6693597915766394</v>
      </c>
      <c r="L6" s="21">
        <f>IF(OR($A6="",$B6="",$C6=""),"",'OddsRatio_working_3-way'!I5)</f>
        <v>3.9422466326538266</v>
      </c>
      <c r="M6" s="22">
        <f>IF(OR($A6="",$B6="",$C6=""),"",'OddsRatio_working_3-way'!J5)</f>
        <v>2.6902267889713478</v>
      </c>
      <c r="N6" s="23">
        <f t="shared" si="1"/>
        <v>37.411222918317613</v>
      </c>
      <c r="O6" s="24">
        <f t="shared" si="2"/>
        <v>25.463136017703086</v>
      </c>
      <c r="P6" s="24">
        <f t="shared" si="3"/>
        <v>37.125641063979309</v>
      </c>
      <c r="Q6" t="s">
        <v>619</v>
      </c>
      <c r="R6" t="s">
        <v>613</v>
      </c>
      <c r="S6" t="s">
        <v>758</v>
      </c>
      <c r="AD6" s="39"/>
      <c r="AE6" s="39"/>
      <c r="AH6" s="39"/>
      <c r="AI6" s="39"/>
      <c r="AJ6" t="s">
        <v>711</v>
      </c>
    </row>
    <row r="7" spans="1:36" s="42" customFormat="1" ht="15" x14ac:dyDescent="0.25">
      <c r="A7">
        <v>2.36</v>
      </c>
      <c r="B7">
        <v>3.28</v>
      </c>
      <c r="C7">
        <v>3.34</v>
      </c>
      <c r="D7" s="20">
        <f t="shared" si="0"/>
        <v>2.8008059944600205E-2</v>
      </c>
      <c r="E7" s="17">
        <f>IF(OR($A7="",$B7="",$C7=""),"",A7*'MPTO_working_3-way'!$I6)</f>
        <v>2.4260990214692564</v>
      </c>
      <c r="F7" s="21">
        <f>IF(OR($A7="",$B7="",$C7=""),"",B7*'MPTO_working_3-way'!$I6)</f>
        <v>3.3718664366182884</v>
      </c>
      <c r="G7" s="22">
        <f>IF(OR($A7="",$B7="",$C7=""),"",C7*'MPTO_working_3-way'!$I6)</f>
        <v>3.4335469202149644</v>
      </c>
      <c r="H7" s="17">
        <f>IF(OR($A7="",$B7="",$C7=""),"",'MPTO_working_3-way'!E6)</f>
        <v>2.4131693781790702</v>
      </c>
      <c r="I7" s="21">
        <f>IF(OR($A7="",$B7="",$C7=""),"",'MPTO_working_3-way'!F6)</f>
        <v>3.3836135052055849</v>
      </c>
      <c r="J7" s="22">
        <f>IF(OR($A7="",$B7="",$C7=""),"",'MPTO_working_3-way'!G6)</f>
        <v>3.4475010347461348</v>
      </c>
      <c r="K7" s="17">
        <f>IF(OR($A7="",$B7="",$C7=""),"",'OddsRatio_working_3-way'!H6)</f>
        <v>2.4188206840593347</v>
      </c>
      <c r="L7" s="21">
        <f>IF(OR($A7="",$B7="",$C7=""),"",'OddsRatio_working_3-way'!I6)</f>
        <v>3.3786111468053552</v>
      </c>
      <c r="M7" s="22">
        <f>IF(OR($A7="",$B7="",$C7=""),"",'OddsRatio_working_3-way'!J6)</f>
        <v>3.4412061769844429</v>
      </c>
      <c r="N7" s="23">
        <f t="shared" si="1"/>
        <v>41.218433013273945</v>
      </c>
      <c r="O7" s="24">
        <f t="shared" si="2"/>
        <v>29.657165216867838</v>
      </c>
      <c r="P7" s="24">
        <f t="shared" si="3"/>
        <v>29.124401769858231</v>
      </c>
      <c r="Q7" t="s">
        <v>621</v>
      </c>
      <c r="R7" t="s">
        <v>550</v>
      </c>
      <c r="S7" t="s">
        <v>758</v>
      </c>
      <c r="AD7" s="39"/>
      <c r="AE7" s="39"/>
      <c r="AH7" s="39"/>
      <c r="AI7" s="39"/>
      <c r="AJ7" t="s">
        <v>705</v>
      </c>
    </row>
    <row r="8" spans="1:36" s="38" customFormat="1" ht="15" x14ac:dyDescent="0.25">
      <c r="A8">
        <v>1.41</v>
      </c>
      <c r="B8">
        <v>4.78</v>
      </c>
      <c r="C8">
        <v>8.98</v>
      </c>
      <c r="D8" s="20">
        <f t="shared" si="0"/>
        <v>2.9783453686775374E-2</v>
      </c>
      <c r="E8" s="17">
        <f>IF(OR($A8="",$B8="",$C8=""),"",A8*'MPTO_working_3-way'!$I7)</f>
        <v>1.4519946696983532</v>
      </c>
      <c r="F8" s="21">
        <f>IF(OR($A8="",$B8="",$C8=""),"",B8*'MPTO_working_3-way'!$I7)</f>
        <v>4.9223649086227867</v>
      </c>
      <c r="G8" s="22">
        <f>IF(OR($A8="",$B8="",$C8=""),"",C8*'MPTO_working_3-way'!$I7)</f>
        <v>9.2474554141072431</v>
      </c>
      <c r="H8" s="17">
        <f>IF(OR($A8="",$B8="",$C8=""),"",'MPTO_working_3-way'!E7)</f>
        <v>1.4300177070906899</v>
      </c>
      <c r="I8" s="21">
        <f>IF(OR($A8="",$B8="",$C8=""),"",'MPTO_working_3-way'!F7)</f>
        <v>5.018135465675905</v>
      </c>
      <c r="J8" s="22">
        <f>IF(OR($A8="",$B8="",$C8=""),"",'MPTO_working_3-way'!G7)</f>
        <v>9.8589425179309043</v>
      </c>
      <c r="K8" s="17">
        <f>IF(OR($A8="",$B8="",$C8=""),"",'OddsRatio_working_3-way'!H7)</f>
        <v>1.4369491901063691</v>
      </c>
      <c r="L8" s="21">
        <f>IF(OR($A8="",$B8="",$C8=""),"",'OddsRatio_working_3-way'!I7)</f>
        <v>5.0284583868343304</v>
      </c>
      <c r="M8" s="22">
        <f>IF(OR($A8="",$B8="",$C8=""),"",'OddsRatio_working_3-way'!J7)</f>
        <v>9.5045232610946968</v>
      </c>
      <c r="N8" s="23">
        <f t="shared" si="1"/>
        <v>68.870776241055111</v>
      </c>
      <c r="O8" s="24">
        <f t="shared" si="2"/>
        <v>20.315438179892823</v>
      </c>
      <c r="P8" s="24">
        <f t="shared" si="3"/>
        <v>10.813785579052082</v>
      </c>
      <c r="Q8" t="s">
        <v>728</v>
      </c>
      <c r="R8" t="s">
        <v>726</v>
      </c>
      <c r="S8" t="s">
        <v>758</v>
      </c>
      <c r="AD8" s="39"/>
      <c r="AE8" s="39"/>
      <c r="AH8" s="39"/>
      <c r="AI8" s="39"/>
      <c r="AJ8" t="s">
        <v>732</v>
      </c>
    </row>
    <row r="9" spans="1:36" s="38" customFormat="1" ht="15" x14ac:dyDescent="0.25">
      <c r="A9">
        <v>2.54</v>
      </c>
      <c r="B9">
        <v>3.36</v>
      </c>
      <c r="C9">
        <v>2.97</v>
      </c>
      <c r="D9" s="20">
        <f t="shared" si="0"/>
        <v>2.8020171720959164E-2</v>
      </c>
      <c r="E9" s="17">
        <f>IF(OR($A9="",$B9="",$C9=""),"",A9*'MPTO_working_3-way'!$I8)</f>
        <v>2.6111712361712365</v>
      </c>
      <c r="F9" s="21">
        <f>IF(OR($A9="",$B9="",$C9=""),"",B9*'MPTO_working_3-way'!$I8)</f>
        <v>3.4541477769824227</v>
      </c>
      <c r="G9" s="22">
        <f>IF(OR($A9="",$B9="",$C9=""),"",C9*'MPTO_working_3-way'!$I8)</f>
        <v>3.0532199100112489</v>
      </c>
      <c r="H9" s="17">
        <f>IF(OR($A9="",$B9="",$C9=""),"",'MPTO_working_3-way'!E8)</f>
        <v>2.601722604649177</v>
      </c>
      <c r="I9" s="21">
        <f>IF(OR($A9="",$B9="",$C9=""),"",'MPTO_working_3-way'!F8)</f>
        <v>3.4688618781626968</v>
      </c>
      <c r="J9" s="22">
        <f>IF(OR($A9="",$B9="",$C9=""),"",'MPTO_working_3-way'!G8)</f>
        <v>3.0547383502039613</v>
      </c>
      <c r="K9" s="17">
        <f>IF(OR($A9="",$B9="",$C9=""),"",'OddsRatio_working_3-way'!H8)</f>
        <v>2.6061097412047878</v>
      </c>
      <c r="L9" s="21">
        <f>IF(OR($A9="",$B9="",$C9=""),"",'OddsRatio_working_3-way'!I8)</f>
        <v>3.4613110319761682</v>
      </c>
      <c r="M9" s="22">
        <f>IF(OR($A9="",$B9="",$C9=""),"",'OddsRatio_working_3-way'!J8)</f>
        <v>3.0545689546580723</v>
      </c>
      <c r="N9" s="23">
        <f t="shared" si="1"/>
        <v>38.296990490225419</v>
      </c>
      <c r="O9" s="24">
        <f t="shared" si="2"/>
        <v>28.9507011443966</v>
      </c>
      <c r="P9" s="24">
        <f t="shared" si="3"/>
        <v>32.752308365377971</v>
      </c>
      <c r="Q9" t="s">
        <v>746</v>
      </c>
      <c r="R9" t="s">
        <v>552</v>
      </c>
      <c r="S9" t="s">
        <v>758</v>
      </c>
      <c r="AD9" s="39"/>
      <c r="AE9" s="39"/>
      <c r="AH9" s="39"/>
      <c r="AI9" s="39"/>
      <c r="AJ9" t="s">
        <v>712</v>
      </c>
    </row>
    <row r="10" spans="1:36" s="38" customFormat="1" ht="15" x14ac:dyDescent="0.25">
      <c r="A10">
        <v>4.59</v>
      </c>
      <c r="B10">
        <v>3.59</v>
      </c>
      <c r="C10">
        <v>1.88</v>
      </c>
      <c r="D10" s="20">
        <f t="shared" si="0"/>
        <v>2.8331349397724193E-2</v>
      </c>
      <c r="E10" s="17">
        <f>IF(OR($A10="",$B10="",$C10=""),"",A10*'MPTO_working_3-way'!$I9)</f>
        <v>4.720040893735554</v>
      </c>
      <c r="F10" s="21">
        <f>IF(OR($A10="",$B10="",$C10=""),"",B10*'MPTO_working_3-way'!$I9)</f>
        <v>3.6917095443378298</v>
      </c>
      <c r="G10" s="22">
        <f>IF(OR($A10="",$B10="",$C10=""),"",C10*'MPTO_working_3-way'!$I9)</f>
        <v>1.9332629368677214</v>
      </c>
      <c r="H10" s="17">
        <f>IF(OR($A10="",$B10="",$C10=""),"",'MPTO_working_3-way'!E9)</f>
        <v>4.7979777725554795</v>
      </c>
      <c r="I10" s="21">
        <f>IF(OR($A10="",$B10="",$C10=""),"",'MPTO_working_3-way'!F9)</f>
        <v>3.7159836685655394</v>
      </c>
      <c r="J10" s="22">
        <f>IF(OR($A10="",$B10="",$C10=""),"",'MPTO_working_3-way'!G9)</f>
        <v>1.9139814239160098</v>
      </c>
      <c r="K10" s="17">
        <f>IF(OR($A10="",$B10="",$C10=""),"",'OddsRatio_working_3-way'!H9)</f>
        <v>4.7588584020583529</v>
      </c>
      <c r="L10" s="21">
        <f>IF(OR($A10="",$B10="",$C10=""),"",'OddsRatio_working_3-way'!I9)</f>
        <v>3.7118226354682831</v>
      </c>
      <c r="M10" s="22">
        <f>IF(OR($A10="",$B10="",$C10=""),"",'OddsRatio_working_3-way'!J9)</f>
        <v>1.9213914745992624</v>
      </c>
      <c r="N10" s="23">
        <f t="shared" si="1"/>
        <v>21.186257121780482</v>
      </c>
      <c r="O10" s="24">
        <f t="shared" si="2"/>
        <v>27.087721501106522</v>
      </c>
      <c r="P10" s="24">
        <f t="shared" si="3"/>
        <v>51.726021377112986</v>
      </c>
      <c r="Q10" t="s">
        <v>520</v>
      </c>
      <c r="R10" t="s">
        <v>522</v>
      </c>
      <c r="S10" t="s">
        <v>758</v>
      </c>
      <c r="AD10" s="39"/>
      <c r="AE10" s="39"/>
      <c r="AH10" s="39"/>
      <c r="AI10" s="39"/>
      <c r="AJ10" t="s">
        <v>706</v>
      </c>
    </row>
    <row r="11" spans="1:36" s="38" customFormat="1" ht="15" x14ac:dyDescent="0.25">
      <c r="A11">
        <v>3.23</v>
      </c>
      <c r="B11">
        <v>3.61</v>
      </c>
      <c r="C11">
        <v>2.27</v>
      </c>
      <c r="D11" s="20">
        <f t="shared" si="0"/>
        <v>2.7134467830355113E-2</v>
      </c>
      <c r="E11" s="17">
        <f>IF(OR($A11="",$B11="",$C11=""),"",A11*'MPTO_working_3-way'!$I10)</f>
        <v>3.3176443310920471</v>
      </c>
      <c r="F11" s="21">
        <f>IF(OR($A11="",$B11="",$C11=""),"",B11*'MPTO_working_3-way'!$I10)</f>
        <v>3.707955428867582</v>
      </c>
      <c r="G11" s="22">
        <f>IF(OR($A11="",$B11="",$C11=""),"",C11*'MPTO_working_3-way'!$I10)</f>
        <v>2.331595241974906</v>
      </c>
      <c r="H11" s="17">
        <f>IF(OR($A11="",$B11="",$C11=""),"",'MPTO_working_3-way'!E10)</f>
        <v>3.3272035086406402</v>
      </c>
      <c r="I11" s="21">
        <f>IF(OR($A11="",$B11="",$C11=""),"",'MPTO_working_3-way'!F10)</f>
        <v>3.7318517116275665</v>
      </c>
      <c r="J11" s="22">
        <f>IF(OR($A11="",$B11="",$C11=""),"",'MPTO_working_3-way'!G10)</f>
        <v>2.3175840501214715</v>
      </c>
      <c r="K11" s="17">
        <f>IF(OR($A11="",$B11="",$C11=""),"",'OddsRatio_working_3-way'!H10)</f>
        <v>3.3241327059160621</v>
      </c>
      <c r="L11" s="21">
        <f>IF(OR($A11="",$B11="",$C11=""),"",'OddsRatio_working_3-way'!I10)</f>
        <v>3.7201732566999648</v>
      </c>
      <c r="M11" s="22">
        <f>IF(OR($A11="",$B11="",$C11=""),"",'OddsRatio_working_3-way'!J10)</f>
        <v>2.3236092091988332</v>
      </c>
      <c r="N11" s="23">
        <f t="shared" si="1"/>
        <v>30.141868753931096</v>
      </c>
      <c r="O11" s="24">
        <f t="shared" si="2"/>
        <v>26.969040464043609</v>
      </c>
      <c r="P11" s="24">
        <f t="shared" si="3"/>
        <v>42.889090782025306</v>
      </c>
      <c r="Q11" t="s">
        <v>521</v>
      </c>
      <c r="R11" t="s">
        <v>677</v>
      </c>
      <c r="S11" t="s">
        <v>758</v>
      </c>
      <c r="AD11" s="39"/>
      <c r="AE11" s="39"/>
      <c r="AH11" s="39"/>
      <c r="AI11" s="39"/>
      <c r="AJ11" t="s">
        <v>706</v>
      </c>
    </row>
    <row r="12" spans="1:36" s="38" customFormat="1" ht="15" x14ac:dyDescent="0.25">
      <c r="A12">
        <v>2.5099999999999998</v>
      </c>
      <c r="B12">
        <v>3</v>
      </c>
      <c r="C12">
        <v>3.32</v>
      </c>
      <c r="D12" s="20">
        <f t="shared" si="0"/>
        <v>3.2944527112433786E-2</v>
      </c>
      <c r="E12" s="17">
        <f>IF(OR($A12="",$B12="",$C12=""),"",A12*'MPTO_working_3-way'!$I11)</f>
        <v>2.5926907630522087</v>
      </c>
      <c r="F12" s="21">
        <f>IF(OR($A12="",$B12="",$C12=""),"",B12*'MPTO_working_3-way'!$I11)</f>
        <v>3.0988335813373014</v>
      </c>
      <c r="G12" s="22">
        <f>IF(OR($A12="",$B12="",$C12=""),"",C12*'MPTO_working_3-way'!$I11)</f>
        <v>3.4293758300132802</v>
      </c>
      <c r="H12" s="17">
        <f>IF(OR($A12="",$B12="",$C12=""),"",'MPTO_working_3-way'!E11)</f>
        <v>2.5811456340083421</v>
      </c>
      <c r="I12" s="21">
        <f>IF(OR($A12="",$B12="",$C12=""),"",'MPTO_working_3-way'!F11)</f>
        <v>3.1022005294506947</v>
      </c>
      <c r="J12" s="22">
        <f>IF(OR($A12="",$B12="",$C12=""),"",'MPTO_working_3-way'!G11)</f>
        <v>3.4456226109967654</v>
      </c>
      <c r="K12" s="17">
        <f>IF(OR($A12="",$B12="",$C12=""),"",'OddsRatio_working_3-way'!H11)</f>
        <v>2.5864322570460829</v>
      </c>
      <c r="L12" s="21">
        <f>IF(OR($A12="",$B12="",$C12=""),"",'OddsRatio_working_3-way'!I11)</f>
        <v>3.1012347775444806</v>
      </c>
      <c r="M12" s="22">
        <f>IF(OR($A12="",$B12="",$C12=""),"",'OddsRatio_working_3-way'!J11)</f>
        <v>3.4374323419515962</v>
      </c>
      <c r="N12" s="23">
        <f t="shared" si="1"/>
        <v>38.569968090709132</v>
      </c>
      <c r="O12" s="24">
        <f t="shared" si="2"/>
        <v>32.270206635893302</v>
      </c>
      <c r="P12" s="24">
        <f t="shared" si="3"/>
        <v>29.159825273397566</v>
      </c>
      <c r="Q12" t="s">
        <v>567</v>
      </c>
      <c r="R12" t="s">
        <v>569</v>
      </c>
      <c r="S12" t="s">
        <v>758</v>
      </c>
      <c r="AD12" s="39"/>
      <c r="AE12" s="39"/>
      <c r="AH12" s="39"/>
      <c r="AI12" s="39"/>
      <c r="AJ12" t="s">
        <v>707</v>
      </c>
    </row>
    <row r="13" spans="1:36" s="38" customFormat="1" ht="15" x14ac:dyDescent="0.25">
      <c r="A13">
        <v>1.63</v>
      </c>
      <c r="B13">
        <v>3.88</v>
      </c>
      <c r="C13">
        <v>6.05</v>
      </c>
      <c r="D13" s="20">
        <f t="shared" si="0"/>
        <v>3.6518147476571006E-2</v>
      </c>
      <c r="E13" s="17">
        <f>IF(OR($A13="",$B13="",$C13=""),"",A13*'MPTO_working_3-way'!$I12)</f>
        <v>1.6895245803868106</v>
      </c>
      <c r="F13" s="21">
        <f>IF(OR($A13="",$B13="",$C13=""),"",B13*'MPTO_working_3-way'!$I12)</f>
        <v>4.0216904122090957</v>
      </c>
      <c r="G13" s="22">
        <f>IF(OR($A13="",$B13="",$C13=""),"",C13*'MPTO_working_3-way'!$I12)</f>
        <v>6.2709347922332546</v>
      </c>
      <c r="H13" s="17">
        <f>IF(OR($A13="",$B13="",$C13=""),"",'MPTO_working_3-way'!E12)</f>
        <v>1.6629963873812164</v>
      </c>
      <c r="I13" s="21">
        <f>IF(OR($A13="",$B13="",$C13=""),"",'MPTO_working_3-way'!F12)</f>
        <v>4.0723370378490671</v>
      </c>
      <c r="J13" s="22">
        <f>IF(OR($A13="",$B13="",$C13=""),"",'MPTO_working_3-way'!G12)</f>
        <v>6.5309730585938013</v>
      </c>
      <c r="K13" s="17">
        <f>IF(OR($A13="",$B13="",$C13=""),"",'OddsRatio_working_3-way'!H12)</f>
        <v>1.6722915421290012</v>
      </c>
      <c r="L13" s="21">
        <f>IF(OR($A13="",$B13="",$C13=""),"",'OddsRatio_working_3-way'!I12)</f>
        <v>4.0733327640182901</v>
      </c>
      <c r="M13" s="22">
        <f>IF(OR($A13="",$B13="",$C13=""),"",'OddsRatio_working_3-way'!J12)</f>
        <v>6.3890036313515175</v>
      </c>
      <c r="N13" s="23">
        <f t="shared" si="1"/>
        <v>59.188248079294212</v>
      </c>
      <c r="O13" s="24">
        <f t="shared" si="2"/>
        <v>24.865166074548853</v>
      </c>
      <c r="P13" s="24">
        <f t="shared" si="3"/>
        <v>15.946585846156951</v>
      </c>
      <c r="Q13" t="s">
        <v>570</v>
      </c>
      <c r="R13" t="s">
        <v>632</v>
      </c>
      <c r="S13" t="s">
        <v>758</v>
      </c>
      <c r="AD13" s="39"/>
      <c r="AE13" s="39"/>
      <c r="AH13" s="39"/>
      <c r="AI13" s="39"/>
      <c r="AJ13" t="s">
        <v>707</v>
      </c>
    </row>
    <row r="14" spans="1:36" s="38" customFormat="1" ht="15" x14ac:dyDescent="0.25">
      <c r="A14">
        <v>2.4700000000000002</v>
      </c>
      <c r="B14">
        <v>3.32</v>
      </c>
      <c r="C14">
        <v>2.82</v>
      </c>
      <c r="D14" s="20">
        <f t="shared" si="0"/>
        <v>6.0673047950264403E-2</v>
      </c>
      <c r="E14" s="17">
        <f>IF(OR($A14="",$B14="",$C14=""),"",A14*'MPTO_working_3-way'!$I13)</f>
        <v>2.6198624284371532</v>
      </c>
      <c r="F14" s="21">
        <f>IF(OR($A14="",$B14="",$C14=""),"",B14*'MPTO_working_3-way'!$I13)</f>
        <v>3.5214345191948775</v>
      </c>
      <c r="G14" s="22">
        <f>IF(OR($A14="",$B14="",$C14=""),"",C14*'MPTO_working_3-way'!$I13)</f>
        <v>2.9910979952197456</v>
      </c>
      <c r="H14" s="17">
        <f>IF(OR($A14="",$B14="",$C14=""),"",'MPTO_working_3-way'!E13)</f>
        <v>2.5998745021759753</v>
      </c>
      <c r="I14" s="21">
        <f>IF(OR($A14="",$B14="",$C14=""),"",'MPTO_working_3-way'!F13)</f>
        <v>3.5589662161968052</v>
      </c>
      <c r="J14" s="22">
        <f>IF(OR($A14="",$B14="",$C14=""),"",'MPTO_working_3-way'!G13)</f>
        <v>2.9905595830836007</v>
      </c>
      <c r="K14" s="17">
        <f>IF(OR($A14="",$B14="",$C14=""),"",'OddsRatio_working_3-way'!H13)</f>
        <v>2.6090933992241316</v>
      </c>
      <c r="L14" s="21">
        <f>IF(OR($A14="",$B14="",$C14=""),"",'OddsRatio_working_3-way'!I13)</f>
        <v>3.5395215552380841</v>
      </c>
      <c r="M14" s="22">
        <f>IF(OR($A14="",$B14="",$C14=""),"",'OddsRatio_working_3-way'!J13)</f>
        <v>2.9922108752298771</v>
      </c>
      <c r="N14" s="23">
        <f t="shared" si="1"/>
        <v>38.169943167456225</v>
      </c>
      <c r="O14" s="24">
        <f t="shared" si="2"/>
        <v>28.397517958920755</v>
      </c>
      <c r="P14" s="24">
        <f t="shared" si="3"/>
        <v>33.432538873623017</v>
      </c>
      <c r="Q14" t="s">
        <v>515</v>
      </c>
      <c r="R14" t="s">
        <v>592</v>
      </c>
      <c r="S14" t="s">
        <v>765</v>
      </c>
      <c r="AD14" s="39"/>
      <c r="AE14" s="39"/>
      <c r="AH14" s="39"/>
      <c r="AI14" s="39"/>
      <c r="AJ14" t="s">
        <v>703</v>
      </c>
    </row>
    <row r="15" spans="1:36" s="38" customFormat="1" ht="15" x14ac:dyDescent="0.25">
      <c r="A15">
        <v>2</v>
      </c>
      <c r="B15">
        <v>3.66</v>
      </c>
      <c r="C15">
        <v>3.76</v>
      </c>
      <c r="D15" s="20">
        <f t="shared" si="0"/>
        <v>3.9181490524357709E-2</v>
      </c>
      <c r="E15" s="17">
        <f>IF(OR($A15="",$B15="",$C15=""),"",A15*'MPTO_working_3-way'!$I14)</f>
        <v>2.0783629810487154</v>
      </c>
      <c r="F15" s="21">
        <f>IF(OR($A15="",$B15="",$C15=""),"",B15*'MPTO_working_3-way'!$I14)</f>
        <v>3.8034042553191494</v>
      </c>
      <c r="G15" s="22">
        <f>IF(OR($A15="",$B15="",$C15=""),"",C15*'MPTO_working_3-way'!$I14)</f>
        <v>3.9073224043715848</v>
      </c>
      <c r="H15" s="17">
        <f>IF(OR($A15="",$B15="",$C15=""),"",'MPTO_working_3-way'!E14)</f>
        <v>2.0536432010824148</v>
      </c>
      <c r="I15" s="21">
        <f>IF(OR($A15="",$B15="",$C15=""),"",'MPTO_working_3-way'!F14)</f>
        <v>3.8437360345598099</v>
      </c>
      <c r="J15" s="22">
        <f>IF(OR($A15="",$B15="",$C15=""),"",'MPTO_working_3-way'!G14)</f>
        <v>3.9541797563405106</v>
      </c>
      <c r="K15" s="17">
        <f>IF(OR($A15="",$B15="",$C15=""),"",'OddsRatio_working_3-way'!H14)</f>
        <v>2.0633272217995078</v>
      </c>
      <c r="L15" s="21">
        <f>IF(OR($A15="",$B15="",$C15=""),"",'OddsRatio_working_3-way'!I14)</f>
        <v>3.8284504099866905</v>
      </c>
      <c r="M15" s="22">
        <f>IF(OR($A15="",$B15="",$C15=""),"",'OddsRatio_working_3-way'!J14)</f>
        <v>3.9347831321666416</v>
      </c>
      <c r="N15" s="23">
        <f t="shared" si="1"/>
        <v>48.11479078093533</v>
      </c>
      <c r="O15" s="24">
        <f t="shared" si="2"/>
        <v>26.292235399418214</v>
      </c>
      <c r="P15" s="24">
        <f t="shared" si="3"/>
        <v>25.592973819646453</v>
      </c>
      <c r="Q15" t="s">
        <v>514</v>
      </c>
      <c r="R15" t="s">
        <v>530</v>
      </c>
      <c r="S15" t="s">
        <v>765</v>
      </c>
      <c r="AD15" s="39"/>
      <c r="AE15" s="39"/>
      <c r="AH15" s="39"/>
      <c r="AI15" s="39"/>
      <c r="AJ15" t="s">
        <v>703</v>
      </c>
    </row>
    <row r="16" spans="1:36" s="38" customFormat="1" ht="15" x14ac:dyDescent="0.25">
      <c r="A16">
        <v>2.36</v>
      </c>
      <c r="B16">
        <v>2.99</v>
      </c>
      <c r="C16">
        <v>3.55</v>
      </c>
      <c r="D16" s="20">
        <f t="shared" si="0"/>
        <v>3.9867114939509563E-2</v>
      </c>
      <c r="E16" s="17">
        <f>IF(OR($A16="",$B16="",$C16=""),"",A16*'MPTO_working_3-way'!$I15)</f>
        <v>2.4540863912572424</v>
      </c>
      <c r="F16" s="21">
        <f>IF(OR($A16="",$B16="",$C16=""),"",B16*'MPTO_working_3-way'!$I15)</f>
        <v>3.1092026736691336</v>
      </c>
      <c r="G16" s="22">
        <f>IF(OR($A16="",$B16="",$C16=""),"",C16*'MPTO_working_3-way'!$I15)</f>
        <v>3.6915282580352589</v>
      </c>
      <c r="H16" s="17">
        <f>IF(OR($A16="",$B16="",$C16=""),"",'MPTO_working_3-way'!E15)</f>
        <v>2.4364110408165782</v>
      </c>
      <c r="I16" s="21">
        <f>IF(OR($A16="",$B16="",$C16=""),"",'MPTO_working_3-way'!F15)</f>
        <v>3.1137213013956311</v>
      </c>
      <c r="J16" s="22">
        <f>IF(OR($A16="",$B16="",$C16=""),"",'MPTO_working_3-way'!G15)</f>
        <v>3.7257671096233511</v>
      </c>
      <c r="K16" s="17">
        <f>IF(OR($A16="",$B16="",$C16=""),"",'OddsRatio_working_3-way'!H15)</f>
        <v>2.444289112618097</v>
      </c>
      <c r="L16" s="21">
        <f>IF(OR($A16="",$B16="",$C16=""),"",'OddsRatio_working_3-way'!I15)</f>
        <v>3.1133348044926574</v>
      </c>
      <c r="M16" s="22">
        <f>IF(OR($A16="",$B16="",$C16=""),"",'OddsRatio_working_3-way'!J15)</f>
        <v>3.7080420861589336</v>
      </c>
      <c r="N16" s="23">
        <f t="shared" si="1"/>
        <v>40.748361735044476</v>
      </c>
      <c r="O16" s="24">
        <f t="shared" si="2"/>
        <v>32.162586519968208</v>
      </c>
      <c r="P16" s="24">
        <f t="shared" si="3"/>
        <v>27.089051744987312</v>
      </c>
      <c r="Q16" t="s">
        <v>696</v>
      </c>
      <c r="R16" t="s">
        <v>583</v>
      </c>
      <c r="S16" t="s">
        <v>765</v>
      </c>
      <c r="AD16" s="39"/>
      <c r="AE16" s="39"/>
      <c r="AH16" s="39"/>
      <c r="AI16" s="39"/>
      <c r="AJ16" t="s">
        <v>703</v>
      </c>
    </row>
    <row r="17" spans="1:36" s="38" customFormat="1" ht="15" x14ac:dyDescent="0.25">
      <c r="A17">
        <v>1.98</v>
      </c>
      <c r="B17">
        <v>3.48</v>
      </c>
      <c r="C17">
        <v>4.05</v>
      </c>
      <c r="D17" s="20">
        <f t="shared" si="0"/>
        <v>3.9320407136499202E-2</v>
      </c>
      <c r="E17" s="17">
        <f>IF(OR($A17="",$B17="",$C17=""),"",A17*'MPTO_working_3-way'!$I16)</f>
        <v>2.0578544061302684</v>
      </c>
      <c r="F17" s="21">
        <f>IF(OR($A17="",$B17="",$C17=""),"",B17*'MPTO_working_3-way'!$I16)</f>
        <v>3.6168350168350174</v>
      </c>
      <c r="G17" s="22">
        <f>IF(OR($A17="",$B17="",$C17=""),"",C17*'MPTO_working_3-way'!$I16)</f>
        <v>4.2092476489028217</v>
      </c>
      <c r="H17" s="17">
        <f>IF(OR($A17="",$B17="",$C17=""),"",'MPTO_working_3-way'!E16)</f>
        <v>2.0327529238999316</v>
      </c>
      <c r="I17" s="21">
        <f>IF(OR($A17="",$B17="",$C17=""),"",'MPTO_working_3-way'!F16)</f>
        <v>3.6463145020932317</v>
      </c>
      <c r="J17" s="22">
        <f>IF(OR($A17="",$B17="",$C17=""),"",'MPTO_working_3-way'!G16)</f>
        <v>4.2770359743985882</v>
      </c>
      <c r="K17" s="17">
        <f>IF(OR($A17="",$B17="",$C17=""),"",'OddsRatio_working_3-way'!H16)</f>
        <v>2.0425964445382543</v>
      </c>
      <c r="L17" s="21">
        <f>IF(OR($A17="",$B17="",$C17=""),"",'OddsRatio_working_3-way'!I16)</f>
        <v>3.6384073290355818</v>
      </c>
      <c r="M17" s="22">
        <f>IF(OR($A17="",$B17="",$C17=""),"",'OddsRatio_working_3-way'!J16)</f>
        <v>4.2448154651445655</v>
      </c>
      <c r="N17" s="23">
        <f t="shared" si="1"/>
        <v>48.594302736920497</v>
      </c>
      <c r="O17" s="24">
        <f t="shared" si="2"/>
        <v>27.648482591696144</v>
      </c>
      <c r="P17" s="24">
        <f t="shared" si="3"/>
        <v>23.757214671383352</v>
      </c>
      <c r="Q17" t="s">
        <v>591</v>
      </c>
      <c r="R17" t="s">
        <v>590</v>
      </c>
      <c r="S17" t="s">
        <v>765</v>
      </c>
      <c r="AD17" s="39"/>
      <c r="AE17" s="39"/>
      <c r="AH17" s="39"/>
      <c r="AI17" s="39"/>
      <c r="AJ17" t="s">
        <v>703</v>
      </c>
    </row>
    <row r="18" spans="1:36" s="38" customFormat="1" ht="15" x14ac:dyDescent="0.25">
      <c r="A18">
        <v>12.83</v>
      </c>
      <c r="B18">
        <v>7.18</v>
      </c>
      <c r="C18">
        <v>1.21</v>
      </c>
      <c r="D18" s="20">
        <f t="shared" si="0"/>
        <v>4.3664369689664584E-2</v>
      </c>
      <c r="E18" s="17">
        <f>IF(OR($A18="",$B18="",$C18=""),"",A18*'MPTO_working_3-way'!$I17)</f>
        <v>13.390213863118397</v>
      </c>
      <c r="F18" s="21">
        <f>IF(OR($A18="",$B18="",$C18=""),"",B18*'MPTO_working_3-way'!$I17)</f>
        <v>7.4935101743717913</v>
      </c>
      <c r="G18" s="22">
        <f>IF(OR($A18="",$B18="",$C18=""),"",C18*'MPTO_working_3-way'!$I17)</f>
        <v>1.2628338873244942</v>
      </c>
      <c r="H18" s="17">
        <f>IF(OR($A18="",$B18="",$C18=""),"",'MPTO_working_3-way'!E17)</f>
        <v>15.775972909328742</v>
      </c>
      <c r="I18" s="21">
        <f>IF(OR($A18="",$B18="",$C18=""),"",'MPTO_working_3-way'!F17)</f>
        <v>8.0178974789018937</v>
      </c>
      <c r="J18" s="22">
        <f>IF(OR($A18="",$B18="",$C18=""),"",'MPTO_working_3-way'!G17)</f>
        <v>1.2316916865960437</v>
      </c>
      <c r="K18" s="17">
        <f>IF(OR($A18="",$B18="",$C18=""),"",'OddsRatio_working_3-way'!H17)</f>
        <v>14.493210532676409</v>
      </c>
      <c r="L18" s="21">
        <f>IF(OR($A18="",$B18="",$C18=""),"",'OddsRatio_working_3-way'!I17)</f>
        <v>8.0488623070110066</v>
      </c>
      <c r="M18" s="22">
        <f>IF(OR($A18="",$B18="",$C18=""),"",'OddsRatio_working_3-way'!J17)</f>
        <v>1.2395244473256168</v>
      </c>
      <c r="N18" s="23">
        <f t="shared" si="1"/>
        <v>7.4681406153965169</v>
      </c>
      <c r="O18" s="24">
        <f t="shared" si="2"/>
        <v>13.344880793250324</v>
      </c>
      <c r="P18" s="24">
        <f t="shared" si="3"/>
        <v>79.186978591353153</v>
      </c>
      <c r="Q18" t="s">
        <v>542</v>
      </c>
      <c r="R18" t="s">
        <v>517</v>
      </c>
      <c r="S18" t="s">
        <v>765</v>
      </c>
      <c r="AD18" s="39"/>
      <c r="AE18" s="39"/>
      <c r="AH18" s="39"/>
      <c r="AI18" s="39"/>
      <c r="AJ18" t="s">
        <v>704</v>
      </c>
    </row>
    <row r="19" spans="1:36" s="38" customFormat="1" ht="15" x14ac:dyDescent="0.25">
      <c r="A19">
        <v>1.97</v>
      </c>
      <c r="B19">
        <v>3.89</v>
      </c>
      <c r="C19">
        <v>3.77</v>
      </c>
      <c r="D19" s="20">
        <f t="shared" si="0"/>
        <v>2.9935611328249845E-2</v>
      </c>
      <c r="E19" s="17">
        <f>IF(OR($A19="",$B19="",$C19=""),"",A19*'MPTO_working_3-way'!$I18)</f>
        <v>2.028973154316652</v>
      </c>
      <c r="F19" s="21">
        <f>IF(OR($A19="",$B19="",$C19=""),"",B19*'MPTO_working_3-way'!$I18)</f>
        <v>4.0064495280668924</v>
      </c>
      <c r="G19" s="22">
        <f>IF(OR($A19="",$B19="",$C19=""),"",C19*'MPTO_working_3-way'!$I18)</f>
        <v>3.8828572547075018</v>
      </c>
      <c r="H19" s="17">
        <f>IF(OR($A19="",$B19="",$C19=""),"",'MPTO_working_3-way'!E18)</f>
        <v>2.0095022283371273</v>
      </c>
      <c r="I19" s="21">
        <f>IF(OR($A19="",$B19="",$C19=""),"",'MPTO_working_3-way'!F18)</f>
        <v>4.047094064622538</v>
      </c>
      <c r="J19" s="22">
        <f>IF(OR($A19="",$B19="",$C19=""),"",'MPTO_working_3-way'!G18)</f>
        <v>3.9173677915444314</v>
      </c>
      <c r="K19" s="17">
        <f>IF(OR($A19="",$B19="",$C19=""),"",'OddsRatio_working_3-way'!H18)</f>
        <v>2.017091169394198</v>
      </c>
      <c r="L19" s="21">
        <f>IF(OR($A19="",$B19="",$C19=""),"",'OddsRatio_working_3-way'!I18)</f>
        <v>4.0303025562363226</v>
      </c>
      <c r="M19" s="22">
        <f>IF(OR($A19="",$B19="",$C19=""),"",'OddsRatio_working_3-way'!J18)</f>
        <v>3.9044768445586886</v>
      </c>
      <c r="N19" s="23">
        <f t="shared" si="1"/>
        <v>49.286014350288184</v>
      </c>
      <c r="O19" s="24">
        <f t="shared" si="2"/>
        <v>24.959755339349027</v>
      </c>
      <c r="P19" s="24">
        <f t="shared" si="3"/>
        <v>25.754230310362793</v>
      </c>
      <c r="Q19" t="s">
        <v>540</v>
      </c>
      <c r="R19" t="s">
        <v>595</v>
      </c>
      <c r="S19" t="s">
        <v>765</v>
      </c>
      <c r="AD19" s="39"/>
      <c r="AE19" s="39"/>
      <c r="AH19" s="39"/>
      <c r="AI19" s="39"/>
      <c r="AJ19" t="s">
        <v>704</v>
      </c>
    </row>
    <row r="20" spans="1:36" s="38" customFormat="1" ht="15" x14ac:dyDescent="0.25">
      <c r="A20">
        <v>2.16</v>
      </c>
      <c r="B20">
        <v>3.83</v>
      </c>
      <c r="C20">
        <v>3.23</v>
      </c>
      <c r="D20" s="20">
        <f t="shared" si="0"/>
        <v>3.3657091926902361E-2</v>
      </c>
      <c r="E20" s="17">
        <f>IF(OR($A20="",$B20="",$C20=""),"",A20*'MPTO_working_3-way'!$I19)</f>
        <v>2.2326993185621093</v>
      </c>
      <c r="F20" s="21">
        <f>IF(OR($A20="",$B20="",$C20=""),"",B20*'MPTO_working_3-way'!$I19)</f>
        <v>3.9589066620800359</v>
      </c>
      <c r="G20" s="22">
        <f>IF(OR($A20="",$B20="",$C20=""),"",C20*'MPTO_working_3-way'!$I19)</f>
        <v>3.3387124069238947</v>
      </c>
      <c r="H20" s="17">
        <f>IF(OR($A20="",$B20="",$C20=""),"",'MPTO_working_3-way'!E19)</f>
        <v>2.2136434569533265</v>
      </c>
      <c r="I20" s="21">
        <f>IF(OR($A20="",$B20="",$C20=""),"",'MPTO_working_3-way'!F19)</f>
        <v>4.0019597580635331</v>
      </c>
      <c r="J20" s="22">
        <f>IF(OR($A20="",$B20="",$C20=""),"",'MPTO_working_3-way'!G19)</f>
        <v>3.3514479926538865</v>
      </c>
      <c r="K20" s="17">
        <f>IF(OR($A20="",$B20="",$C20=""),"",'OddsRatio_working_3-way'!H19)</f>
        <v>2.221624095122638</v>
      </c>
      <c r="L20" s="21">
        <f>IF(OR($A20="",$B20="",$C20=""),"",'OddsRatio_working_3-way'!I19)</f>
        <v>3.9803415424112645</v>
      </c>
      <c r="M20" s="22">
        <f>IF(OR($A20="",$B20="",$C20=""),"",'OddsRatio_working_3-way'!J19)</f>
        <v>3.3484670104512784</v>
      </c>
      <c r="N20" s="23">
        <f t="shared" si="1"/>
        <v>44.788834380261036</v>
      </c>
      <c r="O20" s="24">
        <f t="shared" si="2"/>
        <v>25.259499284951399</v>
      </c>
      <c r="P20" s="24">
        <f t="shared" si="3"/>
        <v>29.951666334787568</v>
      </c>
      <c r="Q20" t="s">
        <v>594</v>
      </c>
      <c r="R20" t="s">
        <v>541</v>
      </c>
      <c r="S20" t="s">
        <v>765</v>
      </c>
      <c r="AD20" s="39"/>
      <c r="AE20" s="39"/>
      <c r="AH20" s="39"/>
      <c r="AI20" s="39"/>
      <c r="AJ20" t="s">
        <v>704</v>
      </c>
    </row>
    <row r="21" spans="1:36" s="38" customFormat="1" ht="15" x14ac:dyDescent="0.25">
      <c r="A21">
        <v>1.56</v>
      </c>
      <c r="B21">
        <v>3.76</v>
      </c>
      <c r="C21">
        <v>7.22</v>
      </c>
      <c r="D21" s="20">
        <f t="shared" si="0"/>
        <v>4.5487242958805352E-2</v>
      </c>
      <c r="E21" s="17">
        <f>IF(OR($A21="",$B21="",$C21=""),"",A21*'MPTO_working_3-way'!$I20)</f>
        <v>1.6309600990157365</v>
      </c>
      <c r="F21" s="21">
        <f>IF(OR($A21="",$B21="",$C21=""),"",B21*'MPTO_working_3-way'!$I20)</f>
        <v>3.9310320335251081</v>
      </c>
      <c r="G21" s="22">
        <f>IF(OR($A21="",$B21="",$C21=""),"",C21*'MPTO_working_3-way'!$I20)</f>
        <v>7.5484178941625748</v>
      </c>
      <c r="H21" s="17">
        <f>IF(OR($A21="",$B21="",$C21=""),"",'MPTO_working_3-way'!E20)</f>
        <v>1.5977931875995783</v>
      </c>
      <c r="I21" s="21">
        <f>IF(OR($A21="",$B21="",$C21=""),"",'MPTO_working_3-way'!F20)</f>
        <v>3.9873198048459111</v>
      </c>
      <c r="J21" s="22">
        <f>IF(OR($A21="",$B21="",$C21=""),"",'MPTO_working_3-way'!G20)</f>
        <v>8.1075554266787275</v>
      </c>
      <c r="K21" s="17">
        <f>IF(OR($A21="",$B21="",$C21=""),"",'OddsRatio_working_3-way'!H20)</f>
        <v>1.6092343268325986</v>
      </c>
      <c r="L21" s="21">
        <f>IF(OR($A21="",$B21="",$C21=""),"",'OddsRatio_working_3-way'!I20)</f>
        <v>4.0026548965320927</v>
      </c>
      <c r="M21" s="22">
        <f>IF(OR($A21="",$B21="",$C21=""),"",'OddsRatio_working_3-way'!J20)</f>
        <v>7.7668527016049325</v>
      </c>
      <c r="N21" s="23">
        <f t="shared" si="1"/>
        <v>61.313578462372384</v>
      </c>
      <c r="O21" s="24">
        <f t="shared" si="2"/>
        <v>25.438612340771527</v>
      </c>
      <c r="P21" s="24">
        <f t="shared" si="3"/>
        <v>13.247809196856085</v>
      </c>
      <c r="Q21" t="s">
        <v>602</v>
      </c>
      <c r="R21" t="s">
        <v>669</v>
      </c>
      <c r="S21" t="s">
        <v>765</v>
      </c>
      <c r="AD21" s="39"/>
      <c r="AE21" s="39"/>
      <c r="AH21" s="39"/>
      <c r="AI21" s="39"/>
      <c r="AJ21" t="s">
        <v>709</v>
      </c>
    </row>
    <row r="22" spans="1:36" s="38" customFormat="1" ht="15" x14ac:dyDescent="0.25">
      <c r="A22">
        <v>2.2400000000000002</v>
      </c>
      <c r="B22">
        <v>3.39</v>
      </c>
      <c r="C22">
        <v>3.36</v>
      </c>
      <c r="D22" s="20">
        <f t="shared" si="0"/>
        <v>3.9032869785082136E-2</v>
      </c>
      <c r="E22" s="17">
        <f>IF(OR($A22="",$B22="",$C22=""),"",A22*'MPTO_working_3-way'!$I21)</f>
        <v>2.3274336283185844</v>
      </c>
      <c r="F22" s="21">
        <f>IF(OR($A22="",$B22="",$C22=""),"",B22*'MPTO_working_3-way'!$I21)</f>
        <v>3.5223214285714284</v>
      </c>
      <c r="G22" s="22">
        <f>IF(OR($A22="",$B22="",$C22=""),"",C22*'MPTO_working_3-way'!$I21)</f>
        <v>3.4911504424778759</v>
      </c>
      <c r="H22" s="17">
        <f>IF(OR($A22="",$B22="",$C22=""),"",'MPTO_working_3-way'!E21)</f>
        <v>2.3072435585804572</v>
      </c>
      <c r="I22" s="21">
        <f>IF(OR($A22="",$B22="",$C22=""),"",'MPTO_working_3-way'!F21)</f>
        <v>3.54642256678498</v>
      </c>
      <c r="J22" s="22">
        <f>IF(OR($A22="",$B22="",$C22=""),"",'MPTO_working_3-way'!G21)</f>
        <v>3.5136035535813437</v>
      </c>
      <c r="K22" s="17">
        <f>IF(OR($A22="",$B22="",$C22=""),"",'OddsRatio_working_3-way'!H21)</f>
        <v>2.3157603835313774</v>
      </c>
      <c r="L22" s="21">
        <f>IF(OR($A22="",$B22="",$C22=""),"",'OddsRatio_working_3-way'!I21)</f>
        <v>3.5360220295483797</v>
      </c>
      <c r="M22" s="22">
        <f>IF(OR($A22="",$B22="",$C22=""),"",'OddsRatio_working_3-way'!J21)</f>
        <v>3.5041891170435888</v>
      </c>
      <c r="N22" s="23">
        <f t="shared" si="1"/>
        <v>42.965779467680605</v>
      </c>
      <c r="O22" s="24">
        <f t="shared" si="2"/>
        <v>28.390367553865651</v>
      </c>
      <c r="P22" s="24">
        <f t="shared" si="3"/>
        <v>28.643852978453744</v>
      </c>
      <c r="Q22" t="s">
        <v>597</v>
      </c>
      <c r="R22" t="s">
        <v>545</v>
      </c>
      <c r="S22" t="s">
        <v>765</v>
      </c>
      <c r="AD22" s="39"/>
      <c r="AE22" s="39"/>
      <c r="AH22" s="39"/>
      <c r="AI22" s="39"/>
      <c r="AJ22" t="s">
        <v>709</v>
      </c>
    </row>
    <row r="23" spans="1:36" s="38" customFormat="1" ht="15" x14ac:dyDescent="0.25">
      <c r="A23">
        <v>4.67</v>
      </c>
      <c r="B23">
        <v>3.46</v>
      </c>
      <c r="C23">
        <v>1.88</v>
      </c>
      <c r="D23" s="20">
        <f t="shared" si="0"/>
        <v>3.5064996970117557E-2</v>
      </c>
      <c r="E23" s="17">
        <f>IF(OR($A23="",$B23="",$C23=""),"",A23*'MPTO_working_3-way'!$I22)</f>
        <v>4.8337535358504491</v>
      </c>
      <c r="F23" s="21">
        <f>IF(OR($A23="",$B23="",$C23=""),"",B23*'MPTO_working_3-way'!$I22)</f>
        <v>3.5813248895166065</v>
      </c>
      <c r="G23" s="22">
        <f>IF(OR($A23="",$B23="",$C23=""),"",C23*'MPTO_working_3-way'!$I22)</f>
        <v>1.945922194303821</v>
      </c>
      <c r="H23" s="17">
        <f>IF(OR($A23="",$B23="",$C23=""),"",'MPTO_working_3-way'!E22)</f>
        <v>4.9396271364593494</v>
      </c>
      <c r="I23" s="21">
        <f>IF(OR($A23="",$B23="",$C23=""),"",'MPTO_working_3-way'!F22)</f>
        <v>3.6058254584543814</v>
      </c>
      <c r="J23" s="22">
        <f>IF(OR($A23="",$B23="",$C23=""),"",'MPTO_working_3-way'!G22)</f>
        <v>1.9222394133688547</v>
      </c>
      <c r="K23" s="17">
        <f>IF(OR($A23="",$B23="",$C23=""),"",'OddsRatio_working_3-way'!H22)</f>
        <v>4.8842841969378563</v>
      </c>
      <c r="L23" s="21">
        <f>IF(OR($A23="",$B23="",$C23=""),"",'OddsRatio_working_3-way'!I22)</f>
        <v>3.6036346388193801</v>
      </c>
      <c r="M23" s="22">
        <f>IF(OR($A23="",$B23="",$C23=""),"",'OddsRatio_working_3-way'!J22)</f>
        <v>1.9313814968134371</v>
      </c>
      <c r="N23" s="23">
        <f t="shared" si="1"/>
        <v>20.687856602189385</v>
      </c>
      <c r="O23" s="24">
        <f t="shared" si="2"/>
        <v>27.922627263648682</v>
      </c>
      <c r="P23" s="24">
        <f t="shared" si="3"/>
        <v>51.389516134161937</v>
      </c>
      <c r="Q23" t="s">
        <v>551</v>
      </c>
      <c r="R23" t="s">
        <v>718</v>
      </c>
      <c r="S23" t="s">
        <v>765</v>
      </c>
      <c r="AD23" s="39"/>
      <c r="AE23" s="39"/>
      <c r="AH23" s="39"/>
      <c r="AI23" s="39"/>
      <c r="AJ23" t="s">
        <v>705</v>
      </c>
    </row>
    <row r="24" spans="1:36" s="38" customFormat="1" ht="15" x14ac:dyDescent="0.25">
      <c r="A24">
        <v>2.3199999999999998</v>
      </c>
      <c r="B24">
        <v>3.1</v>
      </c>
      <c r="C24">
        <v>3.58</v>
      </c>
      <c r="D24" s="20">
        <f t="shared" si="0"/>
        <v>3.2944736858458556E-2</v>
      </c>
      <c r="E24" s="17">
        <f>IF(OR($A24="",$B24="",$C24=""),"",A24*'MPTO_working_3-way'!$I23)</f>
        <v>2.3964317895116238</v>
      </c>
      <c r="F24" s="21">
        <f>IF(OR($A24="",$B24="",$C24=""),"",B24*'MPTO_working_3-way'!$I23)</f>
        <v>3.2021286842612215</v>
      </c>
      <c r="G24" s="22">
        <f>IF(OR($A24="",$B24="",$C24=""),"",C24*'MPTO_working_3-way'!$I23)</f>
        <v>3.6979421579532818</v>
      </c>
      <c r="H24" s="17">
        <f>IF(OR($A24="",$B24="",$C24=""),"",'MPTO_working_3-way'!E23)</f>
        <v>2.38065251052834</v>
      </c>
      <c r="I24" s="21">
        <f>IF(OR($A24="",$B24="",$C24=""),"",'MPTO_working_3-way'!F23)</f>
        <v>3.2092522361121731</v>
      </c>
      <c r="J24" s="22">
        <f>IF(OR($A24="",$B24="",$C24=""),"",'MPTO_working_3-way'!G23)</f>
        <v>3.7265039734153622</v>
      </c>
      <c r="K24" s="17">
        <f>IF(OR($A24="",$B24="",$C24=""),"",'OddsRatio_working_3-way'!H23)</f>
        <v>2.3875635786758673</v>
      </c>
      <c r="L24" s="21">
        <f>IF(OR($A24="",$B24="",$C24=""),"",'OddsRatio_working_3-way'!I23)</f>
        <v>3.2074875115297887</v>
      </c>
      <c r="M24" s="22">
        <f>IF(OR($A24="",$B24="",$C24=""),"",'OddsRatio_working_3-way'!J23)</f>
        <v>3.7120560855937406</v>
      </c>
      <c r="N24" s="23">
        <f t="shared" si="1"/>
        <v>41.728707004166097</v>
      </c>
      <c r="O24" s="24">
        <f t="shared" si="2"/>
        <v>31.229225886988822</v>
      </c>
      <c r="P24" s="24">
        <f t="shared" si="3"/>
        <v>27.042067108845067</v>
      </c>
      <c r="Q24" t="s">
        <v>623</v>
      </c>
      <c r="R24" t="s">
        <v>518</v>
      </c>
      <c r="S24" t="s">
        <v>765</v>
      </c>
      <c r="AD24" s="39"/>
      <c r="AE24" s="39"/>
      <c r="AH24" s="39"/>
      <c r="AI24" s="39"/>
      <c r="AJ24" t="s">
        <v>705</v>
      </c>
    </row>
    <row r="25" spans="1:36" s="38" customFormat="1" ht="15" x14ac:dyDescent="0.25">
      <c r="A25">
        <v>3.4</v>
      </c>
      <c r="B25">
        <v>3.39</v>
      </c>
      <c r="C25">
        <v>2.25</v>
      </c>
      <c r="D25" s="20">
        <f t="shared" si="0"/>
        <v>3.3547342240731082E-2</v>
      </c>
      <c r="E25" s="17">
        <f>IF(OR($A25="",$B25="",$C25=""),"",A25*'MPTO_working_3-way'!$I24)</f>
        <v>3.5140609636184856</v>
      </c>
      <c r="F25" s="21">
        <f>IF(OR($A25="",$B25="",$C25=""),"",B25*'MPTO_working_3-way'!$I24)</f>
        <v>3.5037254901960786</v>
      </c>
      <c r="G25" s="22">
        <f>IF(OR($A25="",$B25="",$C25=""),"",C25*'MPTO_working_3-way'!$I24)</f>
        <v>2.3254815200416448</v>
      </c>
      <c r="H25" s="17">
        <f>IF(OR($A25="",$B25="",$C25=""),"",'MPTO_working_3-way'!E24)</f>
        <v>3.5343781942078363</v>
      </c>
      <c r="I25" s="21">
        <f>IF(OR($A25="",$B25="",$C25=""),"",'MPTO_working_3-way'!F24)</f>
        <v>3.5235733695652174</v>
      </c>
      <c r="J25" s="22">
        <f>IF(OR($A25="",$B25="",$C25=""),"",'MPTO_working_3-way'!G24)</f>
        <v>2.3080722677109291</v>
      </c>
      <c r="K25" s="17">
        <f>IF(OR($A25="",$B25="",$C25=""),"",'OddsRatio_working_3-way'!H24)</f>
        <v>3.5256627035353465</v>
      </c>
      <c r="L25" s="21">
        <f>IF(OR($A25="",$B25="",$C25=""),"",'OddsRatio_working_3-way'!I24)</f>
        <v>3.5151391089372819</v>
      </c>
      <c r="M25" s="22">
        <f>IF(OR($A25="",$B25="",$C25=""),"",'OddsRatio_working_3-way'!J24)</f>
        <v>2.315449324757993</v>
      </c>
      <c r="N25" s="23">
        <f t="shared" si="1"/>
        <v>28.457104482623542</v>
      </c>
      <c r="O25" s="24">
        <f t="shared" si="2"/>
        <v>28.541048743634224</v>
      </c>
      <c r="P25" s="24">
        <f t="shared" si="3"/>
        <v>43.001846773742244</v>
      </c>
      <c r="Q25" t="s">
        <v>730</v>
      </c>
      <c r="R25" t="s">
        <v>719</v>
      </c>
      <c r="S25" t="s">
        <v>765</v>
      </c>
      <c r="AD25" s="39"/>
      <c r="AE25" s="39"/>
      <c r="AH25" s="39"/>
      <c r="AI25" s="39"/>
      <c r="AJ25" t="s">
        <v>732</v>
      </c>
    </row>
    <row r="26" spans="1:36" s="38" customFormat="1" ht="15" x14ac:dyDescent="0.25">
      <c r="A26">
        <v>2.2000000000000002</v>
      </c>
      <c r="B26">
        <v>3.65</v>
      </c>
      <c r="C26">
        <v>3.33</v>
      </c>
      <c r="D26" s="20">
        <f t="shared" si="0"/>
        <v>2.8818357585481014E-2</v>
      </c>
      <c r="E26" s="17">
        <f>IF(OR($A26="",$B26="",$C26=""),"",A26*'MPTO_working_3-way'!$I25)</f>
        <v>2.2634003866880583</v>
      </c>
      <c r="F26" s="21">
        <f>IF(OR($A26="",$B26="",$C26=""),"",B26*'MPTO_working_3-way'!$I25)</f>
        <v>3.7551870051870058</v>
      </c>
      <c r="G26" s="22">
        <f>IF(OR($A26="",$B26="",$C26=""),"",C26*'MPTO_working_3-way'!$I25)</f>
        <v>3.4259651307596517</v>
      </c>
      <c r="H26" s="17">
        <f>IF(OR($A26="",$B26="",$C26=""),"",'MPTO_working_3-way'!E25)</f>
        <v>2.2474974014439848</v>
      </c>
      <c r="I26" s="21">
        <f>IF(OR($A26="",$B26="",$C26=""),"",'MPTO_working_3-way'!F25)</f>
        <v>3.7826277620076016</v>
      </c>
      <c r="J26" s="22">
        <f>IF(OR($A26="",$B26="",$C26=""),"",'MPTO_working_3-way'!G25)</f>
        <v>3.4400413389709859</v>
      </c>
      <c r="K26" s="17">
        <f>IF(OR($A26="",$B26="",$C26=""),"",'OddsRatio_working_3-way'!H25)</f>
        <v>2.2541819310735645</v>
      </c>
      <c r="L26" s="21">
        <f>IF(OR($A26="",$B26="",$C26=""),"",'OddsRatio_working_3-way'!I25)</f>
        <v>3.7696517644541219</v>
      </c>
      <c r="M26" s="22">
        <f>IF(OR($A26="",$B26="",$C26=""),"",'OddsRatio_working_3-way'!J25)</f>
        <v>3.4352032495011708</v>
      </c>
      <c r="N26" s="23">
        <f t="shared" si="1"/>
        <v>44.181312589738461</v>
      </c>
      <c r="O26" s="24">
        <f t="shared" si="2"/>
        <v>26.629832245869757</v>
      </c>
      <c r="P26" s="24">
        <f t="shared" si="3"/>
        <v>29.188855164391775</v>
      </c>
      <c r="Q26" t="s">
        <v>729</v>
      </c>
      <c r="R26" t="s">
        <v>754</v>
      </c>
      <c r="S26" t="s">
        <v>765</v>
      </c>
      <c r="AD26" s="39"/>
      <c r="AE26" s="39"/>
      <c r="AH26" s="39"/>
      <c r="AI26" s="39"/>
      <c r="AJ26" t="s">
        <v>712</v>
      </c>
    </row>
    <row r="27" spans="1:36" s="38" customFormat="1" ht="15" x14ac:dyDescent="0.25">
      <c r="A27">
        <v>5.56</v>
      </c>
      <c r="B27">
        <v>3.94</v>
      </c>
      <c r="C27">
        <v>1.66</v>
      </c>
      <c r="D27" s="20">
        <f t="shared" si="0"/>
        <v>3.6072860261115336E-2</v>
      </c>
      <c r="E27" s="17">
        <f>IF(OR($A27="",$B27="",$C27=""),"",A27*'MPTO_working_3-way'!$I26)</f>
        <v>5.7605651030518006</v>
      </c>
      <c r="F27" s="21">
        <f>IF(OR($A27="",$B27="",$C27=""),"",B27*'MPTO_working_3-way'!$I26)</f>
        <v>4.0821270694287941</v>
      </c>
      <c r="G27" s="22">
        <f>IF(OR($A27="",$B27="",$C27=""),"",C27*'MPTO_working_3-way'!$I26)</f>
        <v>1.7198809480334514</v>
      </c>
      <c r="H27" s="17">
        <f>IF(OR($A27="",$B27="",$C27=""),"",'MPTO_working_3-way'!E26)</f>
        <v>5.9583453854146375</v>
      </c>
      <c r="I27" s="21">
        <f>IF(OR($A27="",$B27="",$C27=""),"",'MPTO_working_3-way'!F26)</f>
        <v>4.1359431602291457</v>
      </c>
      <c r="J27" s="22">
        <f>IF(OR($A27="",$B27="",$C27=""),"",'MPTO_working_3-way'!G26)</f>
        <v>1.6938089621469723</v>
      </c>
      <c r="K27" s="17">
        <f>IF(OR($A27="",$B27="",$C27=""),"",'OddsRatio_working_3-way'!H26)</f>
        <v>5.8568551881534727</v>
      </c>
      <c r="L27" s="21">
        <f>IF(OR($A27="",$B27="",$C27=""),"",'OddsRatio_working_3-way'!I26)</f>
        <v>4.1313934765726339</v>
      </c>
      <c r="M27" s="22">
        <f>IF(OR($A27="",$B27="",$C27=""),"",'OddsRatio_working_3-way'!J26)</f>
        <v>1.7029658824958973</v>
      </c>
      <c r="N27" s="23">
        <f t="shared" si="1"/>
        <v>17.359408011381131</v>
      </c>
      <c r="O27" s="24">
        <f t="shared" si="2"/>
        <v>24.497032625197736</v>
      </c>
      <c r="P27" s="24">
        <f t="shared" si="3"/>
        <v>58.14355936342114</v>
      </c>
      <c r="Q27" t="s">
        <v>748</v>
      </c>
      <c r="R27" t="s">
        <v>753</v>
      </c>
      <c r="S27" t="s">
        <v>765</v>
      </c>
      <c r="AD27" s="39"/>
      <c r="AE27" s="39"/>
      <c r="AH27" s="39"/>
      <c r="AI27" s="39"/>
      <c r="AJ27" t="s">
        <v>712</v>
      </c>
    </row>
    <row r="28" spans="1:36" s="38" customFormat="1" ht="15" x14ac:dyDescent="0.25">
      <c r="A28">
        <v>2.39</v>
      </c>
      <c r="B28">
        <v>3.45</v>
      </c>
      <c r="C28">
        <v>3.08</v>
      </c>
      <c r="D28" s="20">
        <f t="shared" si="0"/>
        <v>3.2940438980096909E-2</v>
      </c>
      <c r="E28" s="17">
        <f>IF(OR($A28="",$B28="",$C28=""),"",A28*'MPTO_working_3-way'!$I27)</f>
        <v>2.4687276491624317</v>
      </c>
      <c r="F28" s="21">
        <f>IF(OR($A28="",$B28="",$C28=""),"",B28*'MPTO_working_3-way'!$I27)</f>
        <v>3.5636445144813345</v>
      </c>
      <c r="G28" s="22">
        <f>IF(OR($A28="",$B28="",$C28=""),"",C28*'MPTO_working_3-way'!$I27)</f>
        <v>3.1814565520586986</v>
      </c>
      <c r="H28" s="17">
        <f>IF(OR($A28="",$B28="",$C28=""),"",'MPTO_working_3-way'!E27)</f>
        <v>2.4544099758258637</v>
      </c>
      <c r="I28" s="21">
        <f>IF(OR($A28="",$B28="",$C28=""),"",'MPTO_working_3-way'!F27)</f>
        <v>3.5858368977514044</v>
      </c>
      <c r="J28" s="22">
        <f>IF(OR($A28="",$B28="",$C28=""),"",'MPTO_working_3-way'!G27)</f>
        <v>3.1878080028652791</v>
      </c>
      <c r="K28" s="17">
        <f>IF(OR($A28="",$B28="",$C28=""),"",'OddsRatio_working_3-way'!H27)</f>
        <v>2.4607713610275739</v>
      </c>
      <c r="L28" s="21">
        <f>IF(OR($A28="",$B28="",$C28=""),"",'OddsRatio_working_3-way'!I27)</f>
        <v>3.5747408881421263</v>
      </c>
      <c r="M28" s="22">
        <f>IF(OR($A28="",$B28="",$C28=""),"",'OddsRatio_working_3-way'!J27)</f>
        <v>3.185902468300255</v>
      </c>
      <c r="N28" s="23">
        <f t="shared" si="1"/>
        <v>40.506695841449798</v>
      </c>
      <c r="O28" s="24">
        <f t="shared" si="2"/>
        <v>28.061160307555078</v>
      </c>
      <c r="P28" s="24">
        <f t="shared" si="3"/>
        <v>31.432143850995132</v>
      </c>
      <c r="Q28" t="s">
        <v>752</v>
      </c>
      <c r="R28" t="s">
        <v>747</v>
      </c>
      <c r="S28" t="s">
        <v>765</v>
      </c>
      <c r="AD28" s="39"/>
      <c r="AE28" s="39"/>
      <c r="AH28" s="39"/>
      <c r="AI28" s="39"/>
      <c r="AJ28" t="s">
        <v>712</v>
      </c>
    </row>
    <row r="29" spans="1:36" s="38" customFormat="1" ht="15" x14ac:dyDescent="0.25">
      <c r="A29">
        <v>2.12</v>
      </c>
      <c r="B29">
        <v>3.49</v>
      </c>
      <c r="C29">
        <v>3.63</v>
      </c>
      <c r="D29" s="20">
        <f t="shared" si="0"/>
        <v>3.3713158160857404E-2</v>
      </c>
      <c r="E29" s="17">
        <f>IF(OR($A29="",$B29="",$C29=""),"",A29*'MPTO_working_3-way'!$I28)</f>
        <v>2.1914718953010177</v>
      </c>
      <c r="F29" s="21">
        <f>IF(OR($A29="",$B29="",$C29=""),"",B29*'MPTO_working_3-way'!$I28)</f>
        <v>3.6076589219813924</v>
      </c>
      <c r="G29" s="22">
        <f>IF(OR($A29="",$B29="",$C29=""),"",C29*'MPTO_working_3-way'!$I28)</f>
        <v>3.7523787641239124</v>
      </c>
      <c r="H29" s="17">
        <f>IF(OR($A29="",$B29="",$C29=""),"",'MPTO_working_3-way'!E28)</f>
        <v>2.1717394447384795</v>
      </c>
      <c r="I29" s="21">
        <f>IF(OR($A29="",$B29="",$C29=""),"",'MPTO_working_3-way'!F28)</f>
        <v>3.6324639300486035</v>
      </c>
      <c r="J29" s="22">
        <f>IF(OR($A29="",$B29="",$C29=""),"",'MPTO_working_3-way'!G28)</f>
        <v>3.7843757420995527</v>
      </c>
      <c r="K29" s="17">
        <f>IF(OR($A29="",$B29="",$C29=""),"",'OddsRatio_working_3-way'!H28)</f>
        <v>2.1797966940389903</v>
      </c>
      <c r="L29" s="21">
        <f>IF(OR($A29="",$B29="",$C29=""),"",'OddsRatio_working_3-way'!I28)</f>
        <v>3.6229408644259697</v>
      </c>
      <c r="M29" s="22">
        <f>IF(OR($A29="",$B29="",$C29=""),"",'OddsRatio_working_3-way'!J28)</f>
        <v>3.7704154511808436</v>
      </c>
      <c r="N29" s="23">
        <f t="shared" si="1"/>
        <v>45.631431648483051</v>
      </c>
      <c r="O29" s="24">
        <f t="shared" si="2"/>
        <v>27.718806617416643</v>
      </c>
      <c r="P29" s="24">
        <f t="shared" si="3"/>
        <v>26.649761734100295</v>
      </c>
      <c r="Q29" t="s">
        <v>745</v>
      </c>
      <c r="R29" t="s">
        <v>554</v>
      </c>
      <c r="S29" t="s">
        <v>765</v>
      </c>
      <c r="AD29" s="39"/>
      <c r="AE29" s="39"/>
      <c r="AH29" s="39"/>
      <c r="AI29" s="39"/>
      <c r="AJ29" t="s">
        <v>712</v>
      </c>
    </row>
    <row r="30" spans="1:36" s="38" customFormat="1" ht="15" x14ac:dyDescent="0.25">
      <c r="A30">
        <v>2.2599999999999998</v>
      </c>
      <c r="B30">
        <v>3.36</v>
      </c>
      <c r="C30">
        <v>3.41</v>
      </c>
      <c r="D30" s="20">
        <f t="shared" si="0"/>
        <v>3.335205569005173E-2</v>
      </c>
      <c r="E30" s="17">
        <f>IF(OR($A30="",$B30="",$C30=""),"",A30*'MPTO_working_3-way'!$I29)</f>
        <v>2.3353756458595165</v>
      </c>
      <c r="F30" s="21">
        <f>IF(OR($A30="",$B30="",$C30=""),"",B30*'MPTO_working_3-way'!$I29)</f>
        <v>3.4720629071185738</v>
      </c>
      <c r="G30" s="22">
        <f>IF(OR($A30="",$B30="",$C30=""),"",C30*'MPTO_working_3-way'!$I29)</f>
        <v>3.5237305099030767</v>
      </c>
      <c r="H30" s="17">
        <f>IF(OR($A30="",$B30="",$C30=""),"",'MPTO_working_3-way'!E29)</f>
        <v>2.3182464409151686</v>
      </c>
      <c r="I30" s="21">
        <f>IF(OR($A30="",$B30="",$C30=""),"",'MPTO_working_3-way'!F29)</f>
        <v>3.4903807374636151</v>
      </c>
      <c r="J30" s="22">
        <f>IF(OR($A30="",$B30="",$C30=""),"",'MPTO_working_3-way'!G29)</f>
        <v>3.5443675772827672</v>
      </c>
      <c r="K30" s="17">
        <f>IF(OR($A30="",$B30="",$C30=""),"",'OddsRatio_working_3-way'!H29)</f>
        <v>2.3255262457843373</v>
      </c>
      <c r="L30" s="21">
        <f>IF(OR($A30="",$B30="",$C30=""),"",'OddsRatio_working_3-way'!I29)</f>
        <v>3.4827316984532035</v>
      </c>
      <c r="M30" s="22">
        <f>IF(OR($A30="",$B30="",$C30=""),"",'OddsRatio_working_3-way'!J29)</f>
        <v>3.5353319463017883</v>
      </c>
      <c r="N30" s="23">
        <f t="shared" si="1"/>
        <v>42.819663798967035</v>
      </c>
      <c r="O30" s="24">
        <f t="shared" si="2"/>
        <v>28.801321483829014</v>
      </c>
      <c r="P30" s="24">
        <f t="shared" si="3"/>
        <v>28.379014717203955</v>
      </c>
      <c r="Q30" t="s">
        <v>723</v>
      </c>
      <c r="R30" t="s">
        <v>749</v>
      </c>
      <c r="S30" t="s">
        <v>765</v>
      </c>
      <c r="AD30" s="39"/>
      <c r="AE30" s="39"/>
      <c r="AH30" s="39"/>
      <c r="AI30" s="39"/>
      <c r="AJ30" t="s">
        <v>712</v>
      </c>
    </row>
    <row r="31" spans="1:36" s="38" customFormat="1" ht="15" x14ac:dyDescent="0.25">
      <c r="A31">
        <v>2.62</v>
      </c>
      <c r="B31">
        <v>3.37</v>
      </c>
      <c r="C31">
        <v>2.86</v>
      </c>
      <c r="D31" s="20">
        <f t="shared" si="0"/>
        <v>2.8065644007837065E-2</v>
      </c>
      <c r="E31" s="17">
        <f>IF(OR($A31="",$B31="",$C31=""),"",A31*'MPTO_working_3-way'!$I30)</f>
        <v>2.693531987300533</v>
      </c>
      <c r="F31" s="21">
        <f>IF(OR($A31="",$B31="",$C31=""),"",B31*'MPTO_working_3-way'!$I30)</f>
        <v>3.4645812203064108</v>
      </c>
      <c r="G31" s="22">
        <f>IF(OR($A31="",$B31="",$C31=""),"",C31*'MPTO_working_3-way'!$I30)</f>
        <v>2.9402677418624137</v>
      </c>
      <c r="H31" s="17">
        <f>IF(OR($A31="",$B31="",$C31=""),"",'MPTO_working_3-way'!E30)</f>
        <v>2.6858315094822056</v>
      </c>
      <c r="I31" s="21">
        <f>IF(OR($A31="",$B31="",$C31=""),"",'MPTO_working_3-way'!F30)</f>
        <v>3.4797049123039741</v>
      </c>
      <c r="J31" s="22">
        <f>IF(OR($A31="",$B31="",$C31=""),"",'MPTO_working_3-way'!G30)</f>
        <v>2.9386256140735783</v>
      </c>
      <c r="K31" s="17">
        <f>IF(OR($A31="",$B31="",$C31=""),"",'OddsRatio_working_3-way'!H30)</f>
        <v>2.6895541820342759</v>
      </c>
      <c r="L31" s="21">
        <f>IF(OR($A31="",$B31="",$C31=""),"",'OddsRatio_working_3-way'!I30)</f>
        <v>3.4717551922353302</v>
      </c>
      <c r="M31" s="22">
        <f>IF(OR($A31="",$B31="",$C31=""),"",'OddsRatio_working_3-way'!J30)</f>
        <v>2.9398585052986124</v>
      </c>
      <c r="N31" s="23">
        <f t="shared" si="1"/>
        <v>37.12597454623895</v>
      </c>
      <c r="O31" s="24">
        <f t="shared" si="2"/>
        <v>28.863517303010696</v>
      </c>
      <c r="P31" s="24">
        <f t="shared" si="3"/>
        <v>34.010508150750368</v>
      </c>
      <c r="Q31" t="s">
        <v>674</v>
      </c>
      <c r="R31" t="s">
        <v>676</v>
      </c>
      <c r="S31" t="s">
        <v>765</v>
      </c>
      <c r="AD31" s="39"/>
      <c r="AE31" s="39"/>
      <c r="AH31" s="39"/>
      <c r="AI31" s="39"/>
      <c r="AJ31" t="s">
        <v>713</v>
      </c>
    </row>
    <row r="32" spans="1:36" s="38" customFormat="1" ht="15" x14ac:dyDescent="0.25">
      <c r="A32">
        <v>2.79</v>
      </c>
      <c r="B32">
        <v>3.16</v>
      </c>
      <c r="C32">
        <v>2.84</v>
      </c>
      <c r="D32" s="20">
        <f t="shared" si="0"/>
        <v>2.6991311326969969E-2</v>
      </c>
      <c r="E32" s="17">
        <f>IF(OR($A32="",$B32="",$C32=""),"",A32*'MPTO_working_3-way'!$I31)</f>
        <v>2.8653057586022461</v>
      </c>
      <c r="F32" s="21">
        <f>IF(OR($A32="",$B32="",$C32=""),"",B32*'MPTO_working_3-way'!$I31)</f>
        <v>3.2452925437932252</v>
      </c>
      <c r="G32" s="22">
        <f>IF(OR($A32="",$B32="",$C32=""),"",C32*'MPTO_working_3-way'!$I31)</f>
        <v>2.9166553241685946</v>
      </c>
      <c r="H32" s="17">
        <f>IF(OR($A32="",$B32="",$C32=""),"",'MPTO_working_3-way'!E31)</f>
        <v>2.861837617596517</v>
      </c>
      <c r="I32" s="21">
        <f>IF(OR($A32="",$B32="",$C32=""),"",'MPTO_working_3-way'!F31)</f>
        <v>3.2524704940156681</v>
      </c>
      <c r="J32" s="22">
        <f>IF(OR($A32="",$B32="",$C32=""),"",'MPTO_working_3-way'!G31)</f>
        <v>2.9144698777529179</v>
      </c>
      <c r="K32" s="17">
        <f>IF(OR($A32="",$B32="",$C32=""),"",'OddsRatio_working_3-way'!H31)</f>
        <v>2.863576139648623</v>
      </c>
      <c r="L32" s="21">
        <f>IF(OR($A32="",$B32="",$C32=""),"",'OddsRatio_working_3-way'!I31)</f>
        <v>3.2487846154419149</v>
      </c>
      <c r="M32" s="22">
        <f>IF(OR($A32="",$B32="",$C32=""),"",'OddsRatio_working_3-way'!J31)</f>
        <v>2.9156313390801487</v>
      </c>
      <c r="N32" s="23">
        <f t="shared" si="1"/>
        <v>34.900289332047421</v>
      </c>
      <c r="O32" s="24">
        <f t="shared" si="2"/>
        <v>30.813863049497559</v>
      </c>
      <c r="P32" s="24">
        <f t="shared" si="3"/>
        <v>34.285847618455037</v>
      </c>
      <c r="Q32" t="s">
        <v>557</v>
      </c>
      <c r="R32" t="s">
        <v>675</v>
      </c>
      <c r="S32" t="s">
        <v>765</v>
      </c>
      <c r="AD32" s="39"/>
      <c r="AE32" s="39"/>
      <c r="AH32" s="39"/>
      <c r="AI32" s="39"/>
      <c r="AJ32" t="s">
        <v>713</v>
      </c>
    </row>
    <row r="33" spans="1:36" s="38" customFormat="1" ht="15" x14ac:dyDescent="0.25">
      <c r="A33">
        <v>2.41</v>
      </c>
      <c r="B33">
        <v>3.1</v>
      </c>
      <c r="C33">
        <v>3.37</v>
      </c>
      <c r="D33" s="20">
        <f t="shared" si="0"/>
        <v>3.4254309541900341E-2</v>
      </c>
      <c r="E33" s="17">
        <f>IF(OR($A33="",$B33="",$C33=""),"",A33*'MPTO_working_3-way'!$I32)</f>
        <v>2.49255288599598</v>
      </c>
      <c r="F33" s="21">
        <f>IF(OR($A33="",$B33="",$C33=""),"",B33*'MPTO_working_3-way'!$I32)</f>
        <v>3.2061883595798912</v>
      </c>
      <c r="G33" s="22">
        <f>IF(OR($A33="",$B33="",$C33=""),"",C33*'MPTO_working_3-way'!$I32)</f>
        <v>3.4854370231562042</v>
      </c>
      <c r="H33" s="17">
        <f>IF(OR($A33="",$B33="",$C33=""),"",'MPTO_working_3-way'!E32)</f>
        <v>2.4781940228823074</v>
      </c>
      <c r="I33" s="21">
        <f>IF(OR($A33="",$B33="",$C33=""),"",'MPTO_working_3-way'!F32)</f>
        <v>3.2137544372618096</v>
      </c>
      <c r="J33" s="22">
        <f>IF(OR($A33="",$B33="",$C33=""),"",'MPTO_working_3-way'!G32)</f>
        <v>3.5048636764596015</v>
      </c>
      <c r="K33" s="17">
        <f>IF(OR($A33="",$B33="",$C33=""),"",'OddsRatio_working_3-way'!H32)</f>
        <v>2.4845761326300044</v>
      </c>
      <c r="L33" s="21">
        <f>IF(OR($A33="",$B33="",$C33=""),"",'OddsRatio_working_3-way'!I32)</f>
        <v>3.2110708358319213</v>
      </c>
      <c r="M33" s="22">
        <f>IF(OR($A33="",$B33="",$C33=""),"",'OddsRatio_working_3-way'!J32)</f>
        <v>3.4953513718674545</v>
      </c>
      <c r="N33" s="23">
        <f t="shared" si="1"/>
        <v>40.119509825382011</v>
      </c>
      <c r="O33" s="24">
        <f t="shared" si="2"/>
        <v>31.189683444893756</v>
      </c>
      <c r="P33" s="24">
        <f t="shared" si="3"/>
        <v>28.690806729724226</v>
      </c>
      <c r="Q33" t="s">
        <v>625</v>
      </c>
      <c r="R33" t="s">
        <v>724</v>
      </c>
      <c r="S33" t="s">
        <v>765</v>
      </c>
      <c r="AD33" s="39"/>
      <c r="AE33" s="39"/>
      <c r="AH33" s="39"/>
      <c r="AI33" s="39"/>
      <c r="AJ33" t="s">
        <v>713</v>
      </c>
    </row>
    <row r="34" spans="1:36" s="38" customFormat="1" ht="15" x14ac:dyDescent="0.25">
      <c r="A34">
        <v>1.71</v>
      </c>
      <c r="B34">
        <v>4.0999999999999996</v>
      </c>
      <c r="C34">
        <v>4.82</v>
      </c>
      <c r="D34" s="20">
        <f t="shared" si="0"/>
        <v>3.6166640329866828E-2</v>
      </c>
      <c r="E34" s="17">
        <f>IF(OR($A34="",$B34="",$C34=""),"",A34*'MPTO_working_3-way'!$I33)</f>
        <v>1.7718449549640722</v>
      </c>
      <c r="F34" s="21">
        <f>IF(OR($A34="",$B34="",$C34=""),"",B34*'MPTO_working_3-way'!$I33)</f>
        <v>4.2482832253524538</v>
      </c>
      <c r="G34" s="22">
        <f>IF(OR($A34="",$B34="",$C34=""),"",C34*'MPTO_working_3-way'!$I33)</f>
        <v>4.9943232063899581</v>
      </c>
      <c r="H34" s="17">
        <f>IF(OR($A34="",$B34="",$C34=""),"",'MPTO_working_3-way'!E33)</f>
        <v>1.7459936325236607</v>
      </c>
      <c r="I34" s="21">
        <f>IF(OR($A34="",$B34="",$C34=""),"",'MPTO_working_3-way'!F33)</f>
        <v>4.3131913061458222</v>
      </c>
      <c r="J34" s="22">
        <f>IF(OR($A34="",$B34="",$C34=""),"",'MPTO_working_3-way'!G33)</f>
        <v>5.1173580901749647</v>
      </c>
      <c r="K34" s="17">
        <f>IF(OR($A34="",$B34="",$C34=""),"",'OddsRatio_working_3-way'!H33)</f>
        <v>1.7551235638289131</v>
      </c>
      <c r="L34" s="21">
        <f>IF(OR($A34="",$B34="",$C34=""),"",'OddsRatio_working_3-way'!I33)</f>
        <v>4.2970183772811685</v>
      </c>
      <c r="M34" s="22">
        <f>IF(OR($A34="",$B34="",$C34=""),"",'OddsRatio_working_3-way'!J33)</f>
        <v>5.062777484262603</v>
      </c>
      <c r="N34" s="23">
        <f t="shared" si="1"/>
        <v>56.438346775114809</v>
      </c>
      <c r="O34" s="24">
        <f t="shared" si="2"/>
        <v>23.538920240352766</v>
      </c>
      <c r="P34" s="24">
        <f t="shared" si="3"/>
        <v>20.022732984532436</v>
      </c>
      <c r="Q34" t="s">
        <v>742</v>
      </c>
      <c r="R34" t="s">
        <v>743</v>
      </c>
      <c r="S34" t="s">
        <v>765</v>
      </c>
      <c r="AD34" s="39"/>
      <c r="AE34" s="39"/>
      <c r="AH34" s="39"/>
      <c r="AI34" s="39"/>
      <c r="AJ34" t="s">
        <v>757</v>
      </c>
    </row>
    <row r="35" spans="1:36" s="38" customFormat="1" ht="15" x14ac:dyDescent="0.25">
      <c r="A35">
        <v>2.2999999999999998</v>
      </c>
      <c r="B35">
        <v>3.38</v>
      </c>
      <c r="C35">
        <v>3.3</v>
      </c>
      <c r="D35" s="20">
        <f t="shared" si="0"/>
        <v>3.3670899891635742E-2</v>
      </c>
      <c r="E35" s="17">
        <f>IF(OR($A35="",$B35="",$C35=""),"",A35*'MPTO_working_3-way'!$I34)</f>
        <v>2.377443069750762</v>
      </c>
      <c r="F35" s="21">
        <f>IF(OR($A35="",$B35="",$C35=""),"",B35*'MPTO_working_3-way'!$I34)</f>
        <v>3.4938076416337287</v>
      </c>
      <c r="G35" s="22">
        <f>IF(OR($A35="",$B35="",$C35=""),"",C35*'MPTO_working_3-way'!$I34)</f>
        <v>3.4111139696423978</v>
      </c>
      <c r="H35" s="17">
        <f>IF(OR($A35="",$B35="",$C35=""),"",'MPTO_working_3-way'!E34)</f>
        <v>2.3609463099189525</v>
      </c>
      <c r="I35" s="21">
        <f>IF(OR($A35="",$B35="",$C35=""),"",'MPTO_working_3-way'!F34)</f>
        <v>3.5132793455733999</v>
      </c>
      <c r="J35" s="22">
        <f>IF(OR($A35="",$B35="",$C35=""),"",'MPTO_working_3-way'!G34)</f>
        <v>3.4269264678380278</v>
      </c>
      <c r="K35" s="17">
        <f>IF(OR($A35="",$B35="",$C35=""),"",'OddsRatio_working_3-way'!H34)</f>
        <v>2.3680348718184421</v>
      </c>
      <c r="L35" s="21">
        <f>IF(OR($A35="",$B35="",$C35=""),"",'OddsRatio_working_3-way'!I34)</f>
        <v>3.5045561499445324</v>
      </c>
      <c r="M35" s="22">
        <f>IF(OR($A35="",$B35="",$C35=""),"",'OddsRatio_working_3-way'!J34)</f>
        <v>3.4203693886018591</v>
      </c>
      <c r="N35" s="23">
        <f t="shared" si="1"/>
        <v>42.061995625612795</v>
      </c>
      <c r="O35" s="24">
        <f t="shared" si="2"/>
        <v>28.622068029263144</v>
      </c>
      <c r="P35" s="24">
        <f t="shared" si="3"/>
        <v>29.315936345124065</v>
      </c>
      <c r="Q35" t="s">
        <v>744</v>
      </c>
      <c r="R35" t="s">
        <v>759</v>
      </c>
      <c r="S35" t="s">
        <v>765</v>
      </c>
      <c r="AD35" s="39"/>
      <c r="AE35" s="39"/>
      <c r="AH35" s="39"/>
      <c r="AI35" s="39"/>
      <c r="AJ35" t="s">
        <v>757</v>
      </c>
    </row>
    <row r="36" spans="1:36" s="38" customFormat="1" ht="15" x14ac:dyDescent="0.25">
      <c r="A36">
        <v>1.88</v>
      </c>
      <c r="B36">
        <v>3.48</v>
      </c>
      <c r="C36">
        <v>4.5999999999999996</v>
      </c>
      <c r="D36" s="20">
        <f t="shared" si="0"/>
        <v>3.6662519803927873E-2</v>
      </c>
      <c r="E36" s="17">
        <f>IF(OR($A36="",$B36="",$C36=""),"",A36*'MPTO_working_3-way'!$I35)</f>
        <v>1.9489255372313843</v>
      </c>
      <c r="F36" s="21">
        <f>IF(OR($A36="",$B36="",$C36=""),"",B36*'MPTO_working_3-way'!$I35)</f>
        <v>3.6075855689176688</v>
      </c>
      <c r="G36" s="22">
        <f>IF(OR($A36="",$B36="",$C36=""),"",C36*'MPTO_working_3-way'!$I35)</f>
        <v>4.7686475910980679</v>
      </c>
      <c r="H36" s="17">
        <f>IF(OR($A36="",$B36="",$C36=""),"",'MPTO_working_3-way'!E35)</f>
        <v>1.9242090474469231</v>
      </c>
      <c r="I36" s="21">
        <f>IF(OR($A36="",$B36="",$C36=""),"",'MPTO_working_3-way'!F35)</f>
        <v>3.634573022273178</v>
      </c>
      <c r="J36" s="22">
        <f>IF(OR($A36="",$B36="",$C36=""),"",'MPTO_working_3-way'!G35)</f>
        <v>4.8739958885414687</v>
      </c>
      <c r="K36" s="17">
        <f>IF(OR($A36="",$B36="",$C36=""),"",'OddsRatio_working_3-way'!H35)</f>
        <v>1.9337100271532643</v>
      </c>
      <c r="L36" s="21">
        <f>IF(OR($A36="",$B36="",$C36=""),"",'OddsRatio_working_3-way'!I35)</f>
        <v>3.6313646219773812</v>
      </c>
      <c r="M36" s="22">
        <f>IF(OR($A36="",$B36="",$C36=""),"",'OddsRatio_working_3-way'!J35)</f>
        <v>4.8197228383542612</v>
      </c>
      <c r="N36" s="23">
        <f t="shared" si="1"/>
        <v>51.310323606338791</v>
      </c>
      <c r="O36" s="24">
        <f t="shared" si="2"/>
        <v>27.719370224114058</v>
      </c>
      <c r="P36" s="24">
        <f t="shared" si="3"/>
        <v>20.970306169547158</v>
      </c>
      <c r="Q36" t="s">
        <v>627</v>
      </c>
      <c r="R36" t="s">
        <v>566</v>
      </c>
      <c r="S36" t="s">
        <v>765</v>
      </c>
      <c r="AD36" s="39"/>
      <c r="AE36" s="39"/>
      <c r="AH36" s="39"/>
      <c r="AI36" s="39"/>
      <c r="AJ36" t="s">
        <v>706</v>
      </c>
    </row>
    <row r="37" spans="1:36" s="38" customFormat="1" ht="15" x14ac:dyDescent="0.25">
      <c r="A37">
        <v>2.0699999999999998</v>
      </c>
      <c r="B37">
        <v>3.4</v>
      </c>
      <c r="C37">
        <v>3.89</v>
      </c>
      <c r="D37" s="20">
        <f t="shared" si="0"/>
        <v>3.4278843238797041E-2</v>
      </c>
      <c r="E37" s="17">
        <f>IF(OR($A37="",$B37="",$C37=""),"",A37*'MPTO_working_3-way'!$I36)</f>
        <v>2.1409572055043098</v>
      </c>
      <c r="F37" s="21">
        <f>IF(OR($A37="",$B37="",$C37=""),"",B37*'MPTO_working_3-way'!$I36)</f>
        <v>3.51654806701191</v>
      </c>
      <c r="G37" s="22">
        <f>IF(OR($A37="",$B37="",$C37=""),"",C37*'MPTO_working_3-way'!$I36)</f>
        <v>4.0233447001989209</v>
      </c>
      <c r="H37" s="17">
        <f>IF(OR($A37="",$B37="",$C37=""),"",'MPTO_working_3-way'!E36)</f>
        <v>2.1201465583466184</v>
      </c>
      <c r="I37" s="21">
        <f>IF(OR($A37="",$B37="",$C37=""),"",'MPTO_working_3-way'!F36)</f>
        <v>3.5374267499683443</v>
      </c>
      <c r="J37" s="22">
        <f>IF(OR($A37="",$B37="",$C37=""),"",'MPTO_working_3-way'!G36)</f>
        <v>4.0709463746163665</v>
      </c>
      <c r="K37" s="17">
        <f>IF(OR($A37="",$B37="",$C37=""),"",'OddsRatio_working_3-way'!H36)</f>
        <v>2.1285678490330993</v>
      </c>
      <c r="L37" s="21">
        <f>IF(OR($A37="",$B37="",$C37=""),"",'OddsRatio_working_3-way'!I36)</f>
        <v>3.531367138018167</v>
      </c>
      <c r="M37" s="22">
        <f>IF(OR($A37="",$B37="",$C37=""),"",'OddsRatio_working_3-way'!J36)</f>
        <v>4.0481879286968772</v>
      </c>
      <c r="N37" s="23">
        <f t="shared" si="1"/>
        <v>46.708079798561251</v>
      </c>
      <c r="O37" s="24">
        <f t="shared" si="2"/>
        <v>28.436977995006409</v>
      </c>
      <c r="P37" s="24">
        <f t="shared" si="3"/>
        <v>24.854942206432334</v>
      </c>
      <c r="Q37" t="s">
        <v>564</v>
      </c>
      <c r="R37" t="s">
        <v>562</v>
      </c>
      <c r="S37" t="s">
        <v>765</v>
      </c>
      <c r="AD37" s="39"/>
      <c r="AE37" s="39"/>
      <c r="AH37" s="39"/>
      <c r="AI37" s="39"/>
      <c r="AJ37" t="s">
        <v>706</v>
      </c>
    </row>
    <row r="38" spans="1:36" s="38" customFormat="1" ht="15" x14ac:dyDescent="0.25">
      <c r="A38">
        <v>3.09</v>
      </c>
      <c r="B38">
        <v>3.43</v>
      </c>
      <c r="C38">
        <v>2.39</v>
      </c>
      <c r="D38" s="20">
        <f t="shared" si="0"/>
        <v>3.3579826814633007E-2</v>
      </c>
      <c r="E38" s="17">
        <f>IF(OR($A38="",$B38="",$C38=""),"",A38*'MPTO_working_3-way'!$I37)</f>
        <v>3.1937616648572158</v>
      </c>
      <c r="F38" s="21">
        <f>IF(OR($A38="",$B38="",$C38=""),"",B38*'MPTO_working_3-way'!$I37)</f>
        <v>3.5451788059741913</v>
      </c>
      <c r="G38" s="22">
        <f>IF(OR($A38="",$B38="",$C38=""),"",C38*'MPTO_working_3-way'!$I37)</f>
        <v>2.4702557860869732</v>
      </c>
      <c r="H38" s="17">
        <f>IF(OR($A38="",$B38="",$C38=""),"",'MPTO_working_3-way'!E37)</f>
        <v>3.2007034391881253</v>
      </c>
      <c r="I38" s="21">
        <f>IF(OR($A38="",$B38="",$C38=""),"",'MPTO_working_3-way'!F37)</f>
        <v>3.5669455082032866</v>
      </c>
      <c r="J38" s="22">
        <f>IF(OR($A38="",$B38="",$C38=""),"",'MPTO_working_3-way'!G37)</f>
        <v>2.4556945659259655</v>
      </c>
      <c r="K38" s="17">
        <f>IF(OR($A38="",$B38="",$C38=""),"",'OddsRatio_working_3-way'!H37)</f>
        <v>3.1984895893735907</v>
      </c>
      <c r="L38" s="21">
        <f>IF(OR($A38="",$B38="",$C38=""),"",'OddsRatio_working_3-way'!I37)</f>
        <v>3.5561386134822142</v>
      </c>
      <c r="M38" s="22">
        <f>IF(OR($A38="",$B38="",$C38=""),"",'OddsRatio_working_3-way'!J37)</f>
        <v>2.4621533632676038</v>
      </c>
      <c r="N38" s="23">
        <f t="shared" si="1"/>
        <v>31.311040238336229</v>
      </c>
      <c r="O38" s="24">
        <f t="shared" si="2"/>
        <v>28.207321963982203</v>
      </c>
      <c r="P38" s="24">
        <f t="shared" si="3"/>
        <v>40.481637797681564</v>
      </c>
      <c r="Q38" t="s">
        <v>629</v>
      </c>
      <c r="R38" t="s">
        <v>565</v>
      </c>
      <c r="S38" t="s">
        <v>765</v>
      </c>
      <c r="AD38" s="39"/>
      <c r="AE38" s="39"/>
      <c r="AH38" s="39"/>
      <c r="AI38" s="39"/>
      <c r="AJ38" t="s">
        <v>706</v>
      </c>
    </row>
    <row r="39" spans="1:36" s="38" customFormat="1" ht="15" x14ac:dyDescent="0.25">
      <c r="A39">
        <v>2.2000000000000002</v>
      </c>
      <c r="B39">
        <v>3.22</v>
      </c>
      <c r="C39">
        <v>3.65</v>
      </c>
      <c r="D39" s="20">
        <f t="shared" si="0"/>
        <v>3.9077063496360642E-2</v>
      </c>
      <c r="E39" s="17">
        <f>IF(OR($A39="",$B39="",$C39=""),"",A39*'MPTO_working_3-way'!$I38)</f>
        <v>2.2859695396919935</v>
      </c>
      <c r="F39" s="21">
        <f>IF(OR($A39="",$B39="",$C39=""),"",B39*'MPTO_working_3-way'!$I38)</f>
        <v>3.3458281444582814</v>
      </c>
      <c r="G39" s="22">
        <f>IF(OR($A39="",$B39="",$C39=""),"",C39*'MPTO_working_3-way'!$I38)</f>
        <v>3.7926312817617163</v>
      </c>
      <c r="H39" s="17">
        <f>IF(OR($A39="",$B39="",$C39=""),"",'MPTO_working_3-way'!E38)</f>
        <v>2.264904258860216</v>
      </c>
      <c r="I39" s="21">
        <f>IF(OR($A39="",$B39="",$C39=""),"",'MPTO_working_3-way'!F38)</f>
        <v>3.3609681276971868</v>
      </c>
      <c r="J39" s="22">
        <f>IF(OR($A39="",$B39="",$C39=""),"",'MPTO_working_3-way'!G38)</f>
        <v>3.8321970595209858</v>
      </c>
      <c r="K39" s="17">
        <f>IF(OR($A39="",$B39="",$C39=""),"",'OddsRatio_working_3-way'!H38)</f>
        <v>2.2737637948529601</v>
      </c>
      <c r="L39" s="21">
        <f>IF(OR($A39="",$B39="",$C39=""),"",'OddsRatio_working_3-way'!I38)</f>
        <v>3.3564630204779768</v>
      </c>
      <c r="M39" s="22">
        <f>IF(OR($A39="",$B39="",$C39=""),"",'OddsRatio_working_3-way'!J38)</f>
        <v>3.812895046966954</v>
      </c>
      <c r="N39" s="23">
        <f t="shared" si="1"/>
        <v>43.745114824878108</v>
      </c>
      <c r="O39" s="24">
        <f t="shared" si="2"/>
        <v>29.887966650537834</v>
      </c>
      <c r="P39" s="24">
        <f t="shared" si="3"/>
        <v>26.366918524584065</v>
      </c>
      <c r="Q39" t="s">
        <v>681</v>
      </c>
      <c r="R39" t="s">
        <v>679</v>
      </c>
      <c r="S39" t="s">
        <v>765</v>
      </c>
      <c r="AD39" s="39"/>
      <c r="AE39" s="39"/>
      <c r="AH39" s="39"/>
      <c r="AI39" s="39"/>
      <c r="AJ39" t="s">
        <v>707</v>
      </c>
    </row>
    <row r="40" spans="1:36" s="38" customFormat="1" ht="15" x14ac:dyDescent="0.25">
      <c r="A40">
        <v>3.47</v>
      </c>
      <c r="B40">
        <v>3.07</v>
      </c>
      <c r="C40">
        <v>2.35</v>
      </c>
      <c r="D40" s="20">
        <f t="shared" si="0"/>
        <v>3.9449251956764186E-2</v>
      </c>
      <c r="E40" s="17">
        <f>IF(OR($A40="",$B40="",$C40=""),"",A40*'MPTO_working_3-way'!$I39)</f>
        <v>3.6068889042899719</v>
      </c>
      <c r="F40" s="21">
        <f>IF(OR($A40="",$B40="",$C40=""),"",B40*'MPTO_working_3-way'!$I39)</f>
        <v>3.1911092035072657</v>
      </c>
      <c r="G40" s="22">
        <f>IF(OR($A40="",$B40="",$C40=""),"",C40*'MPTO_working_3-way'!$I39)</f>
        <v>2.4427057420983957</v>
      </c>
      <c r="H40" s="17">
        <f>IF(OR($A40="",$B40="",$C40=""),"",'MPTO_working_3-way'!E39)</f>
        <v>3.6359050180057384</v>
      </c>
      <c r="I40" s="21">
        <f>IF(OR($A40="",$B40="",$C40=""),"",'MPTO_working_3-way'!F39)</f>
        <v>3.1991487871718736</v>
      </c>
      <c r="J40" s="22">
        <f>IF(OR($A40="",$B40="",$C40=""),"",'MPTO_working_3-way'!G39)</f>
        <v>2.4249351371431094</v>
      </c>
      <c r="K40" s="17">
        <f>IF(OR($A40="",$B40="",$C40=""),"",'OddsRatio_working_3-way'!H39)</f>
        <v>3.621394923202566</v>
      </c>
      <c r="L40" s="21">
        <f>IF(OR($A40="",$B40="",$C40=""),"",'OddsRatio_working_3-way'!I39)</f>
        <v>3.1968775267325151</v>
      </c>
      <c r="M40" s="22">
        <f>IF(OR($A40="",$B40="",$C40=""),"",'OddsRatio_working_3-way'!J39)</f>
        <v>2.432746213086423</v>
      </c>
      <c r="N40" s="23">
        <f t="shared" si="1"/>
        <v>27.724724174637515</v>
      </c>
      <c r="O40" s="24">
        <f t="shared" si="2"/>
        <v>31.337066086642405</v>
      </c>
      <c r="P40" s="24">
        <f t="shared" si="3"/>
        <v>40.938209738720076</v>
      </c>
      <c r="Q40" t="s">
        <v>524</v>
      </c>
      <c r="R40" t="s">
        <v>634</v>
      </c>
      <c r="S40" t="s">
        <v>765</v>
      </c>
      <c r="AD40" s="39"/>
      <c r="AE40" s="39"/>
      <c r="AH40" s="39"/>
      <c r="AI40" s="39"/>
      <c r="AJ40" t="s">
        <v>707</v>
      </c>
    </row>
    <row r="41" spans="1:36" s="38" customFormat="1" ht="15" x14ac:dyDescent="0.25">
      <c r="A41">
        <v>3.04</v>
      </c>
      <c r="B41">
        <v>2.99</v>
      </c>
      <c r="C41">
        <v>2.71</v>
      </c>
      <c r="D41" s="20">
        <f t="shared" si="0"/>
        <v>3.2399218993070189E-2</v>
      </c>
      <c r="E41" s="17">
        <f>IF(OR($A41="",$B41="",$C41=""),"",A41*'MPTO_working_3-way'!$I40)</f>
        <v>3.1384936257389335</v>
      </c>
      <c r="F41" s="21">
        <f>IF(OR($A41="",$B41="",$C41=""),"",B41*'MPTO_working_3-way'!$I40)</f>
        <v>3.0868736647892803</v>
      </c>
      <c r="G41" s="22">
        <f>IF(OR($A41="",$B41="",$C41=""),"",C41*'MPTO_working_3-way'!$I40)</f>
        <v>2.7978018834712204</v>
      </c>
      <c r="H41" s="17">
        <f>IF(OR($A41="",$B41="",$C41=""),"",'MPTO_working_3-way'!E40)</f>
        <v>3.143194886939586</v>
      </c>
      <c r="I41" s="21">
        <f>IF(OR($A41="",$B41="",$C41=""),"",'MPTO_working_3-way'!F40)</f>
        <v>3.0897725294303888</v>
      </c>
      <c r="J41" s="22">
        <f>IF(OR($A41="",$B41="",$C41=""),"",'MPTO_working_3-way'!G40)</f>
        <v>2.7917056720339564</v>
      </c>
      <c r="K41" s="17">
        <f>IF(OR($A41="",$B41="",$C41=""),"",'OddsRatio_working_3-way'!H40)</f>
        <v>3.1409170389417698</v>
      </c>
      <c r="L41" s="21">
        <f>IF(OR($A41="",$B41="",$C41=""),"",'OddsRatio_working_3-way'!I40)</f>
        <v>3.0884435821049614</v>
      </c>
      <c r="M41" s="22">
        <f>IF(OR($A41="",$B41="",$C41=""),"",'OddsRatio_working_3-way'!J40)</f>
        <v>2.7945922238188365</v>
      </c>
      <c r="N41" s="23">
        <f t="shared" si="1"/>
        <v>31.862419340251417</v>
      </c>
      <c r="O41" s="24">
        <f t="shared" si="2"/>
        <v>32.3952357171787</v>
      </c>
      <c r="P41" s="24">
        <f t="shared" si="3"/>
        <v>35.742344942569858</v>
      </c>
      <c r="Q41" t="s">
        <v>683</v>
      </c>
      <c r="R41" t="s">
        <v>640</v>
      </c>
      <c r="S41" t="s">
        <v>765</v>
      </c>
      <c r="AD41" s="39"/>
      <c r="AE41" s="39"/>
      <c r="AH41" s="39"/>
      <c r="AI41" s="39"/>
      <c r="AJ41" t="s">
        <v>708</v>
      </c>
    </row>
    <row r="42" spans="1:36" s="38" customFormat="1" ht="15" x14ac:dyDescent="0.25">
      <c r="A42">
        <v>1.41</v>
      </c>
      <c r="B42">
        <v>4.6500000000000004</v>
      </c>
      <c r="C42">
        <v>8.61</v>
      </c>
      <c r="D42" s="20">
        <f t="shared" si="0"/>
        <v>4.0417640179931436E-2</v>
      </c>
      <c r="E42" s="17">
        <f>IF(OR($A42="",$B42="",$C42=""),"",A42*'MPTO_working_3-way'!$I41)</f>
        <v>1.4669888726537033</v>
      </c>
      <c r="F42" s="21">
        <f>IF(OR($A42="",$B42="",$C42=""),"",B42*'MPTO_working_3-way'!$I41)</f>
        <v>4.8379420268366813</v>
      </c>
      <c r="G42" s="22">
        <f>IF(OR($A42="",$B42="",$C42=""),"",C42*'MPTO_working_3-way'!$I41)</f>
        <v>8.9579958819492091</v>
      </c>
      <c r="H42" s="17">
        <f>IF(OR($A42="",$B42="",$C42=""),"",'MPTO_working_3-way'!E41)</f>
        <v>1.4373034341240076</v>
      </c>
      <c r="I42" s="21">
        <f>IF(OR($A42="",$B42="",$C42=""),"",'MPTO_working_3-way'!F41)</f>
        <v>4.9607796614190978</v>
      </c>
      <c r="J42" s="22">
        <f>IF(OR($A42="",$B42="",$C42=""),"",'MPTO_working_3-way'!G41)</f>
        <v>9.7398038804649065</v>
      </c>
      <c r="K42" s="17">
        <f>IF(OR($A42="",$B42="",$C42=""),"",'OddsRatio_working_3-way'!H41)</f>
        <v>1.4465030949562125</v>
      </c>
      <c r="L42" s="21">
        <f>IF(OR($A42="",$B42="",$C42=""),"",'OddsRatio_working_3-way'!I41)</f>
        <v>4.9749665770492095</v>
      </c>
      <c r="M42" s="22">
        <f>IF(OR($A42="",$B42="",$C42=""),"",'OddsRatio_working_3-way'!J41)</f>
        <v>9.2875330551628696</v>
      </c>
      <c r="N42" s="23">
        <f t="shared" si="1"/>
        <v>68.166842887571079</v>
      </c>
      <c r="O42" s="24">
        <f t="shared" si="2"/>
        <v>20.669945907844131</v>
      </c>
      <c r="P42" s="24">
        <f t="shared" si="3"/>
        <v>11.16321120458481</v>
      </c>
      <c r="Q42" t="s">
        <v>576</v>
      </c>
      <c r="R42" t="s">
        <v>635</v>
      </c>
      <c r="S42" t="s">
        <v>765</v>
      </c>
      <c r="AD42" s="39"/>
      <c r="AE42" s="39"/>
      <c r="AH42" s="39"/>
      <c r="AI42" s="39"/>
      <c r="AJ42" t="s">
        <v>708</v>
      </c>
    </row>
    <row r="43" spans="1:36" s="38" customFormat="1" ht="15" x14ac:dyDescent="0.25">
      <c r="A43">
        <v>3.34</v>
      </c>
      <c r="B43">
        <v>3.54</v>
      </c>
      <c r="C43">
        <v>2.21</v>
      </c>
      <c r="D43" s="20">
        <f t="shared" si="0"/>
        <v>3.4375761093810464E-2</v>
      </c>
      <c r="E43" s="17">
        <f>IF(OR($A43="",$B43="",$C43=""),"",A43*'MPTO_working_3-way'!$I42)</f>
        <v>3.454815042053327</v>
      </c>
      <c r="F43" s="21">
        <f>IF(OR($A43="",$B43="",$C43=""),"",B43*'MPTO_working_3-way'!$I42)</f>
        <v>3.6616901942720892</v>
      </c>
      <c r="G43" s="22">
        <f>IF(OR($A43="",$B43="",$C43=""),"",C43*'MPTO_working_3-way'!$I42)</f>
        <v>2.2859704320173213</v>
      </c>
      <c r="H43" s="17">
        <f>IF(OR($A43="",$B43="",$C43=""),"",'MPTO_working_3-way'!E42)</f>
        <v>3.4729142658261427</v>
      </c>
      <c r="I43" s="21">
        <f>IF(OR($A43="",$B43="",$C43=""),"",'MPTO_working_3-way'!F42)</f>
        <v>3.6896653650228779</v>
      </c>
      <c r="J43" s="22">
        <f>IF(OR($A43="",$B43="",$C43=""),"",'MPTO_working_3-way'!G42)</f>
        <v>2.2674189319412772</v>
      </c>
      <c r="K43" s="17">
        <f>IF(OR($A43="",$B43="",$C43=""),"",'OddsRatio_working_3-way'!H42)</f>
        <v>3.4660973556426442</v>
      </c>
      <c r="L43" s="21">
        <f>IF(OR($A43="",$B43="",$C43=""),"",'OddsRatio_working_3-way'!I42)</f>
        <v>3.6768749074069724</v>
      </c>
      <c r="M43" s="22">
        <f>IF(OR($A43="",$B43="",$C43=""),"",'OddsRatio_working_3-way'!J42)</f>
        <v>2.2752041881741878</v>
      </c>
      <c r="N43" s="23">
        <f t="shared" si="1"/>
        <v>28.94510958843291</v>
      </c>
      <c r="O43" s="24">
        <f t="shared" si="2"/>
        <v>27.309792662532743</v>
      </c>
      <c r="P43" s="24">
        <f t="shared" si="3"/>
        <v>43.74509774903435</v>
      </c>
      <c r="Q43" t="s">
        <v>638</v>
      </c>
      <c r="R43" t="s">
        <v>528</v>
      </c>
      <c r="S43" t="s">
        <v>765</v>
      </c>
      <c r="AD43" s="39"/>
      <c r="AE43" s="39"/>
      <c r="AH43" s="39"/>
      <c r="AI43" s="39"/>
      <c r="AJ43" t="s">
        <v>708</v>
      </c>
    </row>
    <row r="44" spans="1:36" s="38" customFormat="1" ht="15" x14ac:dyDescent="0.25">
      <c r="A44">
        <v>3.21</v>
      </c>
      <c r="B44">
        <v>3.46</v>
      </c>
      <c r="C44">
        <v>2.31</v>
      </c>
      <c r="D44" s="20">
        <f t="shared" si="0"/>
        <v>3.3444253691674142E-2</v>
      </c>
      <c r="E44" s="17">
        <f>IF(OR($A44="",$B44="",$C44=""),"",A44*'MPTO_working_3-way'!$I43)</f>
        <v>3.3173560543502738</v>
      </c>
      <c r="F44" s="21">
        <f>IF(OR($A44="",$B44="",$C44=""),"",B44*'MPTO_working_3-way'!$I43)</f>
        <v>3.5757171177731926</v>
      </c>
      <c r="G44" s="22">
        <f>IF(OR($A44="",$B44="",$C44=""),"",C44*'MPTO_working_3-way'!$I43)</f>
        <v>2.3872562260277674</v>
      </c>
      <c r="H44" s="17">
        <f>IF(OR($A44="",$B44="",$C44=""),"",'MPTO_working_3-way'!E43)</f>
        <v>3.3291342387585048</v>
      </c>
      <c r="I44" s="21">
        <f>IF(OR($A44="",$B44="",$C44=""),"",'MPTO_working_3-way'!F43)</f>
        <v>3.5988148263689488</v>
      </c>
      <c r="J44" s="22">
        <f>IF(OR($A44="",$B44="",$C44=""),"",'MPTO_working_3-way'!G43)</f>
        <v>2.3710597082485951</v>
      </c>
      <c r="K44" s="17">
        <f>IF(OR($A44="",$B44="",$C44=""),"",'OddsRatio_working_3-way'!H43)</f>
        <v>3.3248218893107322</v>
      </c>
      <c r="L44" s="21">
        <f>IF(OR($A44="",$B44="",$C44=""),"",'OddsRatio_working_3-way'!I43)</f>
        <v>3.5878107908164698</v>
      </c>
      <c r="M44" s="22">
        <f>IF(OR($A44="",$B44="",$C44=""),"",'OddsRatio_working_3-way'!J43)</f>
        <v>2.3780618438900718</v>
      </c>
      <c r="N44" s="23">
        <f t="shared" si="1"/>
        <v>30.14448806870255</v>
      </c>
      <c r="O44" s="24">
        <f t="shared" si="2"/>
        <v>27.96641812154196</v>
      </c>
      <c r="P44" s="24">
        <f t="shared" si="3"/>
        <v>41.889093809755487</v>
      </c>
      <c r="Q44" t="s">
        <v>527</v>
      </c>
      <c r="R44" t="s">
        <v>639</v>
      </c>
      <c r="S44" t="s">
        <v>765</v>
      </c>
      <c r="AD44" s="39"/>
      <c r="AE44" s="39"/>
      <c r="AH44" s="39"/>
      <c r="AI44" s="39"/>
      <c r="AJ44" t="s">
        <v>708</v>
      </c>
    </row>
    <row r="45" spans="1:36" s="38" customFormat="1" ht="15" x14ac:dyDescent="0.25">
      <c r="A45">
        <v>1.58</v>
      </c>
      <c r="B45">
        <v>4.1500000000000004</v>
      </c>
      <c r="C45">
        <v>6.1</v>
      </c>
      <c r="D45" s="20">
        <f t="shared" si="0"/>
        <v>3.7809674056258125E-2</v>
      </c>
      <c r="E45" s="17">
        <f>IF(OR($A45="",$B45="",$C45=""),"",A45*'MPTO_working_3-way'!$I44)</f>
        <v>1.6397392850088879</v>
      </c>
      <c r="F45" s="21">
        <f>IF(OR($A45="",$B45="",$C45=""),"",B45*'MPTO_working_3-way'!$I44)</f>
        <v>4.3069101473334719</v>
      </c>
      <c r="G45" s="22">
        <f>IF(OR($A45="",$B45="",$C45=""),"",C45*'MPTO_working_3-way'!$I44)</f>
        <v>6.3306390117431741</v>
      </c>
      <c r="H45" s="17">
        <f>IF(OR($A45="",$B45="",$C45=""),"",'MPTO_working_3-way'!E44)</f>
        <v>1.6121019390671036</v>
      </c>
      <c r="I45" s="21">
        <f>IF(OR($A45="",$B45="",$C45=""),"",'MPTO_working_3-way'!F44)</f>
        <v>4.3790385268067302</v>
      </c>
      <c r="J45" s="22">
        <f>IF(OR($A45="",$B45="",$C45=""),"",'MPTO_working_3-way'!G44)</f>
        <v>6.6080226007368337</v>
      </c>
      <c r="K45" s="17">
        <f>IF(OR($A45="",$B45="",$C45=""),"",'OddsRatio_working_3-way'!H44)</f>
        <v>1.6214373181404171</v>
      </c>
      <c r="L45" s="21">
        <f>IF(OR($A45="",$B45="",$C45=""),"",'OddsRatio_working_3-way'!I44)</f>
        <v>4.3750475036936445</v>
      </c>
      <c r="M45" s="22">
        <f>IF(OR($A45="",$B45="",$C45=""),"",'OddsRatio_working_3-way'!J44)</f>
        <v>6.4643626250278041</v>
      </c>
      <c r="N45" s="23">
        <f t="shared" si="1"/>
        <v>60.985304745844381</v>
      </c>
      <c r="O45" s="24">
        <f t="shared" si="2"/>
        <v>23.218501565887735</v>
      </c>
      <c r="P45" s="24">
        <f t="shared" si="3"/>
        <v>15.796193688267889</v>
      </c>
      <c r="Q45" t="s">
        <v>578</v>
      </c>
      <c r="R45" t="s">
        <v>690</v>
      </c>
      <c r="S45" t="s">
        <v>765</v>
      </c>
      <c r="AD45" s="39"/>
      <c r="AE45" s="39"/>
      <c r="AH45" s="39"/>
      <c r="AI45" s="39"/>
      <c r="AJ45" t="s">
        <v>714</v>
      </c>
    </row>
    <row r="46" spans="1:36" s="38" customFormat="1" ht="15" x14ac:dyDescent="0.25">
      <c r="A46">
        <v>2.14</v>
      </c>
      <c r="B46">
        <v>3.2</v>
      </c>
      <c r="C46">
        <v>3.94</v>
      </c>
      <c r="D46" s="20">
        <f t="shared" si="0"/>
        <v>3.359682622515292E-2</v>
      </c>
      <c r="E46" s="17">
        <f>IF(OR($A46="",$B46="",$C46=""),"",A46*'MPTO_working_3-way'!$I45)</f>
        <v>2.2118972081218273</v>
      </c>
      <c r="F46" s="21">
        <f>IF(OR($A46="",$B46="",$C46=""),"",B46*'MPTO_working_3-way'!$I45)</f>
        <v>3.3075098439204895</v>
      </c>
      <c r="G46" s="22">
        <f>IF(OR($A46="",$B46="",$C46=""),"",C46*'MPTO_working_3-way'!$I45)</f>
        <v>4.0723714953271024</v>
      </c>
      <c r="H46" s="17">
        <f>IF(OR($A46="",$B46="",$C46=""),"",'MPTO_working_3-way'!E45)</f>
        <v>2.1925459781697145</v>
      </c>
      <c r="I46" s="21">
        <f>IF(OR($A46="",$B46="",$C46=""),"",'MPTO_working_3-way'!F45)</f>
        <v>3.3189395579523313</v>
      </c>
      <c r="J46" s="22">
        <f>IF(OR($A46="",$B46="",$C46=""),"",'MPTO_working_3-way'!G45)</f>
        <v>4.1218728230448649</v>
      </c>
      <c r="K46" s="17">
        <f>IF(OR($A46="",$B46="",$C46=""),"",'OddsRatio_working_3-way'!H45)</f>
        <v>2.2006508406532013</v>
      </c>
      <c r="L46" s="21">
        <f>IF(OR($A46="",$B46="",$C46=""),"",'OddsRatio_working_3-way'!I45)</f>
        <v>3.3170454819623183</v>
      </c>
      <c r="M46" s="22">
        <f>IF(OR($A46="",$B46="",$C46=""),"",'OddsRatio_working_3-way'!J45)</f>
        <v>4.096415325895097</v>
      </c>
      <c r="N46" s="23">
        <f t="shared" si="1"/>
        <v>45.210057516602362</v>
      </c>
      <c r="O46" s="24">
        <f t="shared" si="2"/>
        <v>30.234225964227829</v>
      </c>
      <c r="P46" s="24">
        <f t="shared" si="3"/>
        <v>24.555716519169813</v>
      </c>
      <c r="Q46" t="s">
        <v>641</v>
      </c>
      <c r="R46" t="s">
        <v>688</v>
      </c>
      <c r="S46" t="s">
        <v>765</v>
      </c>
      <c r="AD46" s="39"/>
      <c r="AE46" s="39"/>
      <c r="AH46" s="39"/>
      <c r="AI46" s="39"/>
      <c r="AJ46" t="s">
        <v>714</v>
      </c>
    </row>
    <row r="47" spans="1:36" s="38" customFormat="1" ht="15" x14ac:dyDescent="0.25">
      <c r="A47">
        <v>1.77</v>
      </c>
      <c r="B47">
        <v>3.83</v>
      </c>
      <c r="C47">
        <v>4.8899999999999997</v>
      </c>
      <c r="D47" s="20">
        <f t="shared" si="0"/>
        <v>3.0567334661667278E-2</v>
      </c>
      <c r="E47" s="17">
        <f>IF(OR($A47="",$B47="",$C47=""),"",A47*'MPTO_working_3-way'!$I46)</f>
        <v>1.824104182351151</v>
      </c>
      <c r="F47" s="21">
        <f>IF(OR($A47="",$B47="",$C47=""),"",B47*'MPTO_working_3-way'!$I46)</f>
        <v>3.947072891754186</v>
      </c>
      <c r="G47" s="22">
        <f>IF(OR($A47="",$B47="",$C47=""),"",C47*'MPTO_working_3-way'!$I46)</f>
        <v>5.039474266495553</v>
      </c>
      <c r="H47" s="17">
        <f>IF(OR($A47="",$B47="",$C47=""),"",'MPTO_working_3-way'!E46)</f>
        <v>1.8025077357413029</v>
      </c>
      <c r="I47" s="21">
        <f>IF(OR($A47="",$B47="",$C47=""),"",'MPTO_working_3-way'!F46)</f>
        <v>3.9855326092484398</v>
      </c>
      <c r="J47" s="22">
        <f>IF(OR($A47="",$B47="",$C47=""),"",'MPTO_working_3-way'!G46)</f>
        <v>5.1464190719529634</v>
      </c>
      <c r="K47" s="17">
        <f>IF(OR($A47="",$B47="",$C47=""),"",'OddsRatio_working_3-way'!H46)</f>
        <v>1.8104297508641523</v>
      </c>
      <c r="L47" s="21">
        <f>IF(OR($A47="",$B47="",$C47=""),"",'OddsRatio_working_3-way'!I46)</f>
        <v>3.9785924609682479</v>
      </c>
      <c r="M47" s="22">
        <f>IF(OR($A47="",$B47="",$C47=""),"",'OddsRatio_working_3-way'!J46)</f>
        <v>5.0942490011188983</v>
      </c>
      <c r="N47" s="23">
        <f t="shared" si="1"/>
        <v>54.82143013953651</v>
      </c>
      <c r="O47" s="24">
        <f t="shared" si="2"/>
        <v>25.33523011670486</v>
      </c>
      <c r="P47" s="24">
        <f t="shared" si="3"/>
        <v>19.843339743758616</v>
      </c>
      <c r="Q47" t="s">
        <v>656</v>
      </c>
      <c r="R47" t="s">
        <v>659</v>
      </c>
      <c r="S47" t="s">
        <v>765</v>
      </c>
      <c r="AD47" s="39"/>
      <c r="AE47" s="39"/>
      <c r="AH47" s="39"/>
      <c r="AI47" s="39"/>
      <c r="AJ47" t="s">
        <v>715</v>
      </c>
    </row>
    <row r="48" spans="1:36" s="38" customFormat="1" ht="15" x14ac:dyDescent="0.25">
      <c r="A48">
        <v>1.79</v>
      </c>
      <c r="B48">
        <v>4.01</v>
      </c>
      <c r="C48">
        <v>4.5199999999999996</v>
      </c>
      <c r="D48" s="20">
        <f t="shared" si="0"/>
        <v>2.9274714533683577E-2</v>
      </c>
      <c r="E48" s="17">
        <f>IF(OR($A48="",$B48="",$C48=""),"",A48*'MPTO_working_3-way'!$I47)</f>
        <v>1.8424017390152936</v>
      </c>
      <c r="F48" s="21">
        <f>IF(OR($A48="",$B48="",$C48=""),"",B48*'MPTO_working_3-way'!$I47)</f>
        <v>4.1273916052800708</v>
      </c>
      <c r="G48" s="22">
        <f>IF(OR($A48="",$B48="",$C48=""),"",C48*'MPTO_working_3-way'!$I47)</f>
        <v>4.6523217096922496</v>
      </c>
      <c r="H48" s="17">
        <f>IF(OR($A48="",$B48="",$C48=""),"",'MPTO_working_3-way'!E47)</f>
        <v>1.821822217457151</v>
      </c>
      <c r="I48" s="21">
        <f>IF(OR($A48="",$B48="",$C48=""),"",'MPTO_working_3-way'!F47)</f>
        <v>4.1733036030961888</v>
      </c>
      <c r="J48" s="22">
        <f>IF(OR($A48="",$B48="",$C48=""),"",'MPTO_working_3-way'!G47)</f>
        <v>4.7285638859248689</v>
      </c>
      <c r="K48" s="17">
        <f>IF(OR($A48="",$B48="",$C48=""),"",'OddsRatio_working_3-way'!H47)</f>
        <v>1.8293617863888418</v>
      </c>
      <c r="L48" s="21">
        <f>IF(OR($A48="",$B48="",$C48=""),"",'OddsRatio_working_3-way'!I47)</f>
        <v>4.1599733886460921</v>
      </c>
      <c r="M48" s="22">
        <f>IF(OR($A48="",$B48="",$C48=""),"",'OddsRatio_working_3-way'!J47)</f>
        <v>4.6953841621376231</v>
      </c>
      <c r="N48" s="23">
        <f t="shared" si="1"/>
        <v>54.276978729648228</v>
      </c>
      <c r="O48" s="24">
        <f t="shared" si="2"/>
        <v>24.228377038920286</v>
      </c>
      <c r="P48" s="24">
        <f t="shared" si="3"/>
        <v>21.49464423143149</v>
      </c>
      <c r="Q48" t="s">
        <v>649</v>
      </c>
      <c r="R48" t="s">
        <v>652</v>
      </c>
      <c r="S48" t="s">
        <v>765</v>
      </c>
      <c r="AD48" s="39"/>
      <c r="AE48" s="39"/>
      <c r="AH48" s="39"/>
      <c r="AI48" s="39"/>
      <c r="AJ48" t="s">
        <v>715</v>
      </c>
    </row>
    <row r="49" spans="1:36" s="38" customFormat="1" ht="15" x14ac:dyDescent="0.25">
      <c r="A49">
        <v>4.4400000000000004</v>
      </c>
      <c r="B49">
        <v>3.79</v>
      </c>
      <c r="C49">
        <v>1.81</v>
      </c>
      <c r="D49" s="20">
        <f t="shared" si="0"/>
        <v>4.1563655814592426E-2</v>
      </c>
      <c r="E49" s="17">
        <f>IF(OR($A49="",$B49="",$C49=""),"",A49*'MPTO_working_3-way'!$I48)</f>
        <v>4.6245426318167908</v>
      </c>
      <c r="F49" s="21">
        <f>IF(OR($A49="",$B49="",$C49=""),"",B49*'MPTO_working_3-way'!$I48)</f>
        <v>3.9475262555373054</v>
      </c>
      <c r="G49" s="22">
        <f>IF(OR($A49="",$B49="",$C49=""),"",C49*'MPTO_working_3-way'!$I48)</f>
        <v>1.8852302170244124</v>
      </c>
      <c r="H49" s="17">
        <f>IF(OR($A49="",$B49="",$C49=""),"",'MPTO_working_3-way'!E48)</f>
        <v>4.7310252858118327</v>
      </c>
      <c r="I49" s="21">
        <f>IF(OR($A49="",$B49="",$C49=""),"",'MPTO_working_3-way'!F48)</f>
        <v>4.0000369474474224</v>
      </c>
      <c r="J49" s="22">
        <f>IF(OR($A49="",$B49="",$C49=""),"",'MPTO_working_3-way'!G48)</f>
        <v>1.8565563797898832</v>
      </c>
      <c r="K49" s="17">
        <f>IF(OR($A49="",$B49="",$C49=""),"",'OddsRatio_working_3-way'!H48)</f>
        <v>4.6824169177340673</v>
      </c>
      <c r="L49" s="21">
        <f>IF(OR($A49="",$B49="",$C49=""),"",'OddsRatio_working_3-way'!I48)</f>
        <v>3.9866113954878042</v>
      </c>
      <c r="M49" s="22">
        <f>IF(OR($A49="",$B49="",$C49=""),"",'OddsRatio_working_3-way'!J48)</f>
        <v>1.8670807277222652</v>
      </c>
      <c r="N49" s="23">
        <f t="shared" si="1"/>
        <v>21.623760004286989</v>
      </c>
      <c r="O49" s="24">
        <f t="shared" si="2"/>
        <v>25.332320427185813</v>
      </c>
      <c r="P49" s="24">
        <f t="shared" si="3"/>
        <v>53.043919568527201</v>
      </c>
      <c r="Q49" t="s">
        <v>589</v>
      </c>
      <c r="R49" t="s">
        <v>664</v>
      </c>
      <c r="S49" t="s">
        <v>766</v>
      </c>
      <c r="AD49" s="39"/>
      <c r="AE49" s="39"/>
      <c r="AH49" s="39"/>
      <c r="AI49" s="39"/>
      <c r="AJ49" t="s">
        <v>703</v>
      </c>
    </row>
    <row r="50" spans="1:36" s="38" customFormat="1" ht="15" x14ac:dyDescent="0.25">
      <c r="A50">
        <v>2.34</v>
      </c>
      <c r="B50">
        <v>3.12</v>
      </c>
      <c r="C50">
        <v>3.37</v>
      </c>
      <c r="D50" s="20">
        <f t="shared" si="0"/>
        <v>4.4599152907758288E-2</v>
      </c>
      <c r="E50" s="17">
        <f>IF(OR($A50="",$B50="",$C50=""),"",A50*'MPTO_working_3-way'!$I49)</f>
        <v>2.4443620178041541</v>
      </c>
      <c r="F50" s="21">
        <f>IF(OR($A50="",$B50="",$C50=""),"",B50*'MPTO_working_3-way'!$I49)</f>
        <v>3.2591493570722059</v>
      </c>
      <c r="G50" s="22">
        <f>IF(OR($A50="",$B50="",$C50=""),"",C50*'MPTO_working_3-way'!$I49)</f>
        <v>3.5202991452991457</v>
      </c>
      <c r="H50" s="17">
        <f>IF(OR($A50="",$B50="",$C50=""),"",'MPTO_working_3-way'!E49)</f>
        <v>2.4243362061014722</v>
      </c>
      <c r="I50" s="21">
        <f>IF(OR($A50="",$B50="",$C50=""),"",'MPTO_working_3-way'!F49)</f>
        <v>3.2717541627482434</v>
      </c>
      <c r="J50" s="22">
        <f>IF(OR($A50="",$B50="",$C50=""),"",'MPTO_working_3-way'!G49)</f>
        <v>3.5477408035031419</v>
      </c>
      <c r="K50" s="17">
        <f>IF(OR($A50="",$B50="",$C50=""),"",'OddsRatio_working_3-way'!H49)</f>
        <v>2.4330446498809368</v>
      </c>
      <c r="L50" s="21">
        <f>IF(OR($A50="",$B50="",$C50=""),"",'OddsRatio_working_3-way'!I49)</f>
        <v>3.2672049684683486</v>
      </c>
      <c r="M50" s="22">
        <f>IF(OR($A50="",$B50="",$C50=""),"",'OddsRatio_working_3-way'!J49)</f>
        <v>3.5345640449386728</v>
      </c>
      <c r="N50" s="23">
        <f t="shared" si="1"/>
        <v>40.910470409711685</v>
      </c>
      <c r="O50" s="24">
        <f t="shared" si="2"/>
        <v>30.682852807283762</v>
      </c>
      <c r="P50" s="24">
        <f t="shared" si="3"/>
        <v>28.406676783004549</v>
      </c>
      <c r="Q50" t="s">
        <v>587</v>
      </c>
      <c r="R50" t="s">
        <v>534</v>
      </c>
      <c r="S50" t="s">
        <v>766</v>
      </c>
      <c r="AD50" s="39"/>
      <c r="AE50" s="39"/>
      <c r="AH50" s="39"/>
      <c r="AI50" s="39"/>
      <c r="AJ50" t="s">
        <v>703</v>
      </c>
    </row>
    <row r="51" spans="1:36" s="38" customFormat="1" ht="15" x14ac:dyDescent="0.25">
      <c r="A51">
        <v>2.9</v>
      </c>
      <c r="B51">
        <v>3.18</v>
      </c>
      <c r="C51">
        <v>2.57</v>
      </c>
      <c r="D51" s="20">
        <f t="shared" si="0"/>
        <v>4.8398053377686656E-2</v>
      </c>
      <c r="E51" s="17">
        <f>IF(OR($A51="",$B51="",$C51=""),"",A51*'MPTO_working_3-way'!$I50)</f>
        <v>3.0403543547952911</v>
      </c>
      <c r="F51" s="21">
        <f>IF(OR($A51="",$B51="",$C51=""),"",B51*'MPTO_working_3-way'!$I50)</f>
        <v>3.3339058097410437</v>
      </c>
      <c r="G51" s="22">
        <f>IF(OR($A51="",$B51="",$C51=""),"",C51*'MPTO_working_3-way'!$I50)</f>
        <v>2.6943829971806545</v>
      </c>
      <c r="H51" s="17">
        <f>IF(OR($A51="",$B51="",$C51=""),"",'MPTO_working_3-way'!E50)</f>
        <v>3.0423349881090624</v>
      </c>
      <c r="I51" s="21">
        <f>IF(OR($A51="",$B51="",$C51=""),"",'MPTO_working_3-way'!F50)</f>
        <v>3.3519621496195064</v>
      </c>
      <c r="J51" s="22">
        <f>IF(OR($A51="",$B51="",$C51=""),"",'MPTO_working_3-way'!G50)</f>
        <v>2.6811637267552921</v>
      </c>
      <c r="K51" s="17">
        <f>IF(OR($A51="",$B51="",$C51=""),"",'OddsRatio_working_3-way'!H50)</f>
        <v>3.0419563951915278</v>
      </c>
      <c r="L51" s="21">
        <f>IF(OR($A51="",$B51="",$C51=""),"",'OddsRatio_working_3-way'!I50)</f>
        <v>3.3428762850092277</v>
      </c>
      <c r="M51" s="22">
        <f>IF(OR($A51="",$B51="",$C51=""),"",'OddsRatio_working_3-way'!J50)</f>
        <v>2.6873008107635266</v>
      </c>
      <c r="N51" s="23">
        <f t="shared" si="1"/>
        <v>32.890902944348753</v>
      </c>
      <c r="O51" s="24">
        <f t="shared" si="2"/>
        <v>29.994848597047604</v>
      </c>
      <c r="P51" s="24">
        <f t="shared" si="3"/>
        <v>37.114248458603655</v>
      </c>
      <c r="Q51" t="s">
        <v>529</v>
      </c>
      <c r="R51" t="s">
        <v>666</v>
      </c>
      <c r="S51" t="s">
        <v>766</v>
      </c>
      <c r="AD51" s="39"/>
      <c r="AE51" s="39"/>
      <c r="AH51" s="39"/>
      <c r="AI51" s="39"/>
      <c r="AJ51" t="s">
        <v>703</v>
      </c>
    </row>
    <row r="52" spans="1:36" s="38" customFormat="1" ht="15" x14ac:dyDescent="0.25">
      <c r="A52">
        <v>2.66</v>
      </c>
      <c r="B52">
        <v>3.22</v>
      </c>
      <c r="C52">
        <v>2.84</v>
      </c>
      <c r="D52" s="20">
        <f t="shared" si="0"/>
        <v>3.8611531891578288E-2</v>
      </c>
      <c r="E52" s="17">
        <f>IF(OR($A52="",$B52="",$C52=""),"",A52*'MPTO_working_3-way'!$I51)</f>
        <v>2.7627066748315983</v>
      </c>
      <c r="F52" s="21">
        <f>IF(OR($A52="",$B52="",$C52=""),"",B52*'MPTO_working_3-way'!$I51)</f>
        <v>3.3443291326908824</v>
      </c>
      <c r="G52" s="22">
        <f>IF(OR($A52="",$B52="",$C52=""),"",C52*'MPTO_working_3-way'!$I51)</f>
        <v>2.9496567505720823</v>
      </c>
      <c r="H52" s="17">
        <f>IF(OR($A52="",$B52="",$C52=""),"",'MPTO_working_3-way'!E51)</f>
        <v>2.7542948208518623</v>
      </c>
      <c r="I52" s="21">
        <f>IF(OR($A52="",$B52="",$C52=""),"",'MPTO_working_3-way'!F51)</f>
        <v>3.3592161432018313</v>
      </c>
      <c r="J52" s="22">
        <f>IF(OR($A52="",$B52="",$C52=""),"",'MPTO_working_3-way'!G51)</f>
        <v>2.9477467777179593</v>
      </c>
      <c r="K52" s="17">
        <f>IF(OR($A52="",$B52="",$C52=""),"",'OddsRatio_working_3-way'!H51)</f>
        <v>2.7583586057584508</v>
      </c>
      <c r="L52" s="21">
        <f>IF(OR($A52="",$B52="",$C52=""),"",'OddsRatio_working_3-way'!I51)</f>
        <v>3.3515398221588915</v>
      </c>
      <c r="M52" s="22">
        <f>IF(OR($A52="",$B52="",$C52=""),"",'OddsRatio_working_3-way'!J51)</f>
        <v>2.9490239967443066</v>
      </c>
      <c r="N52" s="23">
        <f t="shared" si="1"/>
        <v>36.196387010971961</v>
      </c>
      <c r="O52" s="24">
        <f t="shared" si="2"/>
        <v>29.901363182976837</v>
      </c>
      <c r="P52" s="24">
        <f t="shared" si="3"/>
        <v>33.902249806051202</v>
      </c>
      <c r="Q52" t="s">
        <v>663</v>
      </c>
      <c r="R52" t="s">
        <v>584</v>
      </c>
      <c r="S52" t="s">
        <v>766</v>
      </c>
      <c r="AD52" s="39"/>
      <c r="AE52" s="39"/>
      <c r="AH52" s="39"/>
      <c r="AI52" s="39"/>
      <c r="AJ52" t="s">
        <v>703</v>
      </c>
    </row>
    <row r="53" spans="1:36" s="38" customFormat="1" ht="15" x14ac:dyDescent="0.25">
      <c r="A53">
        <v>4.8</v>
      </c>
      <c r="B53">
        <v>4.07</v>
      </c>
      <c r="C53">
        <v>1.72</v>
      </c>
      <c r="D53" s="20">
        <f t="shared" si="0"/>
        <v>3.5428927870788218E-2</v>
      </c>
      <c r="E53" s="17">
        <f>IF(OR($A53="",$B53="",$C53=""),"",A53*'MPTO_working_3-way'!$I52)</f>
        <v>4.9700588537797836</v>
      </c>
      <c r="F53" s="21">
        <f>IF(OR($A53="",$B53="",$C53=""),"",B53*'MPTO_working_3-way'!$I52)</f>
        <v>4.2141957364341085</v>
      </c>
      <c r="G53" s="22">
        <f>IF(OR($A53="",$B53="",$C53=""),"",C53*'MPTO_working_3-way'!$I52)</f>
        <v>1.7809377559377557</v>
      </c>
      <c r="H53" s="17">
        <f>IF(OR($A53="",$B53="",$C53=""),"",'MPTO_working_3-way'!E52)</f>
        <v>5.0884450438954243</v>
      </c>
      <c r="I53" s="21">
        <f>IF(OR($A53="",$B53="",$C53=""),"",'MPTO_working_3-way'!F52)</f>
        <v>4.2755031063487587</v>
      </c>
      <c r="J53" s="22">
        <f>IF(OR($A53="",$B53="",$C53=""),"",'MPTO_working_3-way'!G52)</f>
        <v>1.7556620348632261</v>
      </c>
      <c r="K53" s="17">
        <f>IF(OR($A53="",$B53="",$C53=""),"",'OddsRatio_working_3-way'!H52)</f>
        <v>5.0355788699528858</v>
      </c>
      <c r="L53" s="21">
        <f>IF(OR($A53="",$B53="",$C53=""),"",'OddsRatio_working_3-way'!I52)</f>
        <v>4.260322929146148</v>
      </c>
      <c r="M53" s="22">
        <f>IF(OR($A53="",$B53="",$C53=""),"",'OddsRatio_working_3-way'!J52)</f>
        <v>1.7646359964121261</v>
      </c>
      <c r="N53" s="23">
        <f t="shared" si="1"/>
        <v>20.120486083167592</v>
      </c>
      <c r="O53" s="24">
        <f t="shared" si="2"/>
        <v>23.729320196364721</v>
      </c>
      <c r="P53" s="24">
        <f t="shared" si="3"/>
        <v>56.150193720467698</v>
      </c>
      <c r="Q53" t="s">
        <v>537</v>
      </c>
      <c r="R53" t="s">
        <v>539</v>
      </c>
      <c r="S53" t="s">
        <v>766</v>
      </c>
      <c r="AD53" s="39"/>
      <c r="AE53" s="39"/>
      <c r="AH53" s="39"/>
      <c r="AI53" s="39"/>
      <c r="AJ53" t="s">
        <v>704</v>
      </c>
    </row>
    <row r="54" spans="1:36" s="38" customFormat="1" ht="15" x14ac:dyDescent="0.25">
      <c r="A54">
        <v>1.98</v>
      </c>
      <c r="B54">
        <v>3.73</v>
      </c>
      <c r="C54">
        <v>3.84</v>
      </c>
      <c r="D54" s="20">
        <f t="shared" si="0"/>
        <v>3.3563686462480202E-2</v>
      </c>
      <c r="E54" s="17">
        <f>IF(OR($A54="",$B54="",$C54=""),"",A54*'MPTO_working_3-way'!$I53)</f>
        <v>2.0464560991957108</v>
      </c>
      <c r="F54" s="21">
        <f>IF(OR($A54="",$B54="",$C54=""),"",B54*'MPTO_working_3-way'!$I53)</f>
        <v>3.8551925505050511</v>
      </c>
      <c r="G54" s="22">
        <f>IF(OR($A54="",$B54="",$C54=""),"",C54*'MPTO_working_3-way'!$I53)</f>
        <v>3.968884556015924</v>
      </c>
      <c r="H54" s="17">
        <f>IF(OR($A54="",$B54="",$C54=""),"",'MPTO_working_3-way'!E53)</f>
        <v>2.0248546470947413</v>
      </c>
      <c r="I54" s="21">
        <f>IF(OR($A54="",$B54="",$C54=""),"",'MPTO_working_3-way'!F53)</f>
        <v>3.8924346053040448</v>
      </c>
      <c r="J54" s="22">
        <f>IF(OR($A54="",$B54="",$C54=""),"",'MPTO_working_3-way'!G53)</f>
        <v>4.0123778457387216</v>
      </c>
      <c r="K54" s="17">
        <f>IF(OR($A54="",$B54="",$C54=""),"",'OddsRatio_working_3-way'!H53)</f>
        <v>2.0332853048652986</v>
      </c>
      <c r="L54" s="21">
        <f>IF(OR($A54="",$B54="",$C54=""),"",'OddsRatio_working_3-way'!I53)</f>
        <v>3.8784376349819034</v>
      </c>
      <c r="M54" s="22">
        <f>IF(OR($A54="",$B54="",$C54=""),"",'OddsRatio_working_3-way'!J53)</f>
        <v>3.9944186385892335</v>
      </c>
      <c r="N54" s="23">
        <f t="shared" si="1"/>
        <v>48.864962233639687</v>
      </c>
      <c r="O54" s="24">
        <f t="shared" si="2"/>
        <v>25.939041614639834</v>
      </c>
      <c r="P54" s="24">
        <f t="shared" si="3"/>
        <v>25.195996151720461</v>
      </c>
      <c r="Q54" t="s">
        <v>596</v>
      </c>
      <c r="R54" t="s">
        <v>593</v>
      </c>
      <c r="S54" t="s">
        <v>766</v>
      </c>
      <c r="AD54" s="39"/>
      <c r="AE54" s="39"/>
      <c r="AH54" s="39"/>
      <c r="AI54" s="39"/>
      <c r="AJ54" t="s">
        <v>704</v>
      </c>
    </row>
    <row r="55" spans="1:36" s="38" customFormat="1" ht="15" x14ac:dyDescent="0.25">
      <c r="A55">
        <v>2.2400000000000002</v>
      </c>
      <c r="B55">
        <v>3.58</v>
      </c>
      <c r="C55">
        <v>3.26</v>
      </c>
      <c r="D55" s="20">
        <f t="shared" si="0"/>
        <v>3.2506646624787638E-2</v>
      </c>
      <c r="E55" s="17">
        <f>IF(OR($A55="",$B55="",$C55=""),"",A55*'MPTO_working_3-way'!$I54)</f>
        <v>2.3128148884395245</v>
      </c>
      <c r="F55" s="21">
        <f>IF(OR($A55="",$B55="",$C55=""),"",B55*'MPTO_working_3-way'!$I54)</f>
        <v>3.6963737949167399</v>
      </c>
      <c r="G55" s="22">
        <f>IF(OR($A55="",$B55="",$C55=""),"",C55*'MPTO_working_3-way'!$I54)</f>
        <v>3.3659716679968077</v>
      </c>
      <c r="H55" s="17">
        <f>IF(OR($A55="",$B55="",$C55=""),"",'MPTO_working_3-way'!E54)</f>
        <v>2.2957208867523873</v>
      </c>
      <c r="I55" s="21">
        <f>IF(OR($A55="",$B55="",$C55=""),"",'MPTO_working_3-way'!F54)</f>
        <v>3.724477181219783</v>
      </c>
      <c r="J55" s="22">
        <f>IF(OR($A55="",$B55="",$C55=""),"",'MPTO_working_3-way'!G54)</f>
        <v>3.3793725831393182</v>
      </c>
      <c r="K55" s="17">
        <f>IF(OR($A55="",$B55="",$C55=""),"",'OddsRatio_working_3-way'!H54)</f>
        <v>2.3029827932792695</v>
      </c>
      <c r="L55" s="21">
        <f>IF(OR($A55="",$B55="",$C55=""),"",'OddsRatio_working_3-way'!I54)</f>
        <v>3.7110448440810613</v>
      </c>
      <c r="M55" s="22">
        <f>IF(OR($A55="",$B55="",$C55=""),"",'OddsRatio_working_3-way'!J54)</f>
        <v>3.3747912200089907</v>
      </c>
      <c r="N55" s="23">
        <f t="shared" si="1"/>
        <v>43.23735570012299</v>
      </c>
      <c r="O55" s="24">
        <f t="shared" si="2"/>
        <v>27.053540996725001</v>
      </c>
      <c r="P55" s="24">
        <f t="shared" si="3"/>
        <v>29.709103303151995</v>
      </c>
      <c r="Q55" t="s">
        <v>538</v>
      </c>
      <c r="R55" t="s">
        <v>516</v>
      </c>
      <c r="S55" t="s">
        <v>766</v>
      </c>
      <c r="AD55" s="39"/>
      <c r="AE55" s="39"/>
      <c r="AH55" s="39"/>
      <c r="AI55" s="39"/>
      <c r="AJ55" t="s">
        <v>704</v>
      </c>
    </row>
    <row r="56" spans="1:36" s="38" customFormat="1" ht="15" x14ac:dyDescent="0.25">
      <c r="A56">
        <v>2.4</v>
      </c>
      <c r="B56">
        <v>3.14</v>
      </c>
      <c r="C56">
        <v>3.3</v>
      </c>
      <c r="D56" s="20">
        <f t="shared" si="0"/>
        <v>3.8168307276587488E-2</v>
      </c>
      <c r="E56" s="17">
        <f>IF(OR($A56="",$B56="",$C56=""),"",A56*'MPTO_working_3-way'!$I55)</f>
        <v>2.4916039374638097</v>
      </c>
      <c r="F56" s="21">
        <f>IF(OR($A56="",$B56="",$C56=""),"",B56*'MPTO_working_3-way'!$I55)</f>
        <v>3.2598484848484848</v>
      </c>
      <c r="G56" s="22">
        <f>IF(OR($A56="",$B56="",$C56=""),"",C56*'MPTO_working_3-way'!$I55)</f>
        <v>3.4259554140127384</v>
      </c>
      <c r="H56" s="17">
        <f>IF(OR($A56="",$B56="",$C56=""),"",'MPTO_working_3-way'!E55)</f>
        <v>2.4755913036553312</v>
      </c>
      <c r="I56" s="21">
        <f>IF(OR($A56="",$B56="",$C56=""),"",'MPTO_working_3-way'!F55)</f>
        <v>3.2706612657162393</v>
      </c>
      <c r="J56" s="22">
        <f>IF(OR($A56="",$B56="",$C56=""),"",'MPTO_working_3-way'!G55)</f>
        <v>3.4446229708017055</v>
      </c>
      <c r="K56" s="17">
        <f>IF(OR($A56="",$B56="",$C56=""),"",'OddsRatio_working_3-way'!H55)</f>
        <v>2.4826575147191172</v>
      </c>
      <c r="L56" s="21">
        <f>IF(OR($A56="",$B56="",$C56=""),"",'OddsRatio_working_3-way'!I55)</f>
        <v>3.2663479153563642</v>
      </c>
      <c r="M56" s="22">
        <f>IF(OR($A56="",$B56="",$C56=""),"",'OddsRatio_working_3-way'!J55)</f>
        <v>3.4357944884671205</v>
      </c>
      <c r="N56" s="23">
        <f t="shared" si="1"/>
        <v>40.134789681617484</v>
      </c>
      <c r="O56" s="24">
        <f t="shared" si="2"/>
        <v>30.676272368115271</v>
      </c>
      <c r="P56" s="24">
        <f t="shared" si="3"/>
        <v>29.188937950267256</v>
      </c>
      <c r="Q56" t="s">
        <v>600</v>
      </c>
      <c r="R56" t="s">
        <v>543</v>
      </c>
      <c r="S56" t="s">
        <v>766</v>
      </c>
      <c r="AD56" s="39"/>
      <c r="AE56" s="39"/>
      <c r="AH56" s="39"/>
      <c r="AI56" s="39"/>
      <c r="AJ56" t="s">
        <v>709</v>
      </c>
    </row>
    <row r="57" spans="1:36" s="38" customFormat="1" ht="15" x14ac:dyDescent="0.25">
      <c r="A57">
        <v>2.2999999999999998</v>
      </c>
      <c r="B57">
        <v>2.97</v>
      </c>
      <c r="C57">
        <v>3.74</v>
      </c>
      <c r="D57" s="20">
        <f t="shared" si="0"/>
        <v>3.8862624540373814E-2</v>
      </c>
      <c r="E57" s="17">
        <f>IF(OR($A57="",$B57="",$C57=""),"",A57*'MPTO_working_3-way'!$I56)</f>
        <v>2.3893840364428596</v>
      </c>
      <c r="F57" s="21">
        <f>IF(OR($A57="",$B57="",$C57=""),"",B57*'MPTO_working_3-way'!$I56)</f>
        <v>3.0854219948849106</v>
      </c>
      <c r="G57" s="22">
        <f>IF(OR($A57="",$B57="",$C57=""),"",C57*'MPTO_working_3-way'!$I56)</f>
        <v>3.8853462157809981</v>
      </c>
      <c r="H57" s="17">
        <f>IF(OR($A57="",$B57="",$C57=""),"",'MPTO_working_3-way'!E56)</f>
        <v>2.3706322257531109</v>
      </c>
      <c r="I57" s="21">
        <f>IF(OR($A57="",$B57="",$C57=""),"",'MPTO_working_3-way'!F56)</f>
        <v>3.0888400258895081</v>
      </c>
      <c r="J57" s="22">
        <f>IF(OR($A57="",$B57="",$C57=""),"",'MPTO_working_3-way'!G56)</f>
        <v>3.9304240892629485</v>
      </c>
      <c r="K57" s="17">
        <f>IF(OR($A57="",$B57="",$C57=""),"",'OddsRatio_working_3-way'!H56)</f>
        <v>2.3789624166736854</v>
      </c>
      <c r="L57" s="21">
        <f>IF(OR($A57="",$B57="",$C57=""),"",'OddsRatio_working_3-way'!I56)</f>
        <v>3.0896584314208928</v>
      </c>
      <c r="M57" s="22">
        <f>IF(OR($A57="",$B57="",$C57=""),"",'OddsRatio_working_3-way'!J56)</f>
        <v>3.9064284782199228</v>
      </c>
      <c r="N57" s="23">
        <f t="shared" si="1"/>
        <v>41.851790450928391</v>
      </c>
      <c r="O57" s="24">
        <f t="shared" si="2"/>
        <v>32.410477453580896</v>
      </c>
      <c r="P57" s="24">
        <f t="shared" si="3"/>
        <v>25.737732095490717</v>
      </c>
      <c r="Q57" t="s">
        <v>699</v>
      </c>
      <c r="R57" t="s">
        <v>668</v>
      </c>
      <c r="S57" t="s">
        <v>766</v>
      </c>
      <c r="AD57" s="39"/>
      <c r="AE57" s="39"/>
      <c r="AH57" s="39"/>
      <c r="AI57" s="39"/>
      <c r="AJ57" t="s">
        <v>709</v>
      </c>
    </row>
    <row r="58" spans="1:36" s="38" customFormat="1" ht="15" x14ac:dyDescent="0.25">
      <c r="A58">
        <v>1.26</v>
      </c>
      <c r="B58">
        <v>6.2</v>
      </c>
      <c r="C58">
        <v>11.2</v>
      </c>
      <c r="D58" s="20">
        <f t="shared" si="0"/>
        <v>4.4226830517152926E-2</v>
      </c>
      <c r="E58" s="17">
        <f>IF(OR($A58="",$B58="",$C58=""),"",A58*'MPTO_working_3-way'!$I57)</f>
        <v>1.3157258064516126</v>
      </c>
      <c r="F58" s="21">
        <f>IF(OR($A58="",$B58="",$C58=""),"",B58*'MPTO_working_3-way'!$I57)</f>
        <v>6.474206349206348</v>
      </c>
      <c r="G58" s="22">
        <f>IF(OR($A58="",$B58="",$C58=""),"",C58*'MPTO_working_3-way'!$I57)</f>
        <v>11.695340501792112</v>
      </c>
      <c r="H58" s="17">
        <f>IF(OR($A58="",$B58="",$C58=""),"",'MPTO_working_3-way'!E57)</f>
        <v>1.2838478183461612</v>
      </c>
      <c r="I58" s="21">
        <f>IF(OR($A58="",$B58="",$C58=""),"",'MPTO_working_3-way'!F57)</f>
        <v>6.8237006842335113</v>
      </c>
      <c r="J58" s="22">
        <f>IF(OR($A58="",$B58="",$C58=""),"",'MPTO_working_3-way'!G57)</f>
        <v>13.414997137950762</v>
      </c>
      <c r="K58" s="17">
        <f>IF(OR($A58="",$B58="",$C58=""),"",'OddsRatio_working_3-way'!H57)</f>
        <v>1.2923748177359311</v>
      </c>
      <c r="L58" s="21">
        <f>IF(OR($A58="",$B58="",$C58=""),"",'OddsRatio_working_3-way'!I57)</f>
        <v>6.8474963547186221</v>
      </c>
      <c r="M58" s="22">
        <f>IF(OR($A58="",$B58="",$C58=""),"",'OddsRatio_working_3-way'!J57)</f>
        <v>12.470089003486526</v>
      </c>
      <c r="N58" s="23">
        <f t="shared" si="1"/>
        <v>76.00367759730311</v>
      </c>
      <c r="O58" s="24">
        <f t="shared" si="2"/>
        <v>15.445908673000307</v>
      </c>
      <c r="P58" s="24">
        <f t="shared" si="3"/>
        <v>8.5504137296966007</v>
      </c>
      <c r="Q58" t="s">
        <v>599</v>
      </c>
      <c r="R58" t="s">
        <v>667</v>
      </c>
      <c r="S58" t="s">
        <v>766</v>
      </c>
      <c r="AD58" s="39"/>
      <c r="AE58" s="39"/>
      <c r="AH58" s="39"/>
      <c r="AI58" s="39"/>
      <c r="AJ58" t="s">
        <v>709</v>
      </c>
    </row>
    <row r="59" spans="1:36" s="38" customFormat="1" ht="15" x14ac:dyDescent="0.25">
      <c r="A59">
        <v>2.0699999999999998</v>
      </c>
      <c r="B59">
        <v>3.38</v>
      </c>
      <c r="C59">
        <v>3.83</v>
      </c>
      <c r="D59" s="20">
        <f t="shared" si="0"/>
        <v>4.0046381349419402E-2</v>
      </c>
      <c r="E59" s="17">
        <f>IF(OR($A59="",$B59="",$C59=""),"",A59*'MPTO_working_3-way'!$I58)</f>
        <v>2.1528960093932978</v>
      </c>
      <c r="F59" s="21">
        <f>IF(OR($A59="",$B59="",$C59=""),"",B59*'MPTO_working_3-way'!$I58)</f>
        <v>3.5153567689610377</v>
      </c>
      <c r="G59" s="22">
        <f>IF(OR($A59="",$B59="",$C59=""),"",C59*'MPTO_working_3-way'!$I58)</f>
        <v>3.9833776405682766</v>
      </c>
      <c r="H59" s="17">
        <f>IF(OR($A59="",$B59="",$C59=""),"",'MPTO_working_3-way'!E58)</f>
        <v>2.1288236620966114</v>
      </c>
      <c r="I59" s="21">
        <f>IF(OR($A59="",$B59="",$C59=""),"",'MPTO_working_3-way'!F58)</f>
        <v>3.5397078037959995</v>
      </c>
      <c r="J59" s="22">
        <f>IF(OR($A59="",$B59="",$C59=""),"",'MPTO_working_3-way'!G58)</f>
        <v>4.0363625901869788</v>
      </c>
      <c r="K59" s="17">
        <f>IF(OR($A59="",$B59="",$C59=""),"",'OddsRatio_working_3-way'!H58)</f>
        <v>2.138531393860589</v>
      </c>
      <c r="L59" s="21">
        <f>IF(OR($A59="",$B59="",$C59=""),"",'OddsRatio_working_3-way'!I58)</f>
        <v>3.5324343153160767</v>
      </c>
      <c r="M59" s="22">
        <f>IF(OR($A59="",$B59="",$C59=""),"",'OddsRatio_working_3-way'!J58)</f>
        <v>4.011255929556512</v>
      </c>
      <c r="N59" s="23">
        <f t="shared" si="1"/>
        <v>46.44906189787622</v>
      </c>
      <c r="O59" s="24">
        <f t="shared" si="2"/>
        <v>28.446614830947858</v>
      </c>
      <c r="P59" s="24">
        <f t="shared" si="3"/>
        <v>25.104323271175915</v>
      </c>
      <c r="Q59" t="s">
        <v>598</v>
      </c>
      <c r="R59" t="s">
        <v>606</v>
      </c>
      <c r="S59" t="s">
        <v>766</v>
      </c>
      <c r="AD59" s="39"/>
      <c r="AE59" s="39"/>
      <c r="AH59" s="39"/>
      <c r="AI59" s="39"/>
      <c r="AJ59" t="s">
        <v>709</v>
      </c>
    </row>
    <row r="60" spans="1:36" s="38" customFormat="1" ht="15" x14ac:dyDescent="0.25">
      <c r="A60">
        <v>2.76</v>
      </c>
      <c r="B60">
        <v>3.18</v>
      </c>
      <c r="C60">
        <v>2.76</v>
      </c>
      <c r="D60" s="20">
        <f t="shared" si="0"/>
        <v>3.9103089964451776E-2</v>
      </c>
      <c r="E60" s="17">
        <f>IF(OR($A60="",$B60="",$C60=""),"",A60*'MPTO_working_3-way'!$I59)</f>
        <v>2.8679245283018866</v>
      </c>
      <c r="F60" s="21">
        <f>IF(OR($A60="",$B60="",$C60=""),"",B60*'MPTO_working_3-way'!$I59)</f>
        <v>3.304347826086957</v>
      </c>
      <c r="G60" s="22">
        <f>IF(OR($A60="",$B60="",$C60=""),"",C60*'MPTO_working_3-way'!$I59)</f>
        <v>2.8679245283018866</v>
      </c>
      <c r="H60" s="17">
        <f>IF(OR($A60="",$B60="",$C60=""),"",'MPTO_working_3-way'!E59)</f>
        <v>2.8629958246346554</v>
      </c>
      <c r="I60" s="21">
        <f>IF(OR($A60="",$B60="",$C60=""),"",'MPTO_working_3-way'!F59)</f>
        <v>3.3175083156939831</v>
      </c>
      <c r="J60" s="22">
        <f>IF(OR($A60="",$B60="",$C60=""),"",'MPTO_working_3-way'!G59)</f>
        <v>2.8629958246346554</v>
      </c>
      <c r="K60" s="17">
        <f>IF(OR($A60="",$B60="",$C60=""),"",'OddsRatio_working_3-way'!H59)</f>
        <v>2.8655324599153866</v>
      </c>
      <c r="L60" s="21">
        <f>IF(OR($A60="",$B60="",$C60=""),"",'OddsRatio_working_3-way'!I59)</f>
        <v>3.3107163423951955</v>
      </c>
      <c r="M60" s="22">
        <f>IF(OR($A60="",$B60="",$C60=""),"",'OddsRatio_working_3-way'!J59)</f>
        <v>2.8655324599153866</v>
      </c>
      <c r="N60" s="23">
        <f t="shared" si="1"/>
        <v>34.868421052631582</v>
      </c>
      <c r="O60" s="24">
        <f t="shared" si="2"/>
        <v>30.263157894736835</v>
      </c>
      <c r="P60" s="24">
        <f t="shared" si="3"/>
        <v>34.868421052631582</v>
      </c>
      <c r="Q60" t="s">
        <v>698</v>
      </c>
      <c r="R60" t="s">
        <v>603</v>
      </c>
      <c r="S60" t="s">
        <v>766</v>
      </c>
      <c r="AD60" s="39"/>
      <c r="AE60" s="39"/>
      <c r="AH60" s="39"/>
      <c r="AI60" s="39"/>
      <c r="AJ60" t="s">
        <v>709</v>
      </c>
    </row>
    <row r="61" spans="1:36" s="38" customFormat="1" ht="15" x14ac:dyDescent="0.25">
      <c r="A61">
        <v>1.91</v>
      </c>
      <c r="B61">
        <v>3.47</v>
      </c>
      <c r="C61">
        <v>4.37</v>
      </c>
      <c r="D61" s="20">
        <f t="shared" si="0"/>
        <v>4.0577599409509668E-2</v>
      </c>
      <c r="E61" s="17">
        <f>IF(OR($A61="",$B61="",$C61=""),"",A61*'MPTO_working_3-way'!$I60)</f>
        <v>1.9875032148721634</v>
      </c>
      <c r="F61" s="21">
        <f>IF(OR($A61="",$B61="",$C61=""),"",B61*'MPTO_working_3-way'!$I60)</f>
        <v>3.6108042699509988</v>
      </c>
      <c r="G61" s="22">
        <f>IF(OR($A61="",$B61="",$C61=""),"",C61*'MPTO_working_3-way'!$I60)</f>
        <v>4.5473241094195576</v>
      </c>
      <c r="H61" s="17">
        <f>IF(OR($A61="",$B61="",$C61=""),"",'MPTO_working_3-way'!E60)</f>
        <v>1.9606522851142696</v>
      </c>
      <c r="I61" s="21">
        <f>IF(OR($A61="",$B61="",$C61=""),"",'MPTO_working_3-way'!F60)</f>
        <v>3.6408840047552786</v>
      </c>
      <c r="J61" s="22">
        <f>IF(OR($A61="",$B61="",$C61=""),"",'MPTO_working_3-way'!G60)</f>
        <v>4.6445289888752042</v>
      </c>
      <c r="K61" s="17">
        <f>IF(OR($A61="",$B61="",$C61=""),"",'OddsRatio_working_3-way'!H60)</f>
        <v>1.9710027934804959</v>
      </c>
      <c r="L61" s="21">
        <f>IF(OR($A61="",$B61="",$C61=""),"",'OddsRatio_working_3-way'!I60)</f>
        <v>3.6355790108756301</v>
      </c>
      <c r="M61" s="22">
        <f>IF(OR($A61="",$B61="",$C61=""),"",'OddsRatio_working_3-way'!J60)</f>
        <v>4.5959114439882089</v>
      </c>
      <c r="N61" s="23">
        <f t="shared" si="1"/>
        <v>50.314384022987369</v>
      </c>
      <c r="O61" s="24">
        <f t="shared" si="2"/>
        <v>27.694660946370565</v>
      </c>
      <c r="P61" s="24">
        <f t="shared" si="3"/>
        <v>21.990955030642073</v>
      </c>
      <c r="Q61" t="s">
        <v>601</v>
      </c>
      <c r="R61" t="s">
        <v>605</v>
      </c>
      <c r="S61" t="s">
        <v>766</v>
      </c>
      <c r="AD61" s="39"/>
      <c r="AE61" s="39"/>
      <c r="AH61" s="39"/>
      <c r="AI61" s="39"/>
      <c r="AJ61" t="s">
        <v>709</v>
      </c>
    </row>
    <row r="62" spans="1:36" s="38" customFormat="1" ht="15" x14ac:dyDescent="0.25">
      <c r="A62">
        <v>1.31</v>
      </c>
      <c r="B62">
        <v>5.1100000000000003</v>
      </c>
      <c r="C62">
        <v>12.05</v>
      </c>
      <c r="D62" s="20">
        <f t="shared" si="0"/>
        <v>4.2041046735835419E-2</v>
      </c>
      <c r="E62" s="17">
        <f>IF(OR($A62="",$B62="",$C62=""),"",A62*'MPTO_working_3-way'!$I61)</f>
        <v>1.3650737712239445</v>
      </c>
      <c r="F62" s="21">
        <f>IF(OR($A62="",$B62="",$C62=""),"",B62*'MPTO_working_3-way'!$I61)</f>
        <v>5.3248297488201191</v>
      </c>
      <c r="G62" s="22">
        <f>IF(OR($A62="",$B62="",$C62=""),"",C62*'MPTO_working_3-way'!$I61)</f>
        <v>12.556594613166817</v>
      </c>
      <c r="H62" s="17">
        <f>IF(OR($A62="",$B62="",$C62=""),"",'MPTO_working_3-way'!E61)</f>
        <v>1.3344986239717633</v>
      </c>
      <c r="I62" s="21">
        <f>IF(OR($A62="",$B62="",$C62=""),"",'MPTO_working_3-way'!F61)</f>
        <v>5.5041518533762019</v>
      </c>
      <c r="J62" s="22">
        <f>IF(OR($A62="",$B62="",$C62=""),"",'MPTO_working_3-way'!G61)</f>
        <v>14.498244124640031</v>
      </c>
      <c r="K62" s="17">
        <f>IF(OR($A62="",$B62="",$C62=""),"",'OddsRatio_working_3-way'!H61)</f>
        <v>1.3433951161506901</v>
      </c>
      <c r="L62" s="21">
        <f>IF(OR($A62="",$B62="",$C62=""),"",'OddsRatio_working_3-way'!I61)</f>
        <v>5.5527546044494738</v>
      </c>
      <c r="M62" s="22">
        <f>IF(OR($A62="",$B62="",$C62=""),"",'OddsRatio_working_3-way'!J61)</f>
        <v>13.240374301500411</v>
      </c>
      <c r="N62" s="23">
        <f t="shared" si="1"/>
        <v>73.256114144174475</v>
      </c>
      <c r="O62" s="24">
        <f t="shared" si="2"/>
        <v>18.779943156334358</v>
      </c>
      <c r="P62" s="24">
        <f t="shared" si="3"/>
        <v>7.9639426994911684</v>
      </c>
      <c r="Q62" t="s">
        <v>607</v>
      </c>
      <c r="R62" t="s">
        <v>608</v>
      </c>
      <c r="S62" t="s">
        <v>766</v>
      </c>
      <c r="AD62" s="39"/>
      <c r="AE62" s="39"/>
      <c r="AH62" s="39"/>
      <c r="AI62" s="39"/>
      <c r="AJ62" t="s">
        <v>710</v>
      </c>
    </row>
    <row r="63" spans="1:36" s="38" customFormat="1" ht="15" x14ac:dyDescent="0.25">
      <c r="A63">
        <v>2.94</v>
      </c>
      <c r="B63">
        <v>3.37</v>
      </c>
      <c r="C63">
        <v>2.4900000000000002</v>
      </c>
      <c r="D63" s="20">
        <f t="shared" si="0"/>
        <v>3.847838516909019E-2</v>
      </c>
      <c r="E63" s="17">
        <f>IF(OR($A63="",$B63="",$C63=""),"",A63*'MPTO_working_3-way'!$I62)</f>
        <v>3.0531264523971253</v>
      </c>
      <c r="F63" s="21">
        <f>IF(OR($A63="",$B63="",$C63=""),"",B63*'MPTO_working_3-way'!$I62)</f>
        <v>3.499672158019834</v>
      </c>
      <c r="G63" s="22">
        <f>IF(OR($A63="",$B63="",$C63=""),"",C63*'MPTO_working_3-way'!$I62)</f>
        <v>2.585811179071035</v>
      </c>
      <c r="H63" s="17">
        <f>IF(OR($A63="",$B63="",$C63=""),"",'MPTO_working_3-way'!E62)</f>
        <v>3.0552082917950174</v>
      </c>
      <c r="I63" s="21">
        <f>IF(OR($A63="",$B63="",$C63=""),"",'MPTO_working_3-way'!F62)</f>
        <v>3.522245735185904</v>
      </c>
      <c r="J63" s="22">
        <f>IF(OR($A63="",$B63="",$C63=""),"",'MPTO_working_3-way'!G62)</f>
        <v>2.5721468060780448</v>
      </c>
      <c r="K63" s="17">
        <f>IF(OR($A63="",$B63="",$C63=""),"",'OddsRatio_working_3-way'!H62)</f>
        <v>3.0551290384984164</v>
      </c>
      <c r="L63" s="21">
        <f>IF(OR($A63="",$B63="",$C63=""),"",'OddsRatio_working_3-way'!I62)</f>
        <v>3.5106473305367261</v>
      </c>
      <c r="M63" s="22">
        <f>IF(OR($A63="",$B63="",$C63=""),"",'OddsRatio_working_3-way'!J62)</f>
        <v>2.578423849156001</v>
      </c>
      <c r="N63" s="23">
        <f t="shared" si="1"/>
        <v>32.753310928699406</v>
      </c>
      <c r="O63" s="24">
        <f t="shared" si="2"/>
        <v>28.574105083197697</v>
      </c>
      <c r="P63" s="24">
        <f t="shared" si="3"/>
        <v>38.672583988102907</v>
      </c>
      <c r="Q63" t="s">
        <v>609</v>
      </c>
      <c r="R63" t="s">
        <v>610</v>
      </c>
      <c r="S63" t="s">
        <v>766</v>
      </c>
      <c r="AD63" s="39"/>
      <c r="AE63" s="39"/>
      <c r="AH63" s="39"/>
      <c r="AI63" s="39"/>
      <c r="AJ63" t="s">
        <v>710</v>
      </c>
    </row>
    <row r="64" spans="1:36" s="38" customFormat="1" ht="15" x14ac:dyDescent="0.25">
      <c r="A64">
        <v>1.1599999999999999</v>
      </c>
      <c r="B64">
        <v>7.02</v>
      </c>
      <c r="C64">
        <v>24.31</v>
      </c>
      <c r="D64" s="20">
        <f t="shared" si="0"/>
        <v>4.565444322036627E-2</v>
      </c>
      <c r="E64" s="17">
        <f>IF(OR($A64="",$B64="",$C64=""),"",A64*'MPTO_working_3-way'!$I63)</f>
        <v>1.2129591541356248</v>
      </c>
      <c r="F64" s="21">
        <f>IF(OR($A64="",$B64="",$C64=""),"",B64*'MPTO_working_3-way'!$I63)</f>
        <v>7.3404941914069708</v>
      </c>
      <c r="G64" s="22">
        <f>IF(OR($A64="",$B64="",$C64=""),"",C64*'MPTO_working_3-way'!$I63)</f>
        <v>25.419859514687104</v>
      </c>
      <c r="H64" s="17">
        <f>IF(OR($A64="",$B64="",$C64=""),"",'MPTO_working_3-way'!E63)</f>
        <v>1.1808455267539075</v>
      </c>
      <c r="I64" s="21">
        <f>IF(OR($A64="",$B64="",$C64=""),"",'MPTO_working_3-way'!F63)</f>
        <v>7.8596582744705117</v>
      </c>
      <c r="J64" s="22">
        <f>IF(OR($A64="",$B64="",$C64=""),"",'MPTO_working_3-way'!G63)</f>
        <v>38.584433573426729</v>
      </c>
      <c r="K64" s="17">
        <f>IF(OR($A64="",$B64="",$C64=""),"",'OddsRatio_working_3-way'!H63)</f>
        <v>1.1885719809975746</v>
      </c>
      <c r="L64" s="21">
        <f>IF(OR($A64="",$B64="",$C64=""),"",'OddsRatio_working_3-way'!I63)</f>
        <v>8.0950207850337392</v>
      </c>
      <c r="M64" s="22">
        <f>IF(OR($A64="",$B64="",$C64=""),"",'OddsRatio_working_3-way'!J63)</f>
        <v>28.472580481584135</v>
      </c>
      <c r="N64" s="23">
        <f t="shared" si="1"/>
        <v>82.443006971048163</v>
      </c>
      <c r="O64" s="24">
        <f t="shared" si="2"/>
        <v>13.623060980970921</v>
      </c>
      <c r="P64" s="24">
        <f t="shared" si="3"/>
        <v>3.9339320479809077</v>
      </c>
      <c r="Q64" t="s">
        <v>611</v>
      </c>
      <c r="R64" t="s">
        <v>612</v>
      </c>
      <c r="S64" t="s">
        <v>766</v>
      </c>
      <c r="AD64" s="39"/>
      <c r="AE64" s="39"/>
      <c r="AH64" s="39"/>
      <c r="AI64" s="39"/>
      <c r="AJ64" t="s">
        <v>710</v>
      </c>
    </row>
    <row r="65" spans="1:36" s="38" customFormat="1" ht="15" x14ac:dyDescent="0.25">
      <c r="A65">
        <v>2.1</v>
      </c>
      <c r="B65">
        <v>3.69</v>
      </c>
      <c r="C65">
        <v>3.49</v>
      </c>
      <c r="D65" s="20">
        <f t="shared" si="0"/>
        <v>3.372613750697484E-2</v>
      </c>
      <c r="E65" s="17">
        <f>IF(OR($A65="",$B65="",$C65=""),"",A65*'MPTO_working_3-way'!$I64)</f>
        <v>2.1708248887646473</v>
      </c>
      <c r="F65" s="21">
        <f>IF(OR($A65="",$B65="",$C65=""),"",B65*'MPTO_working_3-way'!$I64)</f>
        <v>3.8144494474007371</v>
      </c>
      <c r="G65" s="22">
        <f>IF(OR($A65="",$B65="",$C65=""),"",C65*'MPTO_working_3-way'!$I64)</f>
        <v>3.6077042198993423</v>
      </c>
      <c r="H65" s="17">
        <f>IF(OR($A65="",$B65="",$C65=""),"",'MPTO_working_3-way'!E64)</f>
        <v>2.1507761607816724</v>
      </c>
      <c r="I65" s="21">
        <f>IF(OR($A65="",$B65="",$C65=""),"",'MPTO_working_3-way'!F64)</f>
        <v>3.8496975787796965</v>
      </c>
      <c r="J65" s="22">
        <f>IF(OR($A65="",$B65="",$C65=""),"",'MPTO_working_3-way'!G64)</f>
        <v>3.6325210175460754</v>
      </c>
      <c r="K65" s="17">
        <f>IF(OR($A65="",$B65="",$C65=""),"",'OddsRatio_working_3-way'!H64)</f>
        <v>2.1589178428866962</v>
      </c>
      <c r="L65" s="21">
        <f>IF(OR($A65="",$B65="",$C65=""),"",'OddsRatio_working_3-way'!I64)</f>
        <v>3.8340809066956472</v>
      </c>
      <c r="M65" s="22">
        <f>IF(OR($A65="",$B65="",$C65=""),"",'OddsRatio_working_3-way'!J64)</f>
        <v>3.6233685716253383</v>
      </c>
      <c r="N65" s="23">
        <f t="shared" si="1"/>
        <v>46.065438312210922</v>
      </c>
      <c r="O65" s="24">
        <f t="shared" si="2"/>
        <v>26.216103104510285</v>
      </c>
      <c r="P65" s="24">
        <f t="shared" si="3"/>
        <v>27.718458583278782</v>
      </c>
      <c r="Q65" t="s">
        <v>616</v>
      </c>
      <c r="R65" t="s">
        <v>618</v>
      </c>
      <c r="S65" t="s">
        <v>766</v>
      </c>
      <c r="AD65" s="39"/>
      <c r="AE65" s="39"/>
      <c r="AH65" s="39"/>
      <c r="AI65" s="39"/>
      <c r="AJ65" t="s">
        <v>711</v>
      </c>
    </row>
    <row r="66" spans="1:36" s="38" customFormat="1" ht="15" x14ac:dyDescent="0.25">
      <c r="A66">
        <v>3.37</v>
      </c>
      <c r="B66">
        <v>3.61</v>
      </c>
      <c r="C66">
        <v>2.17</v>
      </c>
      <c r="D66" s="20">
        <f t="shared" si="0"/>
        <v>3.4573708381375523E-2</v>
      </c>
      <c r="E66" s="17">
        <f>IF(OR($A66="",$B66="",$C66=""),"",A66*'MPTO_working_3-way'!$I65)</f>
        <v>3.4865133972452358</v>
      </c>
      <c r="F66" s="21">
        <f>IF(OR($A66="",$B66="",$C66=""),"",B66*'MPTO_working_3-way'!$I65)</f>
        <v>3.7348110872567655</v>
      </c>
      <c r="G66" s="22">
        <f>IF(OR($A66="",$B66="",$C66=""),"",C66*'MPTO_working_3-way'!$I65)</f>
        <v>2.2450249471875847</v>
      </c>
      <c r="H66" s="17">
        <f>IF(OR($A66="",$B66="",$C66=""),"",'MPTO_working_3-way'!E65)</f>
        <v>3.5061720038308213</v>
      </c>
      <c r="I66" s="21">
        <f>IF(OR($A66="",$B66="",$C66=""),"",'MPTO_working_3-way'!F65)</f>
        <v>3.7667090158841194</v>
      </c>
      <c r="J66" s="22">
        <f>IF(OR($A66="",$B66="",$C66=""),"",'MPTO_working_3-way'!G65)</f>
        <v>2.2256600081906748</v>
      </c>
      <c r="K66" s="17">
        <f>IF(OR($A66="",$B66="",$C66=""),"",'OddsRatio_working_3-way'!H65)</f>
        <v>3.4990268779925291</v>
      </c>
      <c r="L66" s="21">
        <f>IF(OR($A66="",$B66="",$C66=""),"",'OddsRatio_working_3-way'!I65)</f>
        <v>3.7520928909537967</v>
      </c>
      <c r="M66" s="22">
        <f>IF(OR($A66="",$B66="",$C66=""),"",'OddsRatio_working_3-way'!J65)</f>
        <v>2.2336968131861847</v>
      </c>
      <c r="N66" s="23">
        <f t="shared" si="1"/>
        <v>28.681949158437771</v>
      </c>
      <c r="O66" s="24">
        <f t="shared" si="2"/>
        <v>26.77511597338928</v>
      </c>
      <c r="P66" s="24">
        <f t="shared" si="3"/>
        <v>44.542934868172949</v>
      </c>
      <c r="Q66" t="s">
        <v>614</v>
      </c>
      <c r="R66" t="s">
        <v>617</v>
      </c>
      <c r="S66" t="s">
        <v>766</v>
      </c>
      <c r="AD66" s="39"/>
      <c r="AE66" s="39"/>
      <c r="AH66" s="39"/>
      <c r="AI66" s="39"/>
      <c r="AJ66" t="s">
        <v>711</v>
      </c>
    </row>
    <row r="67" spans="1:36" s="38" customFormat="1" ht="15" x14ac:dyDescent="0.25">
      <c r="A67">
        <v>1.23</v>
      </c>
      <c r="B67">
        <v>6.86</v>
      </c>
      <c r="C67">
        <v>11.98</v>
      </c>
      <c r="D67" s="20">
        <f t="shared" si="0"/>
        <v>4.225317892363778E-2</v>
      </c>
      <c r="E67" s="17">
        <f>IF(OR($A67="",$B67="",$C67=""),"",A67*'MPTO_working_3-way'!$I66)</f>
        <v>1.2819714100760744</v>
      </c>
      <c r="F67" s="21">
        <f>IF(OR($A67="",$B67="",$C67=""),"",B67*'MPTO_working_3-way'!$I66)</f>
        <v>7.1498568074161559</v>
      </c>
      <c r="G67" s="22">
        <f>IF(OR($A67="",$B67="",$C67=""),"",C67*'MPTO_working_3-way'!$I66)</f>
        <v>12.486193083505182</v>
      </c>
      <c r="H67" s="17">
        <f>IF(OR($A67="",$B67="",$C67=""),"",'MPTO_working_3-way'!E66)</f>
        <v>1.251683926204807</v>
      </c>
      <c r="I67" s="21">
        <f>IF(OR($A67="",$B67="",$C67=""),"",'MPTO_working_3-way'!F66)</f>
        <v>7.5936947008246722</v>
      </c>
      <c r="J67" s="22">
        <f>IF(OR($A67="",$B67="",$C67=""),"",'MPTO_working_3-way'!G66)</f>
        <v>14.411701147463178</v>
      </c>
      <c r="K67" s="17">
        <f>IF(OR($A67="",$B67="",$C67=""),"",'OddsRatio_working_3-way'!H66)</f>
        <v>1.259527079868312</v>
      </c>
      <c r="L67" s="21">
        <f>IF(OR($A67="",$B67="",$C67=""),"",'OddsRatio_working_3-way'!I66)</f>
        <v>7.6122986436013402</v>
      </c>
      <c r="M67" s="22">
        <f>IF(OR($A67="",$B67="",$C67=""),"",'OddsRatio_working_3-way'!J66)</f>
        <v>13.389597117191585</v>
      </c>
      <c r="N67" s="23">
        <f t="shared" si="1"/>
        <v>78.004859713732472</v>
      </c>
      <c r="O67" s="24">
        <f t="shared" si="2"/>
        <v>13.986294088613841</v>
      </c>
      <c r="P67" s="24">
        <f t="shared" si="3"/>
        <v>8.0088461976536678</v>
      </c>
      <c r="Q67" t="s">
        <v>549</v>
      </c>
      <c r="R67" t="s">
        <v>734</v>
      </c>
      <c r="S67" t="s">
        <v>766</v>
      </c>
      <c r="AD67" s="39"/>
      <c r="AE67" s="39"/>
      <c r="AH67" s="39"/>
      <c r="AI67" s="39"/>
      <c r="AJ67" t="s">
        <v>705</v>
      </c>
    </row>
    <row r="68" spans="1:36" s="38" customFormat="1" ht="15" x14ac:dyDescent="0.25">
      <c r="A68">
        <v>1.27</v>
      </c>
      <c r="B68">
        <v>5.91</v>
      </c>
      <c r="C68">
        <v>12.22</v>
      </c>
      <c r="D68" s="20">
        <f t="shared" ref="D68:D131" si="4">IF(OR($A68="",$B68="",$C68=""),"",(1/A68)+(1/B68)+(1/C68)-1)</f>
        <v>3.8439373092270968E-2</v>
      </c>
      <c r="E68" s="17">
        <f>IF(OR($A68="",$B68="",$C68=""),"",A68*'MPTO_working_3-way'!$I67)</f>
        <v>1.3188180038271842</v>
      </c>
      <c r="F68" s="21">
        <f>IF(OR($A68="",$B68="",$C68=""),"",B68*'MPTO_working_3-way'!$I67)</f>
        <v>6.1371766949753219</v>
      </c>
      <c r="G68" s="22">
        <f>IF(OR($A68="",$B68="",$C68=""),"",C68*'MPTO_working_3-way'!$I67)</f>
        <v>12.689729139187552</v>
      </c>
      <c r="H68" s="17">
        <f>IF(OR($A68="",$B68="",$C68=""),"",'MPTO_working_3-way'!E67)</f>
        <v>1.2910081468851891</v>
      </c>
      <c r="I68" s="21">
        <f>IF(OR($A68="",$B68="",$C68=""),"",'MPTO_working_3-way'!F67)</f>
        <v>6.3942047687896943</v>
      </c>
      <c r="J68" s="22">
        <f>IF(OR($A68="",$B68="",$C68=""),"",'MPTO_working_3-way'!G67)</f>
        <v>14.488567436700743</v>
      </c>
      <c r="K68" s="17">
        <f>IF(OR($A68="",$B68="",$C68=""),"",'OddsRatio_working_3-way'!H67)</f>
        <v>1.2987253115372077</v>
      </c>
      <c r="L68" s="21">
        <f>IF(OR($A68="",$B68="",$C68=""),"",'OddsRatio_working_3-way'!I67)</f>
        <v>6.432375109806256</v>
      </c>
      <c r="M68" s="22">
        <f>IF(OR($A68="",$B68="",$C68=""),"",'OddsRatio_working_3-way'!J67)</f>
        <v>13.413696279435074</v>
      </c>
      <c r="N68" s="23">
        <f t="shared" ref="N68:N120" si="5">(1/E68)* 100</f>
        <v>75.825473802906799</v>
      </c>
      <c r="O68" s="24">
        <f t="shared" ref="O68:O120" si="6">(1/F68)* 100</f>
        <v>16.294137348509583</v>
      </c>
      <c r="P68" s="24">
        <f t="shared" ref="P68:P120" si="7">(1/G68)* 100</f>
        <v>7.8803888485836042</v>
      </c>
      <c r="Q68" t="s">
        <v>622</v>
      </c>
      <c r="R68" t="s">
        <v>519</v>
      </c>
      <c r="S68" t="s">
        <v>766</v>
      </c>
      <c r="AD68" s="39"/>
      <c r="AE68" s="39"/>
      <c r="AH68" s="39"/>
      <c r="AI68" s="39"/>
      <c r="AJ68" t="s">
        <v>705</v>
      </c>
    </row>
    <row r="69" spans="1:36" s="38" customFormat="1" ht="15" x14ac:dyDescent="0.25">
      <c r="A69">
        <v>2.2000000000000002</v>
      </c>
      <c r="B69">
        <v>3.33</v>
      </c>
      <c r="C69">
        <v>3.58</v>
      </c>
      <c r="D69" s="20">
        <f t="shared" si="4"/>
        <v>3.4175363784302304E-2</v>
      </c>
      <c r="E69" s="17">
        <f>IF(OR($A69="",$B69="",$C69=""),"",A69*'MPTO_working_3-way'!$I68)</f>
        <v>2.2751858003254655</v>
      </c>
      <c r="F69" s="21">
        <f>IF(OR($A69="",$B69="",$C69=""),"",B69*'MPTO_working_3-way'!$I68)</f>
        <v>3.4438039614017266</v>
      </c>
      <c r="G69" s="22">
        <f>IF(OR($A69="",$B69="",$C69=""),"",C69*'MPTO_working_3-way'!$I68)</f>
        <v>3.7023478023478025</v>
      </c>
      <c r="H69" s="17">
        <f>IF(OR($A69="",$B69="",$C69=""),"",'MPTO_working_3-way'!E68)</f>
        <v>2.2565535960316487</v>
      </c>
      <c r="I69" s="21">
        <f>IF(OR($A69="",$B69="",$C69=""),"",'MPTO_working_3-way'!F68)</f>
        <v>3.4613033440555205</v>
      </c>
      <c r="J69" s="22">
        <f>IF(OR($A69="",$B69="",$C69=""),"",'MPTO_working_3-way'!G68)</f>
        <v>3.7322091977489462</v>
      </c>
      <c r="K69" s="17">
        <f>IF(OR($A69="",$B69="",$C69=""),"",'OddsRatio_working_3-way'!H68)</f>
        <v>2.2643582881888724</v>
      </c>
      <c r="L69" s="21">
        <f>IF(OR($A69="",$B69="",$C69=""),"",'OddsRatio_working_3-way'!I68)</f>
        <v>3.4549623429000613</v>
      </c>
      <c r="M69" s="22">
        <f>IF(OR($A69="",$B69="",$C69=""),"",'OddsRatio_working_3-way'!J68)</f>
        <v>3.7183703196060756</v>
      </c>
      <c r="N69" s="23">
        <f t="shared" si="5"/>
        <v>43.952454338320415</v>
      </c>
      <c r="O69" s="24">
        <f t="shared" si="6"/>
        <v>29.037657520812289</v>
      </c>
      <c r="P69" s="24">
        <f t="shared" si="7"/>
        <v>27.009888140867293</v>
      </c>
      <c r="Q69" t="s">
        <v>720</v>
      </c>
      <c r="R69" t="s">
        <v>721</v>
      </c>
      <c r="S69" t="s">
        <v>766</v>
      </c>
      <c r="AD69" s="39"/>
      <c r="AE69" s="39"/>
      <c r="AH69" s="39"/>
      <c r="AI69" s="39"/>
      <c r="AJ69" t="s">
        <v>732</v>
      </c>
    </row>
    <row r="70" spans="1:36" s="38" customFormat="1" ht="15" x14ac:dyDescent="0.25">
      <c r="A70">
        <v>3.32</v>
      </c>
      <c r="B70">
        <v>3.29</v>
      </c>
      <c r="C70">
        <v>2.33</v>
      </c>
      <c r="D70" s="20">
        <f t="shared" si="4"/>
        <v>3.4340736414486539E-2</v>
      </c>
      <c r="E70" s="17">
        <f>IF(OR($A70="",$B70="",$C70=""),"",A70*'MPTO_working_3-way'!$I69)</f>
        <v>3.4340112448960953</v>
      </c>
      <c r="F70" s="21">
        <f>IF(OR($A70="",$B70="",$C70=""),"",B70*'MPTO_working_3-way'!$I69)</f>
        <v>3.4029810228036608</v>
      </c>
      <c r="G70" s="22">
        <f>IF(OR($A70="",$B70="",$C70=""),"",C70*'MPTO_working_3-way'!$I69)</f>
        <v>2.4100139158457536</v>
      </c>
      <c r="H70" s="17">
        <f>IF(OR($A70="",$B70="",$C70=""),"",'MPTO_working_3-way'!E69)</f>
        <v>3.4511568980945002</v>
      </c>
      <c r="I70" s="21">
        <f>IF(OR($A70="",$B70="",$C70=""),"",'MPTO_working_3-way'!F69)</f>
        <v>3.4187513410753607</v>
      </c>
      <c r="J70" s="22">
        <f>IF(OR($A70="",$B70="",$C70=""),"",'MPTO_working_3-way'!G69)</f>
        <v>2.39384702479656</v>
      </c>
      <c r="K70" s="17">
        <f>IF(OR($A70="",$B70="",$C70=""),"",'OddsRatio_working_3-way'!H69)</f>
        <v>3.4435806923868224</v>
      </c>
      <c r="L70" s="21">
        <f>IF(OR($A70="",$B70="",$C70=""),"",'OddsRatio_working_3-way'!I69)</f>
        <v>3.4119826661921655</v>
      </c>
      <c r="M70" s="22">
        <f>IF(OR($A70="",$B70="",$C70=""),"",'OddsRatio_working_3-way'!J69)</f>
        <v>2.4008458279631353</v>
      </c>
      <c r="N70" s="23">
        <f t="shared" si="5"/>
        <v>29.120463757545366</v>
      </c>
      <c r="O70" s="24">
        <f t="shared" si="6"/>
        <v>29.385999901231191</v>
      </c>
      <c r="P70" s="24">
        <f t="shared" si="7"/>
        <v>41.493536341223447</v>
      </c>
      <c r="Q70" t="s">
        <v>731</v>
      </c>
      <c r="R70" t="s">
        <v>722</v>
      </c>
      <c r="S70" t="s">
        <v>766</v>
      </c>
      <c r="AD70" s="39"/>
      <c r="AE70" s="39"/>
      <c r="AH70" s="39"/>
      <c r="AI70" s="39"/>
      <c r="AJ70" t="s">
        <v>732</v>
      </c>
    </row>
    <row r="71" spans="1:36" s="38" customFormat="1" ht="15" x14ac:dyDescent="0.25">
      <c r="A71">
        <v>7.21</v>
      </c>
      <c r="B71">
        <v>3.7</v>
      </c>
      <c r="C71">
        <v>1.59</v>
      </c>
      <c r="D71" s="20">
        <f t="shared" si="4"/>
        <v>3.7897343081442658E-2</v>
      </c>
      <c r="E71" s="17">
        <f>IF(OR($A71="",$B71="",$C71=""),"",A71*'MPTO_working_3-way'!$I70)</f>
        <v>7.4832398436172012</v>
      </c>
      <c r="F71" s="21">
        <f>IF(OR($A71="",$B71="",$C71=""),"",B71*'MPTO_working_3-way'!$I70)</f>
        <v>3.8402201694013378</v>
      </c>
      <c r="G71" s="22">
        <f>IF(OR($A71="",$B71="",$C71=""),"",C71*'MPTO_working_3-way'!$I70)</f>
        <v>1.6502567754994939</v>
      </c>
      <c r="H71" s="17">
        <f>IF(OR($A71="",$B71="",$C71=""),"",'MPTO_working_3-way'!E70)</f>
        <v>7.9324908534285674</v>
      </c>
      <c r="I71" s="21">
        <f>IF(OR($A71="",$B71="",$C71=""),"",'MPTO_working_3-way'!F70)</f>
        <v>3.8814176816109449</v>
      </c>
      <c r="J71" s="22">
        <f>IF(OR($A71="",$B71="",$C71=""),"",'MPTO_working_3-way'!G70)</f>
        <v>1.6225906944000099</v>
      </c>
      <c r="K71" s="17">
        <f>IF(OR($A71="",$B71="",$C71=""),"",'OddsRatio_working_3-way'!H70)</f>
        <v>7.656398700752332</v>
      </c>
      <c r="L71" s="21">
        <f>IF(OR($A71="",$B71="",$C71=""),"",'OddsRatio_working_3-way'!I70)</f>
        <v>3.8940863916314497</v>
      </c>
      <c r="M71" s="22">
        <f>IF(OR($A71="",$B71="",$C71=""),"",'OddsRatio_working_3-way'!J70)</f>
        <v>1.6324114707639092</v>
      </c>
      <c r="N71" s="23">
        <f t="shared" si="5"/>
        <v>13.363195900408641</v>
      </c>
      <c r="O71" s="24">
        <f t="shared" si="6"/>
        <v>26.040173632958464</v>
      </c>
      <c r="P71" s="24">
        <f t="shared" si="7"/>
        <v>60.596630466632895</v>
      </c>
      <c r="Q71" t="s">
        <v>725</v>
      </c>
      <c r="R71" t="s">
        <v>727</v>
      </c>
      <c r="S71" t="s">
        <v>766</v>
      </c>
      <c r="AD71" s="39"/>
      <c r="AE71" s="39"/>
      <c r="AH71" s="39"/>
      <c r="AI71" s="39"/>
      <c r="AJ71" t="s">
        <v>732</v>
      </c>
    </row>
    <row r="72" spans="1:36" s="38" customFormat="1" ht="15" x14ac:dyDescent="0.25">
      <c r="A72">
        <v>1.79</v>
      </c>
      <c r="B72">
        <v>3.67</v>
      </c>
      <c r="C72">
        <v>4.88</v>
      </c>
      <c r="D72" s="20">
        <f t="shared" si="4"/>
        <v>3.6056814696677764E-2</v>
      </c>
      <c r="E72" s="17">
        <f>IF(OR($A72="",$B72="",$C72=""),"",A72*'MPTO_working_3-way'!$I71)</f>
        <v>1.8545416983070533</v>
      </c>
      <c r="F72" s="21">
        <f>IF(OR($A72="",$B72="",$C72=""),"",B72*'MPTO_working_3-way'!$I71)</f>
        <v>3.8023285099368072</v>
      </c>
      <c r="G72" s="22">
        <f>IF(OR($A72="",$B72="",$C72=""),"",C72*'MPTO_working_3-way'!$I71)</f>
        <v>5.0559572557197869</v>
      </c>
      <c r="H72" s="17">
        <f>IF(OR($A72="",$B72="",$C72=""),"",'MPTO_working_3-way'!E71)</f>
        <v>1.829356593790822</v>
      </c>
      <c r="I72" s="21">
        <f>IF(OR($A72="",$B72="",$C72=""),"",'MPTO_working_3-way'!F71)</f>
        <v>3.8393519055968928</v>
      </c>
      <c r="J72" s="22">
        <f>IF(OR($A72="",$B72="",$C72=""),"",'MPTO_working_3-way'!G71)</f>
        <v>5.1840575110457188</v>
      </c>
      <c r="K72" s="17">
        <f>IF(OR($A72="",$B72="",$C72=""),"",'OddsRatio_working_3-way'!H71)</f>
        <v>1.8386858879556465</v>
      </c>
      <c r="L72" s="21">
        <f>IF(OR($A72="",$B72="",$C72=""),"",'OddsRatio_working_3-way'!I71)</f>
        <v>3.8345459757488278</v>
      </c>
      <c r="M72" s="22">
        <f>IF(OR($A72="",$B72="",$C72=""),"",'OddsRatio_working_3-way'!J71)</f>
        <v>5.119115500339122</v>
      </c>
      <c r="N72" s="23">
        <f t="shared" si="5"/>
        <v>53.921677841639536</v>
      </c>
      <c r="O72" s="24">
        <f t="shared" si="6"/>
        <v>26.299673933660706</v>
      </c>
      <c r="P72" s="24">
        <f t="shared" si="7"/>
        <v>19.778648224699751</v>
      </c>
      <c r="Q72" t="s">
        <v>750</v>
      </c>
      <c r="R72" t="s">
        <v>755</v>
      </c>
      <c r="S72" t="s">
        <v>766</v>
      </c>
      <c r="AD72" s="39"/>
      <c r="AE72" s="39"/>
      <c r="AH72" s="39"/>
      <c r="AI72" s="39"/>
      <c r="AJ72" t="s">
        <v>712</v>
      </c>
    </row>
    <row r="73" spans="1:36" s="38" customFormat="1" ht="15" x14ac:dyDescent="0.25">
      <c r="A73">
        <v>1.35</v>
      </c>
      <c r="B73">
        <v>5.34</v>
      </c>
      <c r="C73">
        <v>9.2799999999999994</v>
      </c>
      <c r="D73" s="20">
        <f t="shared" si="4"/>
        <v>3.5765279033392217E-2</v>
      </c>
      <c r="E73" s="17">
        <f>IF(OR($A73="",$B73="",$C73=""),"",A73*'MPTO_working_3-way'!$I72)</f>
        <v>1.3982831266950795</v>
      </c>
      <c r="F73" s="21">
        <f>IF(OR($A73="",$B73="",$C73=""),"",B73*'MPTO_working_3-way'!$I72)</f>
        <v>5.5309865900383146</v>
      </c>
      <c r="G73" s="22">
        <f>IF(OR($A73="",$B73="",$C73=""),"",C73*'MPTO_working_3-way'!$I72)</f>
        <v>9.6119017894298793</v>
      </c>
      <c r="H73" s="17">
        <f>IF(OR($A73="",$B73="",$C73=""),"",'MPTO_working_3-way'!E72)</f>
        <v>1.3720828161494283</v>
      </c>
      <c r="I73" s="21">
        <f>IF(OR($A73="",$B73="",$C73=""),"",'MPTO_working_3-way'!F72)</f>
        <v>5.7030699615700691</v>
      </c>
      <c r="J73" s="22">
        <f>IF(OR($A73="",$B73="",$C73=""),"",'MPTO_working_3-way'!G72)</f>
        <v>10.434398512658623</v>
      </c>
      <c r="K73" s="17">
        <f>IF(OR($A73="",$B73="",$C73=""),"",'OddsRatio_working_3-way'!H72)</f>
        <v>1.3798342872020843</v>
      </c>
      <c r="L73" s="21">
        <f>IF(OR($A73="",$B73="",$C73=""),"",'OddsRatio_working_3-way'!I72)</f>
        <v>5.7099451613058427</v>
      </c>
      <c r="M73" s="22">
        <f>IF(OR($A73="",$B73="",$C73=""),"",'OddsRatio_working_3-way'!J72)</f>
        <v>9.9857939943807352</v>
      </c>
      <c r="N73" s="23">
        <f t="shared" si="5"/>
        <v>71.516274559041264</v>
      </c>
      <c r="O73" s="24">
        <f t="shared" si="6"/>
        <v>18.079957051443017</v>
      </c>
      <c r="P73" s="24">
        <f t="shared" si="7"/>
        <v>10.403768389515704</v>
      </c>
      <c r="Q73" t="s">
        <v>733</v>
      </c>
      <c r="R73" t="s">
        <v>700</v>
      </c>
      <c r="S73" t="s">
        <v>766</v>
      </c>
      <c r="AD73" s="39"/>
      <c r="AE73" s="39"/>
      <c r="AH73" s="39"/>
      <c r="AI73" s="39"/>
      <c r="AJ73" t="s">
        <v>712</v>
      </c>
    </row>
    <row r="74" spans="1:36" s="38" customFormat="1" ht="15" x14ac:dyDescent="0.25">
      <c r="A74">
        <v>1.66</v>
      </c>
      <c r="B74">
        <v>4.0199999999999996</v>
      </c>
      <c r="C74">
        <v>5.41</v>
      </c>
      <c r="D74" s="20">
        <f t="shared" si="4"/>
        <v>3.6008741008672907E-2</v>
      </c>
      <c r="E74" s="17">
        <f>IF(OR($A74="",$B74="",$C74=""),"",A74*'MPTO_working_3-way'!$I73)</f>
        <v>1.7197745100743969</v>
      </c>
      <c r="F74" s="21">
        <f>IF(OR($A74="",$B74="",$C74=""),"",B74*'MPTO_working_3-way'!$I73)</f>
        <v>4.1647551388548649</v>
      </c>
      <c r="G74" s="22">
        <f>IF(OR($A74="",$B74="",$C74=""),"",C74*'MPTO_working_3-way'!$I73)</f>
        <v>5.6048072888569207</v>
      </c>
      <c r="H74" s="17">
        <f>IF(OR($A74="",$B74="",$C74=""),"",'MPTO_working_3-way'!E73)</f>
        <v>1.6937476452277165</v>
      </c>
      <c r="I74" s="21">
        <f>IF(OR($A74="",$B74="",$C74=""),"",'MPTO_working_3-way'!F73)</f>
        <v>4.2238058683216302</v>
      </c>
      <c r="J74" s="22">
        <f>IF(OR($A74="",$B74="",$C74=""),"",'MPTO_working_3-way'!G73)</f>
        <v>5.7856987634145414</v>
      </c>
      <c r="K74" s="17">
        <f>IF(OR($A74="",$B74="",$C74=""),"",'OddsRatio_working_3-way'!H73)</f>
        <v>1.7028382350456426</v>
      </c>
      <c r="L74" s="21">
        <f>IF(OR($A74="",$B74="",$C74=""),"",'OddsRatio_working_3-way'!I73)</f>
        <v>4.2160173785421851</v>
      </c>
      <c r="M74" s="22">
        <f>IF(OR($A74="",$B74="",$C74=""),"",'OddsRatio_working_3-way'!J73)</f>
        <v>5.6962372978049789</v>
      </c>
      <c r="N74" s="23">
        <f t="shared" si="5"/>
        <v>58.147157905994341</v>
      </c>
      <c r="O74" s="24">
        <f t="shared" si="6"/>
        <v>24.011015453719054</v>
      </c>
      <c r="P74" s="24">
        <f t="shared" si="7"/>
        <v>17.841826640286616</v>
      </c>
      <c r="Q74" t="s">
        <v>553</v>
      </c>
      <c r="R74" t="s">
        <v>756</v>
      </c>
      <c r="S74" t="s">
        <v>766</v>
      </c>
      <c r="AD74" s="39"/>
      <c r="AE74" s="39"/>
      <c r="AH74" s="39"/>
      <c r="AI74" s="39"/>
      <c r="AJ74" t="s">
        <v>712</v>
      </c>
    </row>
    <row r="75" spans="1:36" s="38" customFormat="1" ht="15" x14ac:dyDescent="0.25">
      <c r="A75">
        <v>3.53</v>
      </c>
      <c r="B75">
        <v>3.42</v>
      </c>
      <c r="C75">
        <v>2.1800000000000002</v>
      </c>
      <c r="D75" s="20">
        <f t="shared" si="4"/>
        <v>3.4399376129158554E-2</v>
      </c>
      <c r="E75" s="17">
        <f>IF(OR($A75="",$B75="",$C75=""),"",A75*'MPTO_working_3-way'!$I74)</f>
        <v>3.6514297977359296</v>
      </c>
      <c r="F75" s="21">
        <f>IF(OR($A75="",$B75="",$C75=""),"",B75*'MPTO_working_3-way'!$I74)</f>
        <v>3.5376458663617223</v>
      </c>
      <c r="G75" s="22">
        <f>IF(OR($A75="",$B75="",$C75=""),"",C75*'MPTO_working_3-way'!$I74)</f>
        <v>2.2549906399615658</v>
      </c>
      <c r="H75" s="17">
        <f>IF(OR($A75="",$B75="",$C75=""),"",'MPTO_working_3-way'!E74)</f>
        <v>3.6789097558470831</v>
      </c>
      <c r="I75" s="21">
        <f>IF(OR($A75="",$B75="",$C75=""),"",'MPTO_working_3-way'!F74)</f>
        <v>3.5595903640921533</v>
      </c>
      <c r="J75" s="22">
        <f>IF(OR($A75="",$B75="",$C75=""),"",'MPTO_working_3-way'!G74)</f>
        <v>2.2358902810191577</v>
      </c>
      <c r="K75" s="17">
        <f>IF(OR($A75="",$B75="",$C75=""),"",'OddsRatio_working_3-way'!H74)</f>
        <v>3.6668478773419544</v>
      </c>
      <c r="L75" s="21">
        <f>IF(OR($A75="",$B75="",$C75=""),"",'OddsRatio_working_3-way'!I74)</f>
        <v>3.5508979696314342</v>
      </c>
      <c r="M75" s="22">
        <f>IF(OR($A75="",$B75="",$C75=""),"",'OddsRatio_working_3-way'!J74)</f>
        <v>2.2438262827128486</v>
      </c>
      <c r="N75" s="23">
        <f t="shared" si="5"/>
        <v>27.38653227346861</v>
      </c>
      <c r="O75" s="24">
        <f t="shared" si="6"/>
        <v>28.267385650685441</v>
      </c>
      <c r="P75" s="24">
        <f t="shared" si="7"/>
        <v>44.346082075845963</v>
      </c>
      <c r="Q75" t="s">
        <v>751</v>
      </c>
      <c r="R75" t="s">
        <v>555</v>
      </c>
      <c r="S75" t="s">
        <v>766</v>
      </c>
      <c r="AD75" s="39"/>
      <c r="AE75" s="39"/>
      <c r="AH75" s="39"/>
      <c r="AI75" s="39"/>
      <c r="AJ75" t="s">
        <v>712</v>
      </c>
    </row>
    <row r="76" spans="1:36" s="38" customFormat="1" ht="15" x14ac:dyDescent="0.25">
      <c r="A76">
        <v>1.61</v>
      </c>
      <c r="B76">
        <v>3.95</v>
      </c>
      <c r="C76">
        <v>6.2</v>
      </c>
      <c r="D76" s="20">
        <f t="shared" si="4"/>
        <v>3.5572891965030662E-2</v>
      </c>
      <c r="E76" s="17">
        <f>IF(OR($A76="",$B76="",$C76=""),"",A76*'MPTO_working_3-way'!$I75)</f>
        <v>1.6672723560636995</v>
      </c>
      <c r="F76" s="21">
        <f>IF(OR($A76="",$B76="",$C76=""),"",B76*'MPTO_working_3-way'!$I75)</f>
        <v>4.0905129232618709</v>
      </c>
      <c r="G76" s="22">
        <f>IF(OR($A76="",$B76="",$C76=""),"",C76*'MPTO_working_3-way'!$I75)</f>
        <v>6.4205519301831906</v>
      </c>
      <c r="H76" s="17">
        <f>IF(OR($A76="",$B76="",$C76=""),"",'MPTO_working_3-way'!E75)</f>
        <v>1.6413343620000165</v>
      </c>
      <c r="I76" s="21">
        <f>IF(OR($A76="",$B76="",$C76=""),"",'MPTO_working_3-way'!F75)</f>
        <v>4.1440998619645875</v>
      </c>
      <c r="J76" s="22">
        <f>IF(OR($A76="",$B76="",$C76=""),"",'MPTO_working_3-way'!G75)</f>
        <v>6.6919760804258894</v>
      </c>
      <c r="K76" s="17">
        <f>IF(OR($A76="",$B76="",$C76=""),"",'OddsRatio_working_3-way'!H75)</f>
        <v>1.6503396524446765</v>
      </c>
      <c r="L76" s="21">
        <f>IF(OR($A76="",$B76="",$C76=""),"",'OddsRatio_working_3-way'!I75)</f>
        <v>4.1450852044455688</v>
      </c>
      <c r="M76" s="22">
        <f>IF(OR($A76="",$B76="",$C76=""),"",'OddsRatio_working_3-way'!J75)</f>
        <v>6.543879004446425</v>
      </c>
      <c r="N76" s="23">
        <f t="shared" si="5"/>
        <v>59.97820310299646</v>
      </c>
      <c r="O76" s="24">
        <f t="shared" si="6"/>
        <v>24.446811897677044</v>
      </c>
      <c r="P76" s="24">
        <f t="shared" si="7"/>
        <v>15.574984999326499</v>
      </c>
      <c r="Q76" t="s">
        <v>560</v>
      </c>
      <c r="R76" t="s">
        <v>702</v>
      </c>
      <c r="S76" t="s">
        <v>766</v>
      </c>
      <c r="AD76" s="39"/>
      <c r="AE76" s="39"/>
      <c r="AH76" s="39"/>
      <c r="AI76" s="39"/>
      <c r="AJ76" t="s">
        <v>713</v>
      </c>
    </row>
    <row r="77" spans="1:36" s="38" customFormat="1" ht="15" x14ac:dyDescent="0.25">
      <c r="A77">
        <v>1.72</v>
      </c>
      <c r="B77">
        <v>3.53</v>
      </c>
      <c r="C77">
        <v>5.81</v>
      </c>
      <c r="D77" s="20">
        <f t="shared" si="4"/>
        <v>3.6798507404298464E-2</v>
      </c>
      <c r="E77" s="17">
        <f>IF(OR($A77="",$B77="",$C77=""),"",A77*'MPTO_working_3-way'!$I76)</f>
        <v>1.7832934327353933</v>
      </c>
      <c r="F77" s="21">
        <f>IF(OR($A77="",$B77="",$C77=""),"",B77*'MPTO_working_3-way'!$I76)</f>
        <v>3.6598987311371736</v>
      </c>
      <c r="G77" s="22">
        <f>IF(OR($A77="",$B77="",$C77=""),"",C77*'MPTO_working_3-way'!$I76)</f>
        <v>6.0237993280189741</v>
      </c>
      <c r="H77" s="17">
        <f>IF(OR($A77="",$B77="",$C77=""),"",'MPTO_working_3-way'!E76)</f>
        <v>1.7570703377444614</v>
      </c>
      <c r="I77" s="21">
        <f>IF(OR($A77="",$B77="",$C77=""),"",'MPTO_working_3-way'!F76)</f>
        <v>3.6897652758419581</v>
      </c>
      <c r="J77" s="22">
        <f>IF(OR($A77="",$B77="",$C77=""),"",'MPTO_working_3-way'!G76)</f>
        <v>6.2558308076234281</v>
      </c>
      <c r="K77" s="17">
        <f>IF(OR($A77="",$B77="",$C77=""),"",'OddsRatio_working_3-way'!H76)</f>
        <v>1.7667990405838605</v>
      </c>
      <c r="L77" s="21">
        <f>IF(OR($A77="",$B77="",$C77=""),"",'OddsRatio_working_3-way'!I76)</f>
        <v>3.6944466287182864</v>
      </c>
      <c r="M77" s="22">
        <f>IF(OR($A77="",$B77="",$C77=""),"",'OddsRatio_working_3-way'!J76)</f>
        <v>6.1226435905671766</v>
      </c>
      <c r="N77" s="23">
        <f t="shared" si="5"/>
        <v>56.076021009402822</v>
      </c>
      <c r="O77" s="24">
        <f t="shared" si="6"/>
        <v>27.323160378519223</v>
      </c>
      <c r="P77" s="24">
        <f t="shared" si="7"/>
        <v>16.600818612077944</v>
      </c>
      <c r="Q77" t="s">
        <v>701</v>
      </c>
      <c r="R77" t="s">
        <v>558</v>
      </c>
      <c r="S77" t="s">
        <v>766</v>
      </c>
      <c r="AD77" s="39"/>
      <c r="AE77" s="39"/>
      <c r="AH77" s="39"/>
      <c r="AI77" s="39"/>
      <c r="AJ77" t="s">
        <v>713</v>
      </c>
    </row>
    <row r="78" spans="1:36" s="38" customFormat="1" ht="15" x14ac:dyDescent="0.25">
      <c r="A78">
        <v>1.96</v>
      </c>
      <c r="B78">
        <v>3.38</v>
      </c>
      <c r="C78">
        <v>4.3499999999999996</v>
      </c>
      <c r="D78" s="20">
        <f t="shared" si="4"/>
        <v>3.5947127269597923E-2</v>
      </c>
      <c r="E78" s="17">
        <f>IF(OR($A78="",$B78="",$C78=""),"",A78*'MPTO_working_3-way'!$I77)</f>
        <v>2.0304563694484119</v>
      </c>
      <c r="F78" s="21">
        <f>IF(OR($A78="",$B78="",$C78=""),"",B78*'MPTO_working_3-way'!$I77)</f>
        <v>3.501501290171241</v>
      </c>
      <c r="G78" s="22">
        <f>IF(OR($A78="",$B78="",$C78=""),"",C78*'MPTO_working_3-way'!$I77)</f>
        <v>4.5063700036227505</v>
      </c>
      <c r="H78" s="17">
        <f>IF(OR($A78="",$B78="",$C78=""),"",'MPTO_working_3-way'!E77)</f>
        <v>2.0071385654334448</v>
      </c>
      <c r="I78" s="21">
        <f>IF(OR($A78="",$B78="",$C78=""),"",'MPTO_working_3-way'!F77)</f>
        <v>3.5226696351735471</v>
      </c>
      <c r="J78" s="22">
        <f>IF(OR($A78="",$B78="",$C78=""),"",'MPTO_working_3-way'!G77)</f>
        <v>4.5892046492073666</v>
      </c>
      <c r="K78" s="17">
        <f>IF(OR($A78="",$B78="",$C78=""),"",'OddsRatio_working_3-way'!H77)</f>
        <v>2.0163555594087716</v>
      </c>
      <c r="L78" s="21">
        <f>IF(OR($A78="",$B78="",$C78=""),"",'OddsRatio_working_3-way'!I77)</f>
        <v>3.51971482436758</v>
      </c>
      <c r="M78" s="22">
        <f>IF(OR($A78="",$B78="",$C78=""),"",'OddsRatio_working_3-way'!J77)</f>
        <v>4.5466574208535269</v>
      </c>
      <c r="N78" s="23">
        <f t="shared" si="5"/>
        <v>49.250011723800654</v>
      </c>
      <c r="O78" s="24">
        <f t="shared" si="6"/>
        <v>28.559178396050083</v>
      </c>
      <c r="P78" s="24">
        <f t="shared" si="7"/>
        <v>22.190809880149263</v>
      </c>
      <c r="Q78" t="s">
        <v>673</v>
      </c>
      <c r="R78" t="s">
        <v>559</v>
      </c>
      <c r="S78" t="s">
        <v>766</v>
      </c>
      <c r="AD78" s="39"/>
      <c r="AE78" s="39"/>
      <c r="AH78" s="39"/>
      <c r="AI78" s="39"/>
      <c r="AJ78" t="s">
        <v>713</v>
      </c>
    </row>
    <row r="79" spans="1:36" s="38" customFormat="1" ht="15" x14ac:dyDescent="0.25">
      <c r="A79">
        <v>2.57</v>
      </c>
      <c r="B79">
        <v>3.26</v>
      </c>
      <c r="C79">
        <v>2.97</v>
      </c>
      <c r="D79" s="20">
        <f t="shared" si="4"/>
        <v>3.2553861323764144E-2</v>
      </c>
      <c r="E79" s="17">
        <f>IF(OR($A79="",$B79="",$C79=""),"",A79*'MPTO_working_3-way'!$I78)</f>
        <v>2.6536634236020737</v>
      </c>
      <c r="F79" s="21">
        <f>IF(OR($A79="",$B79="",$C79=""),"",B79*'MPTO_working_3-way'!$I78)</f>
        <v>3.3661255879154708</v>
      </c>
      <c r="G79" s="22">
        <f>IF(OR($A79="",$B79="",$C79=""),"",C79*'MPTO_working_3-way'!$I78)</f>
        <v>3.0666849681315798</v>
      </c>
      <c r="H79" s="17">
        <f>IF(OR($A79="",$B79="",$C79=""),"",'MPTO_working_3-way'!E78)</f>
        <v>2.6437277721636994</v>
      </c>
      <c r="I79" s="21">
        <f>IF(OR($A79="",$B79="",$C79=""),"",'MPTO_working_3-way'!F78)</f>
        <v>3.3795523258230218</v>
      </c>
      <c r="J79" s="22">
        <f>IF(OR($A79="",$B79="",$C79=""),"",'MPTO_working_3-way'!G78)</f>
        <v>3.068905682710565</v>
      </c>
      <c r="K79" s="17">
        <f>IF(OR($A79="",$B79="",$C79=""),"",'OddsRatio_working_3-way'!H78)</f>
        <v>2.6483417494168791</v>
      </c>
      <c r="L79" s="21">
        <f>IF(OR($A79="",$B79="",$C79=""),"",'OddsRatio_working_3-way'!I78)</f>
        <v>3.3727721997975455</v>
      </c>
      <c r="M79" s="22">
        <f>IF(OR($A79="",$B79="",$C79=""),"",'OddsRatio_working_3-way'!J78)</f>
        <v>3.0683014307969763</v>
      </c>
      <c r="N79" s="23">
        <f t="shared" si="5"/>
        <v>37.683754130454247</v>
      </c>
      <c r="O79" s="24">
        <f t="shared" si="6"/>
        <v>29.707744820634176</v>
      </c>
      <c r="P79" s="24">
        <f t="shared" si="7"/>
        <v>32.608501048911585</v>
      </c>
      <c r="Q79" t="s">
        <v>626</v>
      </c>
      <c r="R79" t="s">
        <v>716</v>
      </c>
      <c r="S79" t="s">
        <v>766</v>
      </c>
      <c r="AD79" s="39"/>
      <c r="AE79" s="39"/>
      <c r="AH79" s="39"/>
      <c r="AI79" s="39"/>
      <c r="AJ79" t="s">
        <v>713</v>
      </c>
    </row>
    <row r="80" spans="1:36" s="38" customFormat="1" ht="15" x14ac:dyDescent="0.25">
      <c r="A80">
        <v>2.71</v>
      </c>
      <c r="B80">
        <v>3.57</v>
      </c>
      <c r="C80">
        <v>2.6</v>
      </c>
      <c r="D80" s="20">
        <f t="shared" si="4"/>
        <v>3.3731119470212123E-2</v>
      </c>
      <c r="E80" s="17">
        <f>IF(OR($A80="",$B80="",$C80=""),"",A80*'MPTO_working_3-way'!$I79)</f>
        <v>2.8014113337642748</v>
      </c>
      <c r="F80" s="21">
        <f>IF(OR($A80="",$B80="",$C80=""),"",B80*'MPTO_working_3-way'!$I79)</f>
        <v>3.6904200965086571</v>
      </c>
      <c r="G80" s="22">
        <f>IF(OR($A80="",$B80="",$C80=""),"",C80*'MPTO_working_3-way'!$I79)</f>
        <v>2.6877009106225516</v>
      </c>
      <c r="H80" s="17">
        <f>IF(OR($A80="",$B80="",$C80=""),"",'MPTO_working_3-way'!E79)</f>
        <v>2.7951700748809514</v>
      </c>
      <c r="I80" s="21">
        <f>IF(OR($A80="",$B80="",$C80=""),"",'MPTO_working_3-way'!F79)</f>
        <v>3.7192925214593537</v>
      </c>
      <c r="J80" s="22">
        <f>IF(OR($A80="",$B80="",$C80=""),"",'MPTO_working_3-way'!G79)</f>
        <v>2.6782963427246678</v>
      </c>
      <c r="K80" s="17">
        <f>IF(OR($A80="",$B80="",$C80=""),"",'OddsRatio_working_3-way'!H79)</f>
        <v>2.7988509227668041</v>
      </c>
      <c r="L80" s="21">
        <f>IF(OR($A80="",$B80="",$C80=""),"",'OddsRatio_working_3-way'!I79)</f>
        <v>3.7035361821699913</v>
      </c>
      <c r="M80" s="22">
        <f>IF(OR($A80="",$B80="",$C80=""),"",'OddsRatio_working_3-way'!J79)</f>
        <v>2.6831353663315127</v>
      </c>
      <c r="N80" s="23">
        <f t="shared" si="5"/>
        <v>35.696293077257366</v>
      </c>
      <c r="O80" s="24">
        <f t="shared" si="6"/>
        <v>27.097186061447466</v>
      </c>
      <c r="P80" s="24">
        <f t="shared" si="7"/>
        <v>37.206520861295175</v>
      </c>
      <c r="Q80" t="s">
        <v>740</v>
      </c>
      <c r="R80" t="s">
        <v>760</v>
      </c>
      <c r="S80" t="s">
        <v>766</v>
      </c>
      <c r="AD80" s="39"/>
      <c r="AE80" s="39"/>
      <c r="AH80" s="39"/>
      <c r="AI80" s="39"/>
      <c r="AJ80" t="s">
        <v>757</v>
      </c>
    </row>
    <row r="81" spans="1:36" s="38" customFormat="1" ht="15" x14ac:dyDescent="0.25">
      <c r="A81">
        <v>3.82</v>
      </c>
      <c r="B81">
        <v>3.59</v>
      </c>
      <c r="C81">
        <v>2.02</v>
      </c>
      <c r="D81" s="20">
        <f t="shared" si="4"/>
        <v>3.538114169596307E-2</v>
      </c>
      <c r="E81" s="17">
        <f>IF(OR($A81="",$B81="",$C81=""),"",A81*'MPTO_working_3-way'!$I80)</f>
        <v>3.9551559612785789</v>
      </c>
      <c r="F81" s="21">
        <f>IF(OR($A81="",$B81="",$C81=""),"",B81*'MPTO_working_3-way'!$I80)</f>
        <v>3.7170182986885072</v>
      </c>
      <c r="G81" s="22">
        <f>IF(OR($A81="",$B81="",$C81=""),"",C81*'MPTO_working_3-way'!$I80)</f>
        <v>2.0914699062258455</v>
      </c>
      <c r="H81" s="17">
        <f>IF(OR($A81="",$B81="",$C81=""),"",'MPTO_working_3-way'!E80)</f>
        <v>4.0002177588398826</v>
      </c>
      <c r="I81" s="21">
        <f>IF(OR($A81="",$B81="",$C81=""),"",'MPTO_working_3-way'!F80)</f>
        <v>3.7487186204783631</v>
      </c>
      <c r="J81" s="22">
        <f>IF(OR($A81="",$B81="",$C81=""),"",'MPTO_working_3-way'!G80)</f>
        <v>2.0692974994121203</v>
      </c>
      <c r="K81" s="17">
        <f>IF(OR($A81="",$B81="",$C81=""),"",'OddsRatio_working_3-way'!H80)</f>
        <v>3.9805440131269219</v>
      </c>
      <c r="L81" s="21">
        <f>IF(OR($A81="",$B81="",$C81=""),"",'OddsRatio_working_3-way'!I80)</f>
        <v>3.7374499978718889</v>
      </c>
      <c r="M81" s="22">
        <f>IF(OR($A81="",$B81="",$C81=""),"",'OddsRatio_working_3-way'!J80)</f>
        <v>2.0780691111310148</v>
      </c>
      <c r="N81" s="23">
        <f t="shared" si="5"/>
        <v>25.283453036747787</v>
      </c>
      <c r="O81" s="24">
        <f t="shared" si="6"/>
        <v>26.903284289798485</v>
      </c>
      <c r="P81" s="24">
        <f t="shared" si="7"/>
        <v>47.813262673453735</v>
      </c>
      <c r="Q81" t="s">
        <v>735</v>
      </c>
      <c r="R81" t="s">
        <v>761</v>
      </c>
      <c r="S81" t="s">
        <v>766</v>
      </c>
      <c r="AD81" s="39"/>
      <c r="AE81" s="39"/>
      <c r="AH81" s="39"/>
      <c r="AI81" s="39"/>
      <c r="AJ81" t="s">
        <v>757</v>
      </c>
    </row>
    <row r="82" spans="1:36" s="38" customFormat="1" ht="15" x14ac:dyDescent="0.25">
      <c r="A82">
        <v>2.5099999999999998</v>
      </c>
      <c r="B82">
        <v>3.58</v>
      </c>
      <c r="C82">
        <v>2.81</v>
      </c>
      <c r="D82" s="20">
        <f t="shared" si="4"/>
        <v>3.3607869561536052E-2</v>
      </c>
      <c r="E82" s="17">
        <f>IF(OR($A82="",$B82="",$C82=""),"",A82*'MPTO_working_3-way'!$I81)</f>
        <v>2.5943557525994554</v>
      </c>
      <c r="F82" s="21">
        <f>IF(OR($A82="",$B82="",$C82=""),"",B82*'MPTO_working_3-way'!$I81)</f>
        <v>3.7003161730302994</v>
      </c>
      <c r="G82" s="22">
        <f>IF(OR($A82="",$B82="",$C82=""),"",C82*'MPTO_working_3-way'!$I81)</f>
        <v>2.9044381134679162</v>
      </c>
      <c r="H82" s="17">
        <f>IF(OR($A82="",$B82="",$C82=""),"",'MPTO_working_3-way'!E81)</f>
        <v>2.5826196068719303</v>
      </c>
      <c r="I82" s="21">
        <f>IF(OR($A82="",$B82="",$C82=""),"",'MPTO_working_3-way'!F81)</f>
        <v>3.7295761081179983</v>
      </c>
      <c r="J82" s="22">
        <f>IF(OR($A82="",$B82="",$C82=""),"",'MPTO_working_3-way'!G81)</f>
        <v>2.9013321103483967</v>
      </c>
      <c r="K82" s="17">
        <f>IF(OR($A82="",$B82="",$C82=""),"",'OddsRatio_working_3-way'!H81)</f>
        <v>2.5882777743885108</v>
      </c>
      <c r="L82" s="21">
        <f>IF(OR($A82="",$B82="",$C82=""),"",'OddsRatio_working_3-way'!I81)</f>
        <v>3.7137461310744087</v>
      </c>
      <c r="M82" s="22">
        <f>IF(OR($A82="",$B82="",$C82=""),"",'OddsRatio_working_3-way'!J81)</f>
        <v>2.9038296500948366</v>
      </c>
      <c r="N82" s="23">
        <f t="shared" si="5"/>
        <v>38.545214895761085</v>
      </c>
      <c r="O82" s="24">
        <f t="shared" si="6"/>
        <v>27.024717706245898</v>
      </c>
      <c r="P82" s="24">
        <f t="shared" si="7"/>
        <v>34.430067397993</v>
      </c>
      <c r="Q82" t="s">
        <v>762</v>
      </c>
      <c r="R82" t="s">
        <v>738</v>
      </c>
      <c r="S82" t="s">
        <v>766</v>
      </c>
      <c r="AD82" s="39"/>
      <c r="AE82" s="39"/>
      <c r="AH82" s="39"/>
      <c r="AI82" s="39"/>
      <c r="AJ82" t="s">
        <v>757</v>
      </c>
    </row>
    <row r="83" spans="1:36" s="38" customFormat="1" ht="15" x14ac:dyDescent="0.25">
      <c r="A83">
        <v>2.79</v>
      </c>
      <c r="B83">
        <v>3.55</v>
      </c>
      <c r="C83">
        <v>2.54</v>
      </c>
      <c r="D83" s="20">
        <f t="shared" si="4"/>
        <v>3.3813867314745671E-2</v>
      </c>
      <c r="E83" s="17">
        <f>IF(OR($A83="",$B83="",$C83=""),"",A83*'MPTO_working_3-way'!$I82)</f>
        <v>2.8843406898081403</v>
      </c>
      <c r="F83" s="21">
        <f>IF(OR($A83="",$B83="",$C83=""),"",B83*'MPTO_working_3-way'!$I82)</f>
        <v>3.6700392289673469</v>
      </c>
      <c r="G83" s="22">
        <f>IF(OR($A83="",$B83="",$C83=""),"",C83*'MPTO_working_3-way'!$I82)</f>
        <v>2.6258872229794541</v>
      </c>
      <c r="H83" s="17">
        <f>IF(OR($A83="",$B83="",$C83=""),"",'MPTO_working_3-way'!E82)</f>
        <v>2.8805854735417458</v>
      </c>
      <c r="I83" s="21">
        <f>IF(OR($A83="",$B83="",$C83=""),"",'MPTO_working_3-way'!F82)</f>
        <v>3.697967037301443</v>
      </c>
      <c r="J83" s="22">
        <f>IF(OR($A83="",$B83="",$C83=""),"",'MPTO_working_3-way'!G82)</f>
        <v>2.6148610513937824</v>
      </c>
      <c r="K83" s="17">
        <f>IF(OR($A83="",$B83="",$C83=""),"",'OddsRatio_working_3-way'!H82)</f>
        <v>2.8832690635263423</v>
      </c>
      <c r="L83" s="21">
        <f>IF(OR($A83="",$B83="",$C83=""),"",'OddsRatio_working_3-way'!I82)</f>
        <v>3.6828693363084763</v>
      </c>
      <c r="M83" s="22">
        <f>IF(OR($A83="",$B83="",$C83=""),"",'OddsRatio_working_3-way'!J82)</f>
        <v>2.6202426580059037</v>
      </c>
      <c r="N83" s="23">
        <f t="shared" si="5"/>
        <v>34.669968202213923</v>
      </c>
      <c r="O83" s="24">
        <f t="shared" si="6"/>
        <v>27.247665150472351</v>
      </c>
      <c r="P83" s="24">
        <f t="shared" si="7"/>
        <v>38.082366647313712</v>
      </c>
      <c r="Q83" t="s">
        <v>736</v>
      </c>
      <c r="R83" t="s">
        <v>763</v>
      </c>
      <c r="S83" t="s">
        <v>766</v>
      </c>
      <c r="AD83" s="39"/>
      <c r="AE83" s="39"/>
      <c r="AH83" s="39"/>
      <c r="AI83" s="39"/>
      <c r="AJ83" t="s">
        <v>757</v>
      </c>
    </row>
    <row r="84" spans="1:36" s="38" customFormat="1" ht="15" x14ac:dyDescent="0.25">
      <c r="A84">
        <v>3.03</v>
      </c>
      <c r="B84">
        <v>4.17</v>
      </c>
      <c r="C84">
        <v>2.16</v>
      </c>
      <c r="D84" s="20">
        <f t="shared" si="4"/>
        <v>3.2804119740511339E-2</v>
      </c>
      <c r="E84" s="17">
        <f>IF(OR($A84="",$B84="",$C84=""),"",A84*'MPTO_working_3-way'!$I83)</f>
        <v>3.1293964828137493</v>
      </c>
      <c r="F84" s="21">
        <f>IF(OR($A84="",$B84="",$C84=""),"",B84*'MPTO_working_3-way'!$I83)</f>
        <v>4.3067931793179319</v>
      </c>
      <c r="G84" s="22">
        <f>IF(OR($A84="",$B84="",$C84=""),"",C84*'MPTO_working_3-way'!$I83)</f>
        <v>2.2308568986395048</v>
      </c>
      <c r="H84" s="17">
        <f>IF(OR($A84="",$B84="",$C84=""),"",'MPTO_working_3-way'!E83)</f>
        <v>3.1338305790988676</v>
      </c>
      <c r="I84" s="21">
        <f>IF(OR($A84="",$B84="",$C84=""),"",'MPTO_working_3-way'!F83)</f>
        <v>4.3692268087779604</v>
      </c>
      <c r="J84" s="22">
        <f>IF(OR($A84="",$B84="",$C84=""),"",'MPTO_working_3-way'!G83)</f>
        <v>2.2122510835985594</v>
      </c>
      <c r="K84" s="17">
        <f>IF(OR($A84="",$B84="",$C84=""),"",'OddsRatio_working_3-way'!H83)</f>
        <v>3.1355495246105241</v>
      </c>
      <c r="L84" s="21">
        <f>IF(OR($A84="",$B84="",$C84=""),"",'OddsRatio_working_3-way'!I83)</f>
        <v>4.3348236418794883</v>
      </c>
      <c r="M84" s="22">
        <f>IF(OR($A84="",$B84="",$C84=""),"",'OddsRatio_working_3-way'!J83)</f>
        <v>2.2203140140631565</v>
      </c>
      <c r="N84" s="23">
        <f t="shared" si="5"/>
        <v>31.955043264472042</v>
      </c>
      <c r="O84" s="24">
        <f t="shared" si="6"/>
        <v>23.219132156199112</v>
      </c>
      <c r="P84" s="24">
        <f t="shared" si="7"/>
        <v>44.825824579328831</v>
      </c>
      <c r="Q84" t="s">
        <v>741</v>
      </c>
      <c r="R84" t="s">
        <v>737</v>
      </c>
      <c r="S84" t="s">
        <v>766</v>
      </c>
      <c r="AD84" s="39"/>
      <c r="AE84" s="39"/>
      <c r="AH84" s="39"/>
      <c r="AI84" s="39"/>
      <c r="AJ84" t="s">
        <v>757</v>
      </c>
    </row>
    <row r="85" spans="1:36" s="38" customFormat="1" ht="15" x14ac:dyDescent="0.25">
      <c r="A85">
        <v>2.0699999999999998</v>
      </c>
      <c r="B85">
        <v>3.71</v>
      </c>
      <c r="C85">
        <v>3.55</v>
      </c>
      <c r="D85" s="20">
        <f t="shared" si="4"/>
        <v>3.4323707260425218E-2</v>
      </c>
      <c r="E85" s="17">
        <f>IF(OR($A85="",$B85="",$C85=""),"",A85*'MPTO_working_3-way'!$I84)</f>
        <v>2.1410500740290801</v>
      </c>
      <c r="F85" s="21">
        <f>IF(OR($A85="",$B85="",$C85=""),"",B85*'MPTO_working_3-way'!$I84)</f>
        <v>3.8373409539361774</v>
      </c>
      <c r="G85" s="22">
        <f>IF(OR($A85="",$B85="",$C85=""),"",C85*'MPTO_working_3-way'!$I84)</f>
        <v>3.6718491607745092</v>
      </c>
      <c r="H85" s="17">
        <f>IF(OR($A85="",$B85="",$C85=""),"",'MPTO_working_3-way'!E84)</f>
        <v>2.1202137820575548</v>
      </c>
      <c r="I85" s="21">
        <f>IF(OR($A85="",$B85="",$C85=""),"",'MPTO_working_3-way'!F84)</f>
        <v>3.8744591061896321</v>
      </c>
      <c r="J85" s="22">
        <f>IF(OR($A85="",$B85="",$C85=""),"",'MPTO_working_3-way'!G84)</f>
        <v>3.7002925124195052</v>
      </c>
      <c r="K85" s="17">
        <f>IF(OR($A85="",$B85="",$C85=""),"",'OddsRatio_working_3-way'!H84)</f>
        <v>2.1285896052177748</v>
      </c>
      <c r="L85" s="21">
        <f>IF(OR($A85="",$B85="",$C85=""),"",'OddsRatio_working_3-way'!I84)</f>
        <v>3.8583904954581039</v>
      </c>
      <c r="M85" s="22">
        <f>IF(OR($A85="",$B85="",$C85=""),"",'OddsRatio_working_3-way'!J84)</f>
        <v>3.6896294329956327</v>
      </c>
      <c r="N85" s="23">
        <f t="shared" si="5"/>
        <v>46.70605382517634</v>
      </c>
      <c r="O85" s="24">
        <f t="shared" si="6"/>
        <v>26.059711972537741</v>
      </c>
      <c r="P85" s="24">
        <f t="shared" si="7"/>
        <v>27.234234202285922</v>
      </c>
      <c r="Q85" t="s">
        <v>764</v>
      </c>
      <c r="R85" t="s">
        <v>739</v>
      </c>
      <c r="S85" t="s">
        <v>766</v>
      </c>
      <c r="AD85" s="39"/>
      <c r="AE85" s="39"/>
      <c r="AH85" s="39"/>
      <c r="AI85" s="39"/>
      <c r="AJ85" t="s">
        <v>757</v>
      </c>
    </row>
    <row r="86" spans="1:36" s="38" customFormat="1" ht="15" x14ac:dyDescent="0.25">
      <c r="A86">
        <v>1.75</v>
      </c>
      <c r="B86">
        <v>3.86</v>
      </c>
      <c r="C86">
        <v>4.9000000000000004</v>
      </c>
      <c r="D86" s="20">
        <f t="shared" si="4"/>
        <v>3.4577561594586026E-2</v>
      </c>
      <c r="E86" s="17">
        <f>IF(OR($A86="",$B86="",$C86=""),"",A86*'MPTO_working_3-way'!$I85)</f>
        <v>1.8105107327905254</v>
      </c>
      <c r="F86" s="21">
        <f>IF(OR($A86="",$B86="",$C86=""),"",B86*'MPTO_working_3-way'!$I85)</f>
        <v>3.993469387755102</v>
      </c>
      <c r="G86" s="22">
        <f>IF(OR($A86="",$B86="",$C86=""),"",C86*'MPTO_working_3-way'!$I85)</f>
        <v>5.0694300518134723</v>
      </c>
      <c r="H86" s="17">
        <f>IF(OR($A86="",$B86="",$C86=""),"",'MPTO_working_3-way'!E85)</f>
        <v>1.7860245514636448</v>
      </c>
      <c r="I86" s="21">
        <f>IF(OR($A86="",$B86="",$C86=""),"",'MPTO_working_3-way'!F85)</f>
        <v>4.0397266125587361</v>
      </c>
      <c r="J86" s="22">
        <f>IF(OR($A86="",$B86="",$C86=""),"",'MPTO_working_3-way'!G85)</f>
        <v>5.1933003844041741</v>
      </c>
      <c r="K86" s="17">
        <f>IF(OR($A86="",$B86="",$C86=""),"",'OddsRatio_working_3-way'!H85)</f>
        <v>1.7948968680313115</v>
      </c>
      <c r="L86" s="21">
        <f>IF(OR($A86="",$B86="",$C86=""),"",'OddsRatio_working_3-way'!I85)</f>
        <v>4.0312067234260685</v>
      </c>
      <c r="M86" s="22">
        <f>IF(OR($A86="",$B86="",$C86=""),"",'OddsRatio_working_3-way'!J85)</f>
        <v>5.1334637137628221</v>
      </c>
      <c r="N86" s="23">
        <f t="shared" si="5"/>
        <v>55.233033524121019</v>
      </c>
      <c r="O86" s="24">
        <f t="shared" si="6"/>
        <v>25.040883074407194</v>
      </c>
      <c r="P86" s="24">
        <f t="shared" si="7"/>
        <v>19.72608340147179</v>
      </c>
      <c r="Q86" t="s">
        <v>628</v>
      </c>
      <c r="R86" t="s">
        <v>561</v>
      </c>
      <c r="S86" t="s">
        <v>766</v>
      </c>
      <c r="AD86" s="39"/>
      <c r="AE86" s="39"/>
      <c r="AH86" s="39"/>
      <c r="AI86" s="39"/>
      <c r="AJ86" t="s">
        <v>706</v>
      </c>
    </row>
    <row r="87" spans="1:36" s="38" customFormat="1" ht="15" x14ac:dyDescent="0.25">
      <c r="A87">
        <v>3.43</v>
      </c>
      <c r="B87">
        <v>3.19</v>
      </c>
      <c r="C87">
        <v>2.33</v>
      </c>
      <c r="D87" s="20">
        <f t="shared" si="4"/>
        <v>3.4209362685047706E-2</v>
      </c>
      <c r="E87" s="17">
        <f>IF(OR($A87="",$B87="",$C87=""),"",A87*'MPTO_working_3-way'!$I86)</f>
        <v>3.547338114009714</v>
      </c>
      <c r="F87" s="21">
        <f>IF(OR($A87="",$B87="",$C87=""),"",B87*'MPTO_working_3-way'!$I86)</f>
        <v>3.2991278669653021</v>
      </c>
      <c r="G87" s="22">
        <f>IF(OR($A87="",$B87="",$C87=""),"",C87*'MPTO_working_3-way'!$I86)</f>
        <v>2.4097078150561613</v>
      </c>
      <c r="H87" s="17">
        <f>IF(OR($A87="",$B87="",$C87=""),"",'MPTO_working_3-way'!E86)</f>
        <v>3.5696173907905466</v>
      </c>
      <c r="I87" s="21">
        <f>IF(OR($A87="",$B87="",$C87=""),"",'MPTO_working_3-way'!F86)</f>
        <v>3.3104196794598026</v>
      </c>
      <c r="J87" s="22">
        <f>IF(OR($A87="",$B87="",$C87=""),"",'MPTO_working_3-way'!G86)</f>
        <v>2.3935961052248023</v>
      </c>
      <c r="K87" s="17">
        <f>IF(OR($A87="",$B87="",$C87=""),"",'OddsRatio_working_3-way'!H86)</f>
        <v>3.5589847553682894</v>
      </c>
      <c r="L87" s="21">
        <f>IF(OR($A87="",$B87="",$C87=""),"",'OddsRatio_working_3-way'!I86)</f>
        <v>3.3062455202701857</v>
      </c>
      <c r="M87" s="22">
        <f>IF(OR($A87="",$B87="",$C87=""),"",'OddsRatio_working_3-way'!J86)</f>
        <v>2.4005965945019847</v>
      </c>
      <c r="N87" s="23">
        <f t="shared" si="5"/>
        <v>28.190151822591712</v>
      </c>
      <c r="O87" s="24">
        <f t="shared" si="6"/>
        <v>30.311040987927772</v>
      </c>
      <c r="P87" s="24">
        <f t="shared" si="7"/>
        <v>41.498807189480516</v>
      </c>
      <c r="Q87" t="s">
        <v>678</v>
      </c>
      <c r="R87" t="s">
        <v>630</v>
      </c>
      <c r="S87" t="s">
        <v>766</v>
      </c>
      <c r="AD87" s="39"/>
      <c r="AE87" s="39"/>
      <c r="AH87" s="39"/>
      <c r="AI87" s="39"/>
      <c r="AJ87" t="s">
        <v>706</v>
      </c>
    </row>
    <row r="88" spans="1:36" s="38" customFormat="1" ht="15" x14ac:dyDescent="0.25">
      <c r="A88">
        <v>1.65</v>
      </c>
      <c r="B88">
        <v>3.7</v>
      </c>
      <c r="C88">
        <v>5.77</v>
      </c>
      <c r="D88" s="20">
        <f t="shared" si="4"/>
        <v>4.9641101634169349E-2</v>
      </c>
      <c r="E88" s="17">
        <f>IF(OR($A88="",$B88="",$C88=""),"",A88*'MPTO_working_3-way'!$I87)</f>
        <v>1.7319078176963794</v>
      </c>
      <c r="F88" s="21">
        <f>IF(OR($A88="",$B88="",$C88=""),"",B88*'MPTO_working_3-way'!$I87)</f>
        <v>3.8836720760464267</v>
      </c>
      <c r="G88" s="22">
        <f>IF(OR($A88="",$B88="",$C88=""),"",C88*'MPTO_working_3-way'!$I87)</f>
        <v>6.0564291564291564</v>
      </c>
      <c r="H88" s="17">
        <f>IF(OR($A88="",$B88="",$C88=""),"",'MPTO_working_3-way'!E87)</f>
        <v>1.6963137868017368</v>
      </c>
      <c r="I88" s="21">
        <f>IF(OR($A88="",$B88="",$C88=""),"",'MPTO_working_3-way'!F87)</f>
        <v>3.9413023979174175</v>
      </c>
      <c r="J88" s="22">
        <f>IF(OR($A88="",$B88="",$C88=""),"",'MPTO_working_3-way'!G87)</f>
        <v>6.3790484928786375</v>
      </c>
      <c r="K88" s="17">
        <f>IF(OR($A88="",$B88="",$C88=""),"",'OddsRatio_working_3-way'!H87)</f>
        <v>1.7087889225857542</v>
      </c>
      <c r="L88" s="21">
        <f>IF(OR($A88="",$B88="",$C88=""),"",'OddsRatio_working_3-way'!I87)</f>
        <v>3.9442001399715965</v>
      </c>
      <c r="M88" s="22">
        <f>IF(OR($A88="",$B88="",$C88=""),"",'OddsRatio_working_3-way'!J87)</f>
        <v>6.2014202472831528</v>
      </c>
      <c r="N88" s="23">
        <f t="shared" si="5"/>
        <v>57.739793641563772</v>
      </c>
      <c r="O88" s="24">
        <f t="shared" si="6"/>
        <v>25.748826894210868</v>
      </c>
      <c r="P88" s="24">
        <f t="shared" si="7"/>
        <v>16.511379464225346</v>
      </c>
      <c r="Q88" t="s">
        <v>680</v>
      </c>
      <c r="R88" t="s">
        <v>523</v>
      </c>
      <c r="S88" t="s">
        <v>766</v>
      </c>
      <c r="AD88" s="39"/>
      <c r="AE88" s="39"/>
      <c r="AH88" s="39"/>
      <c r="AI88" s="39"/>
      <c r="AJ88" t="s">
        <v>707</v>
      </c>
    </row>
    <row r="89" spans="1:36" s="38" customFormat="1" ht="15" x14ac:dyDescent="0.25">
      <c r="A89">
        <v>4.45</v>
      </c>
      <c r="B89">
        <v>3.58</v>
      </c>
      <c r="C89">
        <v>1.86</v>
      </c>
      <c r="D89" s="20">
        <f t="shared" si="4"/>
        <v>4.1683118664293417E-2</v>
      </c>
      <c r="E89" s="17">
        <f>IF(OR($A89="",$B89="",$C89=""),"",A89*'MPTO_working_3-way'!$I88)</f>
        <v>4.6354898780561058</v>
      </c>
      <c r="F89" s="21">
        <f>IF(OR($A89="",$B89="",$C89=""),"",B89*'MPTO_working_3-way'!$I88)</f>
        <v>3.7292255648181705</v>
      </c>
      <c r="G89" s="22">
        <f>IF(OR($A89="",$B89="",$C89=""),"",C89*'MPTO_working_3-way'!$I88)</f>
        <v>1.9375306007155859</v>
      </c>
      <c r="H89" s="17">
        <f>IF(OR($A89="",$B89="",$C89=""),"",'MPTO_working_3-way'!E88)</f>
        <v>4.7432765993321686</v>
      </c>
      <c r="I89" s="21">
        <f>IF(OR($A89="",$B89="",$C89=""),"",'MPTO_working_3-way'!F88)</f>
        <v>3.7673973315657912</v>
      </c>
      <c r="J89" s="22">
        <f>IF(OR($A89="",$B89="",$C89=""),"",'MPTO_working_3-way'!G88)</f>
        <v>1.9093442009576898</v>
      </c>
      <c r="K89" s="17">
        <f>IF(OR($A89="",$B89="",$C89=""),"",'OddsRatio_working_3-way'!H88)</f>
        <v>4.6905692348313597</v>
      </c>
      <c r="L89" s="21">
        <f>IF(OR($A89="",$B89="",$C89=""),"",'OddsRatio_working_3-way'!I88)</f>
        <v>3.75990394952606</v>
      </c>
      <c r="M89" s="22">
        <f>IF(OR($A89="",$B89="",$C89=""),"",'OddsRatio_working_3-way'!J88)</f>
        <v>1.9199679831753536</v>
      </c>
      <c r="N89" s="23">
        <f t="shared" si="5"/>
        <v>21.572692990527038</v>
      </c>
      <c r="O89" s="24">
        <f t="shared" si="6"/>
        <v>26.815218940738923</v>
      </c>
      <c r="P89" s="24">
        <f t="shared" si="7"/>
        <v>51.612088068734039</v>
      </c>
      <c r="Q89" t="s">
        <v>526</v>
      </c>
      <c r="R89" t="s">
        <v>526</v>
      </c>
      <c r="S89" t="s">
        <v>766</v>
      </c>
      <c r="AD89" s="39"/>
      <c r="AE89" s="39"/>
      <c r="AH89" s="39"/>
      <c r="AI89" s="39"/>
      <c r="AJ89" t="s">
        <v>707</v>
      </c>
    </row>
    <row r="90" spans="1:36" s="38" customFormat="1" ht="15" x14ac:dyDescent="0.25">
      <c r="A90">
        <v>4.7699999999999996</v>
      </c>
      <c r="B90">
        <v>3.69</v>
      </c>
      <c r="C90">
        <v>1.8</v>
      </c>
      <c r="D90" s="20">
        <f t="shared" si="4"/>
        <v>3.6201871452676837E-2</v>
      </c>
      <c r="E90" s="17">
        <f>IF(OR($A90="",$B90="",$C90=""),"",A90*'MPTO_working_3-way'!$I89)</f>
        <v>4.942682926829268</v>
      </c>
      <c r="F90" s="21">
        <f>IF(OR($A90="",$B90="",$C90=""),"",B90*'MPTO_working_3-way'!$I89)</f>
        <v>3.8235849056603777</v>
      </c>
      <c r="G90" s="22">
        <f>IF(OR($A90="",$B90="",$C90=""),"",C90*'MPTO_working_3-way'!$I89)</f>
        <v>1.8651633686148184</v>
      </c>
      <c r="H90" s="17">
        <f>IF(OR($A90="",$B90="",$C90=""),"",'MPTO_working_3-way'!E89)</f>
        <v>5.0613354037267078</v>
      </c>
      <c r="I90" s="21">
        <f>IF(OR($A90="",$B90="",$C90=""),"",'MPTO_working_3-way'!F89)</f>
        <v>3.8619668246445502</v>
      </c>
      <c r="J90" s="22">
        <f>IF(OR($A90="",$B90="",$C90=""),"",'MPTO_working_3-way'!G89)</f>
        <v>1.839966130397968</v>
      </c>
      <c r="K90" s="17">
        <f>IF(OR($A90="",$B90="",$C90=""),"",'OddsRatio_working_3-way'!H89)</f>
        <v>5.0023504172280315</v>
      </c>
      <c r="L90" s="21">
        <f>IF(OR($A90="",$B90="",$C90=""),"",'OddsRatio_working_3-way'!I89)</f>
        <v>3.8557884939902931</v>
      </c>
      <c r="M90" s="22">
        <f>IF(OR($A90="",$B90="",$C90=""),"",'OddsRatio_working_3-way'!J89)</f>
        <v>1.849305128324251</v>
      </c>
      <c r="N90" s="23">
        <f t="shared" si="5"/>
        <v>20.231926967678266</v>
      </c>
      <c r="O90" s="24">
        <f t="shared" si="6"/>
        <v>26.153466567974338</v>
      </c>
      <c r="P90" s="24">
        <f t="shared" si="7"/>
        <v>53.614606464347389</v>
      </c>
      <c r="Q90" t="s">
        <v>573</v>
      </c>
      <c r="R90" t="s">
        <v>572</v>
      </c>
      <c r="S90" t="s">
        <v>766</v>
      </c>
      <c r="AD90" s="39"/>
      <c r="AE90" s="39"/>
      <c r="AH90" s="39"/>
      <c r="AI90" s="39"/>
      <c r="AJ90" t="s">
        <v>708</v>
      </c>
    </row>
    <row r="91" spans="1:36" s="38" customFormat="1" ht="15" x14ac:dyDescent="0.25">
      <c r="A91">
        <v>1.54</v>
      </c>
      <c r="B91">
        <v>4.47</v>
      </c>
      <c r="C91">
        <v>6.09</v>
      </c>
      <c r="D91" s="20">
        <f t="shared" si="4"/>
        <v>3.7267908362562441E-2</v>
      </c>
      <c r="E91" s="17">
        <f>IF(OR($A91="",$B91="",$C91=""),"",A91*'MPTO_working_3-way'!$I90)</f>
        <v>1.5973925788783463</v>
      </c>
      <c r="F91" s="21">
        <f>IF(OR($A91="",$B91="",$C91=""),"",B91*'MPTO_working_3-way'!$I90)</f>
        <v>4.6365875503806535</v>
      </c>
      <c r="G91" s="22">
        <f>IF(OR($A91="",$B91="",$C91=""),"",C91*'MPTO_working_3-way'!$I90)</f>
        <v>6.3169615619280055</v>
      </c>
      <c r="H91" s="17">
        <f>IF(OR($A91="",$B91="",$C91=""),"",'MPTO_working_3-way'!E90)</f>
        <v>1.5700361410218164</v>
      </c>
      <c r="I91" s="21">
        <f>IF(OR($A91="",$B91="",$C91=""),"",'MPTO_working_3-way'!F90)</f>
        <v>4.7328090203745532</v>
      </c>
      <c r="J91" s="22">
        <f>IF(OR($A91="",$B91="",$C91=""),"",'MPTO_working_3-way'!G90)</f>
        <v>6.5884409495248644</v>
      </c>
      <c r="K91" s="17">
        <f>IF(OR($A91="",$B91="",$C91=""),"",'OddsRatio_working_3-way'!H90)</f>
        <v>1.5790057123232044</v>
      </c>
      <c r="L91" s="21">
        <f>IF(OR($A91="",$B91="",$C91=""),"",'OddsRatio_working_3-way'!I90)</f>
        <v>4.7206478180768885</v>
      </c>
      <c r="M91" s="22">
        <f>IF(OR($A91="",$B91="",$C91=""),"",'OddsRatio_working_3-way'!J90)</f>
        <v>6.4576649550465035</v>
      </c>
      <c r="N91" s="23">
        <f t="shared" si="5"/>
        <v>62.602018641039251</v>
      </c>
      <c r="O91" s="24">
        <f t="shared" si="6"/>
        <v>21.567585840537017</v>
      </c>
      <c r="P91" s="24">
        <f t="shared" si="7"/>
        <v>15.830395518423721</v>
      </c>
      <c r="Q91" t="s">
        <v>636</v>
      </c>
      <c r="R91" t="s">
        <v>574</v>
      </c>
      <c r="S91" t="s">
        <v>766</v>
      </c>
      <c r="AD91" s="39"/>
      <c r="AE91" s="39"/>
      <c r="AH91" s="39"/>
      <c r="AI91" s="39"/>
      <c r="AJ91" t="s">
        <v>708</v>
      </c>
    </row>
    <row r="92" spans="1:36" s="38" customFormat="1" ht="15" x14ac:dyDescent="0.25">
      <c r="A92">
        <v>2.2000000000000002</v>
      </c>
      <c r="B92">
        <v>3.47</v>
      </c>
      <c r="C92">
        <v>3.44</v>
      </c>
      <c r="D92" s="20">
        <f t="shared" si="4"/>
        <v>3.3427567004405079E-2</v>
      </c>
      <c r="E92" s="17">
        <f>IF(OR($A92="",$B92="",$C92=""),"",A92*'MPTO_working_3-way'!$I91)</f>
        <v>2.2735406474096913</v>
      </c>
      <c r="F92" s="21">
        <f>IF(OR($A92="",$B92="",$C92=""),"",B92*'MPTO_working_3-way'!$I91)</f>
        <v>3.585993657505286</v>
      </c>
      <c r="G92" s="22">
        <f>IF(OR($A92="",$B92="",$C92=""),"",C92*'MPTO_working_3-way'!$I91)</f>
        <v>3.5549908304951536</v>
      </c>
      <c r="H92" s="17">
        <f>IF(OR($A92="",$B92="",$C92=""),"",'MPTO_working_3-way'!E91)</f>
        <v>2.2552850406612057</v>
      </c>
      <c r="I92" s="21">
        <f>IF(OR($A92="",$B92="",$C92=""),"",'MPTO_working_3-way'!F91)</f>
        <v>3.6095621034575029</v>
      </c>
      <c r="J92" s="22">
        <f>IF(OR($A92="",$B92="",$C92=""),"",'MPTO_working_3-way'!G91)</f>
        <v>3.5771116809903312</v>
      </c>
      <c r="K92" s="17">
        <f>IF(OR($A92="",$B92="",$C92=""),"",'OddsRatio_working_3-way'!H91)</f>
        <v>2.2629131178928703</v>
      </c>
      <c r="L92" s="21">
        <f>IF(OR($A92="",$B92="",$C92=""),"",'OddsRatio_working_3-way'!I91)</f>
        <v>3.5994961676628239</v>
      </c>
      <c r="M92" s="22">
        <f>IF(OR($A92="",$B92="",$C92=""),"",'OddsRatio_working_3-way'!J91)</f>
        <v>3.5679233397155032</v>
      </c>
      <c r="N92" s="23">
        <f t="shared" si="5"/>
        <v>43.98425869972143</v>
      </c>
      <c r="O92" s="24">
        <f t="shared" si="6"/>
        <v>27.886273527200906</v>
      </c>
      <c r="P92" s="24">
        <f t="shared" si="7"/>
        <v>28.129467773077653</v>
      </c>
      <c r="Q92" t="s">
        <v>575</v>
      </c>
      <c r="R92" t="s">
        <v>637</v>
      </c>
      <c r="S92" t="s">
        <v>766</v>
      </c>
      <c r="AD92" s="39"/>
      <c r="AE92" s="39"/>
      <c r="AH92" s="39"/>
      <c r="AI92" s="39"/>
      <c r="AJ92" t="s">
        <v>708</v>
      </c>
    </row>
    <row r="93" spans="1:36" s="38" customFormat="1" ht="15" x14ac:dyDescent="0.25">
      <c r="A93">
        <v>4.22</v>
      </c>
      <c r="B93">
        <v>4.0599999999999996</v>
      </c>
      <c r="C93">
        <v>1.81</v>
      </c>
      <c r="D93" s="20">
        <f t="shared" si="4"/>
        <v>3.5758431209065522E-2</v>
      </c>
      <c r="E93" s="17">
        <f>IF(OR($A93="",$B93="",$C93=""),"",A93*'MPTO_working_3-way'!$I92)</f>
        <v>4.3709005797022566</v>
      </c>
      <c r="F93" s="21">
        <f>IF(OR($A93="",$B93="",$C93=""),"",B93*'MPTO_working_3-way'!$I92)</f>
        <v>4.2051792307088052</v>
      </c>
      <c r="G93" s="22">
        <f>IF(OR($A93="",$B93="",$C93=""),"",C93*'MPTO_working_3-way'!$I92)</f>
        <v>1.8747227604884087</v>
      </c>
      <c r="H93" s="17">
        <f>IF(OR($A93="",$B93="",$C93=""),"",'MPTO_working_3-way'!E92)</f>
        <v>4.4435093804753834</v>
      </c>
      <c r="I93" s="21">
        <f>IF(OR($A93="",$B93="",$C93=""),"",'MPTO_working_3-way'!F92)</f>
        <v>4.266467489314258</v>
      </c>
      <c r="J93" s="22">
        <f>IF(OR($A93="",$B93="",$C93=""),"",'MPTO_working_3-way'!G92)</f>
        <v>1.8499104367066572</v>
      </c>
      <c r="K93" s="17">
        <f>IF(OR($A93="",$B93="",$C93=""),"",'OddsRatio_working_3-way'!H92)</f>
        <v>4.4147903682698395</v>
      </c>
      <c r="L93" s="21">
        <f>IF(OR($A93="",$B93="",$C93=""),"",'OddsRatio_working_3-way'!I92)</f>
        <v>4.2451113437595351</v>
      </c>
      <c r="M93" s="22">
        <f>IF(OR($A93="",$B93="",$C93=""),"",'OddsRatio_working_3-way'!J92)</f>
        <v>1.8590000615834066</v>
      </c>
      <c r="N93" s="23">
        <f t="shared" si="5"/>
        <v>22.878580323785801</v>
      </c>
      <c r="O93" s="24">
        <f t="shared" si="6"/>
        <v>23.780199252801996</v>
      </c>
      <c r="P93" s="24">
        <f t="shared" si="7"/>
        <v>53.341220423412196</v>
      </c>
      <c r="Q93" t="s">
        <v>580</v>
      </c>
      <c r="R93" t="s">
        <v>643</v>
      </c>
      <c r="S93" t="s">
        <v>766</v>
      </c>
      <c r="AD93" s="39"/>
      <c r="AE93" s="39"/>
      <c r="AH93" s="39"/>
      <c r="AI93" s="39"/>
      <c r="AJ93" t="s">
        <v>714</v>
      </c>
    </row>
    <row r="94" spans="1:36" s="38" customFormat="1" ht="15" x14ac:dyDescent="0.25">
      <c r="A94">
        <v>4.91</v>
      </c>
      <c r="B94">
        <v>3.87</v>
      </c>
      <c r="C94">
        <v>1.74</v>
      </c>
      <c r="D94" s="20">
        <f t="shared" si="4"/>
        <v>3.6776564274739076E-2</v>
      </c>
      <c r="E94" s="17">
        <f>IF(OR($A94="",$B94="",$C94=""),"",A94*'MPTO_working_3-way'!$I93)</f>
        <v>5.0905729305889693</v>
      </c>
      <c r="F94" s="21">
        <f>IF(OR($A94="",$B94="",$C94=""),"",B94*'MPTO_working_3-way'!$I93)</f>
        <v>4.01232530374324</v>
      </c>
      <c r="G94" s="22">
        <f>IF(OR($A94="",$B94="",$C94=""),"",C94*'MPTO_working_3-way'!$I93)</f>
        <v>1.8039912218380461</v>
      </c>
      <c r="H94" s="17">
        <f>IF(OR($A94="",$B94="",$C94=""),"",'MPTO_working_3-way'!E93)</f>
        <v>5.2244656936904015</v>
      </c>
      <c r="I94" s="21">
        <f>IF(OR($A94="",$B94="",$C94=""),"",'MPTO_working_3-way'!F93)</f>
        <v>4.0627437458881603</v>
      </c>
      <c r="J94" s="22">
        <f>IF(OR($A94="",$B94="",$C94=""),"",'MPTO_working_3-way'!G93)</f>
        <v>1.7779238396105563</v>
      </c>
      <c r="K94" s="17">
        <f>IF(OR($A94="",$B94="",$C94=""),"",'OddsRatio_working_3-way'!H93)</f>
        <v>5.1599801817858602</v>
      </c>
      <c r="L94" s="21">
        <f>IF(OR($A94="",$B94="",$C94=""),"",'OddsRatio_working_3-way'!I93)</f>
        <v>4.0534892894438412</v>
      </c>
      <c r="M94" s="22">
        <f>IF(OR($A94="",$B94="",$C94=""),"",'OddsRatio_working_3-way'!J93)</f>
        <v>1.78731082724336</v>
      </c>
      <c r="N94" s="23">
        <f t="shared" si="5"/>
        <v>19.644154275662288</v>
      </c>
      <c r="O94" s="24">
        <f t="shared" si="6"/>
        <v>24.923203486692984</v>
      </c>
      <c r="P94" s="24">
        <f t="shared" si="7"/>
        <v>55.432642237644735</v>
      </c>
      <c r="Q94" t="s">
        <v>577</v>
      </c>
      <c r="R94" t="s">
        <v>642</v>
      </c>
      <c r="S94" t="s">
        <v>766</v>
      </c>
      <c r="AD94" s="39"/>
      <c r="AE94" s="39"/>
      <c r="AH94" s="39"/>
      <c r="AI94" s="39"/>
      <c r="AJ94" t="s">
        <v>714</v>
      </c>
    </row>
    <row r="95" spans="1:36" s="38" customFormat="1" ht="15" x14ac:dyDescent="0.25">
      <c r="A95">
        <v>2.25</v>
      </c>
      <c r="B95">
        <v>3.45</v>
      </c>
      <c r="C95">
        <v>3.35</v>
      </c>
      <c r="D95" s="20">
        <f t="shared" si="4"/>
        <v>3.2806979594779628E-2</v>
      </c>
      <c r="E95" s="17">
        <f>IF(OR($A95="",$B95="",$C95=""),"",A95*'MPTO_working_3-way'!$I94)</f>
        <v>2.3238157040882541</v>
      </c>
      <c r="F95" s="21">
        <f>IF(OR($A95="",$B95="",$C95=""),"",B95*'MPTO_working_3-way'!$I94)</f>
        <v>3.56318407960199</v>
      </c>
      <c r="G95" s="22">
        <f>IF(OR($A95="",$B95="",$C95=""),"",C95*'MPTO_working_3-way'!$I94)</f>
        <v>3.459903381642512</v>
      </c>
      <c r="H95" s="17">
        <f>IF(OR($A95="",$B95="",$C95=""),"",'MPTO_working_3-way'!E94)</f>
        <v>2.3067583300992403</v>
      </c>
      <c r="I95" s="21">
        <f>IF(OR($A95="",$B95="",$C95=""),"",'MPTO_working_3-way'!F94)</f>
        <v>3.58526497199483</v>
      </c>
      <c r="J95" s="22">
        <f>IF(OR($A95="",$B95="",$C95=""),"",'MPTO_working_3-way'!G94)</f>
        <v>3.4773923944839114</v>
      </c>
      <c r="K95" s="17">
        <f>IF(OR($A95="",$B95="",$C95=""),"",'OddsRatio_working_3-way'!H94)</f>
        <v>2.3139916135628495</v>
      </c>
      <c r="L95" s="21">
        <f>IF(OR($A95="",$B95="",$C95=""),"",'OddsRatio_working_3-way'!I94)</f>
        <v>3.5754235625831847</v>
      </c>
      <c r="M95" s="22">
        <f>IF(OR($A95="",$B95="",$C95=""),"",'OddsRatio_working_3-way'!J94)</f>
        <v>3.4703042334981573</v>
      </c>
      <c r="N95" s="23">
        <f t="shared" si="5"/>
        <v>43.032672437866523</v>
      </c>
      <c r="O95" s="24">
        <f t="shared" si="6"/>
        <v>28.064786372521645</v>
      </c>
      <c r="P95" s="24">
        <f t="shared" si="7"/>
        <v>28.902541189611842</v>
      </c>
      <c r="Q95" t="s">
        <v>645</v>
      </c>
      <c r="R95" t="s">
        <v>644</v>
      </c>
      <c r="S95" t="s">
        <v>766</v>
      </c>
      <c r="AD95" s="39"/>
      <c r="AE95" s="39"/>
      <c r="AH95" s="39"/>
      <c r="AI95" s="39"/>
      <c r="AJ95" t="s">
        <v>714</v>
      </c>
    </row>
    <row r="96" spans="1:36" s="38" customFormat="1" ht="15" x14ac:dyDescent="0.25">
      <c r="A96">
        <v>4.91</v>
      </c>
      <c r="B96">
        <v>4</v>
      </c>
      <c r="C96">
        <v>1.71</v>
      </c>
      <c r="D96" s="20">
        <f t="shared" si="4"/>
        <v>3.8461309417467504E-2</v>
      </c>
      <c r="E96" s="17">
        <f>IF(OR($A96="",$B96="",$C96=""),"",A96*'MPTO_working_3-way'!$I95)</f>
        <v>5.098845029239766</v>
      </c>
      <c r="F96" s="21">
        <f>IF(OR($A96="",$B96="",$C96=""),"",B96*'MPTO_working_3-way'!$I95)</f>
        <v>4.15384523766987</v>
      </c>
      <c r="G96" s="22">
        <f>IF(OR($A96="",$B96="",$C96=""),"",C96*'MPTO_working_3-way'!$I95)</f>
        <v>1.7757688391038693</v>
      </c>
      <c r="H96" s="17">
        <f>IF(OR($A96="",$B96="",$C96=""),"",'MPTO_working_3-way'!E95)</f>
        <v>5.2398391953526824</v>
      </c>
      <c r="I96" s="21">
        <f>IF(OR($A96="",$B96="",$C96=""),"",'MPTO_working_3-way'!F95)</f>
        <v>4.2162148590176001</v>
      </c>
      <c r="J96" s="22">
        <f>IF(OR($A96="",$B96="",$C96=""),"",'MPTO_working_3-way'!G95)</f>
        <v>1.7483285122066761</v>
      </c>
      <c r="K96" s="17">
        <f>IF(OR($A96="",$B96="",$C96=""),"",'OddsRatio_working_3-way'!H95)</f>
        <v>5.1745193916497429</v>
      </c>
      <c r="L96" s="21">
        <f>IF(OR($A96="",$B96="",$C96=""),"",'OddsRatio_working_3-way'!I95)</f>
        <v>4.2029560549742273</v>
      </c>
      <c r="M96" s="22">
        <f>IF(OR($A96="",$B96="",$C96=""),"",'OddsRatio_working_3-way'!J95)</f>
        <v>1.7580329330105673</v>
      </c>
      <c r="N96" s="23">
        <f t="shared" si="5"/>
        <v>19.612284630448933</v>
      </c>
      <c r="O96" s="24">
        <f t="shared" si="6"/>
        <v>24.074079383876068</v>
      </c>
      <c r="P96" s="24">
        <f t="shared" si="7"/>
        <v>56.313635985675013</v>
      </c>
      <c r="Q96" t="s">
        <v>687</v>
      </c>
      <c r="R96" t="s">
        <v>646</v>
      </c>
      <c r="S96" t="s">
        <v>766</v>
      </c>
      <c r="AD96" s="39"/>
      <c r="AE96" s="39"/>
      <c r="AH96" s="39"/>
      <c r="AI96" s="39"/>
      <c r="AJ96" t="s">
        <v>714</v>
      </c>
    </row>
    <row r="97" spans="1:36" s="38" customFormat="1" ht="15" x14ac:dyDescent="0.25">
      <c r="A97">
        <v>2.54</v>
      </c>
      <c r="B97">
        <v>3.5</v>
      </c>
      <c r="C97">
        <v>2.83</v>
      </c>
      <c r="D97" s="20">
        <f t="shared" si="4"/>
        <v>3.2771963575224383E-2</v>
      </c>
      <c r="E97" s="17">
        <f>IF(OR($A97="",$B97="",$C97=""),"",A97*'MPTO_working_3-way'!$I96)</f>
        <v>2.6232407874810701</v>
      </c>
      <c r="F97" s="21">
        <f>IF(OR($A97="",$B97="",$C97=""),"",B97*'MPTO_working_3-way'!$I96)</f>
        <v>3.6147018725132853</v>
      </c>
      <c r="G97" s="22">
        <f>IF(OR($A97="",$B97="",$C97=""),"",C97*'MPTO_working_3-way'!$I96)</f>
        <v>2.9227446569178852</v>
      </c>
      <c r="H97" s="17">
        <f>IF(OR($A97="",$B97="",$C97=""),"",'MPTO_working_3-way'!E96)</f>
        <v>2.6124885342932798</v>
      </c>
      <c r="I97" s="21">
        <f>IF(OR($A97="",$B97="",$C97=""),"",'MPTO_working_3-way'!F96)</f>
        <v>3.6391386733911597</v>
      </c>
      <c r="J97" s="22">
        <f>IF(OR($A97="",$B97="",$C97=""),"",'MPTO_working_3-way'!G96)</f>
        <v>2.9202801261341431</v>
      </c>
      <c r="K97" s="17">
        <f>IF(OR($A97="",$B97="",$C97=""),"",'OddsRatio_working_3-way'!H96)</f>
        <v>2.6176580325240648</v>
      </c>
      <c r="L97" s="21">
        <f>IF(OR($A97="",$B97="",$C97=""),"",'OddsRatio_working_3-way'!I96)</f>
        <v>3.6260682346169877</v>
      </c>
      <c r="M97" s="22">
        <f>IF(OR($A97="",$B97="",$C97=""),"",'OddsRatio_working_3-way'!J96)</f>
        <v>2.9222819477396356</v>
      </c>
      <c r="N97" s="23">
        <f t="shared" si="5"/>
        <v>38.120785738477167</v>
      </c>
      <c r="O97" s="24">
        <f t="shared" si="6"/>
        <v>27.664798793066293</v>
      </c>
      <c r="P97" s="24">
        <f t="shared" si="7"/>
        <v>34.214415468456544</v>
      </c>
      <c r="Q97" t="s">
        <v>661</v>
      </c>
      <c r="R97" t="s">
        <v>693</v>
      </c>
      <c r="S97" t="s">
        <v>766</v>
      </c>
      <c r="AD97" s="39"/>
      <c r="AE97" s="39"/>
      <c r="AH97" s="39"/>
      <c r="AI97" s="39"/>
      <c r="AJ97" t="s">
        <v>715</v>
      </c>
    </row>
    <row r="98" spans="1:36" s="38" customFormat="1" ht="15" x14ac:dyDescent="0.25">
      <c r="A98">
        <v>1.4</v>
      </c>
      <c r="B98">
        <v>5.0199999999999996</v>
      </c>
      <c r="C98">
        <v>8.06</v>
      </c>
      <c r="D98" s="20">
        <f t="shared" si="4"/>
        <v>3.7558380444898898E-2</v>
      </c>
      <c r="E98" s="17">
        <f>IF(OR($A98="",$B98="",$C98=""),"",A98*'MPTO_working_3-way'!$I97)</f>
        <v>1.4525817326228583</v>
      </c>
      <c r="F98" s="21">
        <f>IF(OR($A98="",$B98="",$C98=""),"",B98*'MPTO_working_3-way'!$I97)</f>
        <v>5.2085430698333921</v>
      </c>
      <c r="G98" s="22">
        <f>IF(OR($A98="",$B98="",$C98=""),"",C98*'MPTO_working_3-way'!$I97)</f>
        <v>8.3627205463858854</v>
      </c>
      <c r="H98" s="17">
        <f>IF(OR($A98="",$B98="",$C98=""),"",'MPTO_working_3-way'!E97)</f>
        <v>1.4249759005997846</v>
      </c>
      <c r="I98" s="21">
        <f>IF(OR($A98="",$B98="",$C98=""),"",'MPTO_working_3-way'!F97)</f>
        <v>5.3566532847819728</v>
      </c>
      <c r="J98" s="22">
        <f>IF(OR($A98="",$B98="",$C98=""),"",'MPTO_working_3-way'!G97)</f>
        <v>8.9645883623963947</v>
      </c>
      <c r="K98" s="17">
        <f>IF(OR($A98="",$B98="",$C98=""),"",'OddsRatio_working_3-way'!H97)</f>
        <v>1.4333752641031559</v>
      </c>
      <c r="L98" s="21">
        <f>IF(OR($A98="",$B98="",$C98=""),"",'OddsRatio_working_3-way'!I97)</f>
        <v>5.355421404236715</v>
      </c>
      <c r="M98" s="22">
        <f>IF(OR($A98="",$B98="",$C98=""),"",'OddsRatio_working_3-way'!J97)</f>
        <v>8.6490734114206997</v>
      </c>
      <c r="N98" s="23">
        <f t="shared" si="5"/>
        <v>68.842942021193338</v>
      </c>
      <c r="O98" s="24">
        <f t="shared" si="6"/>
        <v>19.199226858500136</v>
      </c>
      <c r="P98" s="24">
        <f t="shared" si="7"/>
        <v>11.957831120306533</v>
      </c>
      <c r="Q98" t="s">
        <v>662</v>
      </c>
      <c r="R98" t="s">
        <v>691</v>
      </c>
      <c r="S98" t="s">
        <v>766</v>
      </c>
      <c r="AD98" s="39"/>
      <c r="AE98" s="39"/>
      <c r="AH98" s="39"/>
      <c r="AI98" s="39"/>
      <c r="AJ98" t="s">
        <v>715</v>
      </c>
    </row>
    <row r="99" spans="1:36" s="38" customFormat="1" ht="15" x14ac:dyDescent="0.25">
      <c r="A99">
        <v>2.8</v>
      </c>
      <c r="B99">
        <v>3.55</v>
      </c>
      <c r="C99">
        <v>2.54</v>
      </c>
      <c r="D99" s="20">
        <f t="shared" si="4"/>
        <v>3.2533785389502246E-2</v>
      </c>
      <c r="E99" s="17">
        <f>IF(OR($A99="",$B99="",$C99=""),"",A99*'MPTO_working_3-way'!$I98)</f>
        <v>2.8910945990906063</v>
      </c>
      <c r="F99" s="21">
        <f>IF(OR($A99="",$B99="",$C99=""),"",B99*'MPTO_working_3-way'!$I98)</f>
        <v>3.6654949381327326</v>
      </c>
      <c r="G99" s="22">
        <f>IF(OR($A99="",$B99="",$C99=""),"",C99*'MPTO_working_3-way'!$I98)</f>
        <v>2.6226358148893358</v>
      </c>
      <c r="H99" s="17">
        <f>IF(OR($A99="",$B99="",$C99=""),"",'MPTO_working_3-way'!E98)</f>
        <v>2.8876841431054983</v>
      </c>
      <c r="I99" s="21">
        <f>IF(OR($A99="",$B99="",$C99=""),"",'MPTO_working_3-way'!F98)</f>
        <v>3.6921412067503132</v>
      </c>
      <c r="J99" s="22">
        <f>IF(OR($A99="",$B99="",$C99=""),"",'MPTO_working_3-way'!G98)</f>
        <v>2.6119467836378307</v>
      </c>
      <c r="K99" s="17">
        <f>IF(OR($A99="",$B99="",$C99=""),"",'OddsRatio_working_3-way'!H98)</f>
        <v>2.8901761685391212</v>
      </c>
      <c r="L99" s="21">
        <f>IF(OR($A99="",$B99="",$C99=""),"",'OddsRatio_working_3-way'!I98)</f>
        <v>3.6777495720970874</v>
      </c>
      <c r="M99" s="22">
        <f>IF(OR($A99="",$B99="",$C99=""),"",'OddsRatio_working_3-way'!J98)</f>
        <v>2.6171507219723593</v>
      </c>
      <c r="N99" s="23">
        <f t="shared" si="5"/>
        <v>34.588975411408192</v>
      </c>
      <c r="O99" s="24">
        <f t="shared" si="6"/>
        <v>27.281445394913504</v>
      </c>
      <c r="P99" s="24">
        <f t="shared" si="7"/>
        <v>38.129579193678317</v>
      </c>
      <c r="Q99" t="s">
        <v>648</v>
      </c>
      <c r="R99" t="s">
        <v>660</v>
      </c>
      <c r="S99" t="s">
        <v>766</v>
      </c>
      <c r="AD99" s="39"/>
      <c r="AE99" s="39"/>
      <c r="AH99" s="39"/>
      <c r="AI99" s="39"/>
      <c r="AJ99" t="s">
        <v>715</v>
      </c>
    </row>
    <row r="100" spans="1:36" s="38" customFormat="1" ht="15" x14ac:dyDescent="0.25">
      <c r="A100">
        <v>2.7</v>
      </c>
      <c r="B100">
        <v>3.46</v>
      </c>
      <c r="C100">
        <v>2.67</v>
      </c>
      <c r="D100" s="20">
        <f t="shared" si="4"/>
        <v>3.3919546616825391E-2</v>
      </c>
      <c r="E100" s="17">
        <f>IF(OR($A100="",$B100="",$C100=""),"",A100*'MPTO_working_3-way'!$I99)</f>
        <v>2.7915827758654288</v>
      </c>
      <c r="F100" s="21">
        <f>IF(OR($A100="",$B100="",$C100=""),"",B100*'MPTO_working_3-way'!$I99)</f>
        <v>3.5773616312942158</v>
      </c>
      <c r="G100" s="22">
        <f>IF(OR($A100="",$B100="",$C100=""),"",C100*'MPTO_working_3-way'!$I99)</f>
        <v>2.7605651894669236</v>
      </c>
      <c r="H100" s="17">
        <f>IF(OR($A100="",$B100="",$C100=""),"",'MPTO_working_3-way'!E99)</f>
        <v>2.7850199527030504</v>
      </c>
      <c r="I100" s="21">
        <f>IF(OR($A100="",$B100="",$C100=""),"",'MPTO_working_3-way'!F99)</f>
        <v>3.6008679106912393</v>
      </c>
      <c r="J100" s="22">
        <f>IF(OR($A100="",$B100="",$C100=""),"",'MPTO_working_3-way'!G99)</f>
        <v>2.7531120377749181</v>
      </c>
      <c r="K100" s="17">
        <f>IF(OR($A100="",$B100="",$C100=""),"",'OddsRatio_working_3-way'!H99)</f>
        <v>2.7886046293618403</v>
      </c>
      <c r="L100" s="21">
        <f>IF(OR($A100="",$B100="",$C100=""),"",'OddsRatio_working_3-way'!I99)</f>
        <v>3.5882161107236041</v>
      </c>
      <c r="M100" s="22">
        <f>IF(OR($A100="",$B100="",$C100=""),"",'OddsRatio_working_3-way'!J99)</f>
        <v>2.7570410182554554</v>
      </c>
      <c r="N100" s="23">
        <f t="shared" si="5"/>
        <v>35.821971988274157</v>
      </c>
      <c r="O100" s="24">
        <f t="shared" si="6"/>
        <v>27.953561956167693</v>
      </c>
      <c r="P100" s="24">
        <f t="shared" si="7"/>
        <v>36.224466055558139</v>
      </c>
      <c r="Q100" t="s">
        <v>651</v>
      </c>
      <c r="R100" t="s">
        <v>695</v>
      </c>
      <c r="S100" t="s">
        <v>766</v>
      </c>
      <c r="AD100" s="39"/>
      <c r="AE100" s="39"/>
      <c r="AH100" s="39"/>
      <c r="AI100" s="39"/>
      <c r="AJ100" t="s">
        <v>715</v>
      </c>
    </row>
    <row r="101" spans="1:36" s="38" customFormat="1" ht="15" x14ac:dyDescent="0.25">
      <c r="A101">
        <v>2.72</v>
      </c>
      <c r="B101">
        <v>3.39</v>
      </c>
      <c r="C101">
        <v>2.7</v>
      </c>
      <c r="D101" s="20">
        <f t="shared" si="4"/>
        <v>3.3002679931362966E-2</v>
      </c>
      <c r="E101" s="17">
        <f>IF(OR($A101="",$B101="",$C101=""),"",A101*'MPTO_working_3-way'!$I100)</f>
        <v>2.8097672894133074</v>
      </c>
      <c r="F101" s="21">
        <f>IF(OR($A101="",$B101="",$C101=""),"",B101*'MPTO_working_3-way'!$I100)</f>
        <v>3.5018790849673205</v>
      </c>
      <c r="G101" s="22">
        <f>IF(OR($A101="",$B101="",$C101=""),"",C101*'MPTO_working_3-way'!$I100)</f>
        <v>2.7891072358146802</v>
      </c>
      <c r="H101" s="17">
        <f>IF(OR($A101="",$B101="",$C101=""),"",'MPTO_working_3-way'!E100)</f>
        <v>2.8038994855346027</v>
      </c>
      <c r="I101" s="21">
        <f>IF(OR($A101="",$B101="",$C101=""),"",'MPTO_working_3-way'!F100)</f>
        <v>3.5213207130854922</v>
      </c>
      <c r="J101" s="22">
        <f>IF(OR($A101="",$B101="",$C101=""),"",'MPTO_working_3-way'!G100)</f>
        <v>2.7826514599437577</v>
      </c>
      <c r="K101" s="17">
        <f>IF(OR($A101="",$B101="",$C101=""),"",'OddsRatio_working_3-way'!H100)</f>
        <v>2.8070527848975568</v>
      </c>
      <c r="L101" s="21">
        <f>IF(OR($A101="",$B101="",$C101=""),"",'OddsRatio_working_3-way'!I100)</f>
        <v>3.5109628813402085</v>
      </c>
      <c r="M101" s="22">
        <f>IF(OR($A101="",$B101="",$C101=""),"",'OddsRatio_working_3-way'!J100)</f>
        <v>2.7860405432127009</v>
      </c>
      <c r="N101" s="23">
        <f t="shared" si="5"/>
        <v>35.590136014744651</v>
      </c>
      <c r="O101" s="24">
        <f t="shared" si="6"/>
        <v>28.556097333364438</v>
      </c>
      <c r="P101" s="24">
        <f t="shared" si="7"/>
        <v>35.853766651890908</v>
      </c>
      <c r="Q101" t="s">
        <v>657</v>
      </c>
      <c r="R101" t="s">
        <v>655</v>
      </c>
      <c r="S101" t="s">
        <v>766</v>
      </c>
      <c r="AD101" s="39"/>
      <c r="AE101" s="39"/>
      <c r="AH101" s="39"/>
      <c r="AI101" s="39"/>
      <c r="AJ101" t="s">
        <v>715</v>
      </c>
    </row>
    <row r="102" spans="1:36" s="38" customFormat="1" ht="15" x14ac:dyDescent="0.25">
      <c r="A102">
        <v>2.02</v>
      </c>
      <c r="B102">
        <v>3.62</v>
      </c>
      <c r="C102">
        <v>3.81</v>
      </c>
      <c r="D102" s="20">
        <f t="shared" si="4"/>
        <v>3.375979047419686E-2</v>
      </c>
      <c r="E102" s="17">
        <f>IF(OR($A102="",$B102="",$C102=""),"",A102*'MPTO_working_3-way'!$I101)</f>
        <v>2.0881947767578777</v>
      </c>
      <c r="F102" s="21">
        <f>IF(OR($A102="",$B102="",$C102=""),"",B102*'MPTO_working_3-way'!$I101)</f>
        <v>3.7422104415165927</v>
      </c>
      <c r="G102" s="22">
        <f>IF(OR($A102="",$B102="",$C102=""),"",C102*'MPTO_working_3-way'!$I101)</f>
        <v>3.9386248017066903</v>
      </c>
      <c r="H102" s="17">
        <f>IF(OR($A102="",$B102="",$C102=""),"",'MPTO_working_3-way'!E101)</f>
        <v>2.0669858802211216</v>
      </c>
      <c r="I102" s="21">
        <f>IF(OR($A102="",$B102="",$C102=""),"",'MPTO_working_3-way'!F101)</f>
        <v>3.7737297252976378</v>
      </c>
      <c r="J102" s="22">
        <f>IF(OR($A102="",$B102="",$C102=""),"",'MPTO_working_3-way'!G101)</f>
        <v>3.9806710062808133</v>
      </c>
      <c r="K102" s="17">
        <f>IF(OR($A102="",$B102="",$C102=""),"",'OddsRatio_working_3-way'!H101)</f>
        <v>2.0753791817509084</v>
      </c>
      <c r="L102" s="21">
        <f>IF(OR($A102="",$B102="",$C102=""),"",'OddsRatio_working_3-way'!I101)</f>
        <v>3.7622484864582151</v>
      </c>
      <c r="M102" s="22">
        <f>IF(OR($A102="",$B102="",$C102=""),"",'OddsRatio_working_3-way'!J101)</f>
        <v>3.9625642163922081</v>
      </c>
      <c r="N102" s="23">
        <f t="shared" si="5"/>
        <v>47.888253104080441</v>
      </c>
      <c r="O102" s="24">
        <f t="shared" si="6"/>
        <v>26.722174384044887</v>
      </c>
      <c r="P102" s="24">
        <f t="shared" si="7"/>
        <v>25.389572511874668</v>
      </c>
      <c r="Q102" t="s">
        <v>654</v>
      </c>
      <c r="R102" t="s">
        <v>717</v>
      </c>
      <c r="S102" t="s">
        <v>766</v>
      </c>
      <c r="AD102" s="39"/>
      <c r="AE102" s="39"/>
      <c r="AH102" s="39"/>
      <c r="AI102" s="39"/>
      <c r="AJ102" t="s">
        <v>715</v>
      </c>
    </row>
    <row r="103" spans="1:36" s="38" customFormat="1" ht="15" x14ac:dyDescent="0.25">
      <c r="A103">
        <v>2.81</v>
      </c>
      <c r="B103">
        <v>3.6</v>
      </c>
      <c r="C103">
        <v>2.5099999999999998</v>
      </c>
      <c r="D103" s="20">
        <f t="shared" si="4"/>
        <v>3.2056038400766429E-2</v>
      </c>
      <c r="E103" s="17">
        <f>IF(OR($A103="",$B103="",$C103=""),"",A103*'MPTO_working_3-way'!$I102)</f>
        <v>2.9000774679061538</v>
      </c>
      <c r="F103" s="21">
        <f>IF(OR($A103="",$B103="",$C103=""),"",B103*'MPTO_working_3-way'!$I102)</f>
        <v>3.7154017382427593</v>
      </c>
      <c r="G103" s="22">
        <f>IF(OR($A103="",$B103="",$C103=""),"",C103*'MPTO_working_3-way'!$I102)</f>
        <v>2.5904606563859236</v>
      </c>
      <c r="H103" s="17">
        <f>IF(OR($A103="",$B103="",$C103=""),"",'MPTO_working_3-way'!E102)</f>
        <v>2.8969843379074973</v>
      </c>
      <c r="I103" s="21">
        <f>IF(OR($A103="",$B103="",$C103=""),"",'MPTO_working_3-way'!F102)</f>
        <v>3.7440222242319638</v>
      </c>
      <c r="J103" s="22">
        <f>IF(OR($A103="",$B103="",$C103=""),"",'MPTO_working_3-way'!G102)</f>
        <v>2.5791740112940791</v>
      </c>
      <c r="K103" s="17">
        <f>IF(OR($A103="",$B103="",$C103=""),"",'OddsRatio_working_3-way'!H102)</f>
        <v>2.8994541250771237</v>
      </c>
      <c r="L103" s="21">
        <f>IF(OR($A103="",$B103="",$C103=""),"",'OddsRatio_working_3-way'!I102)</f>
        <v>3.7284976382323323</v>
      </c>
      <c r="M103" s="22">
        <f>IF(OR($A103="",$B103="",$C103=""),"",'OddsRatio_working_3-way'!J102)</f>
        <v>2.5846274745118549</v>
      </c>
      <c r="N103" s="23">
        <f t="shared" si="5"/>
        <v>34.481837504913159</v>
      </c>
      <c r="O103" s="24">
        <f t="shared" si="6"/>
        <v>26.914989830223885</v>
      </c>
      <c r="P103" s="24">
        <f t="shared" si="7"/>
        <v>38.603172664862939</v>
      </c>
      <c r="Q103" t="s">
        <v>581</v>
      </c>
      <c r="R103" t="s">
        <v>658</v>
      </c>
      <c r="S103" t="s">
        <v>766</v>
      </c>
      <c r="AD103" s="39"/>
      <c r="AE103" s="39"/>
      <c r="AH103" s="39"/>
      <c r="AI103" s="39"/>
      <c r="AJ103" t="s">
        <v>715</v>
      </c>
    </row>
    <row r="104" spans="1:36" s="38" customFormat="1" ht="15" x14ac:dyDescent="0.25">
      <c r="A104">
        <v>2.23</v>
      </c>
      <c r="B104">
        <v>3.48</v>
      </c>
      <c r="C104">
        <v>3.36</v>
      </c>
      <c r="D104" s="20">
        <f t="shared" si="4"/>
        <v>3.3405862731670677E-2</v>
      </c>
      <c r="E104" s="17">
        <f>IF(OR($A104="",$B104="",$C104=""),"",A104*'MPTO_working_3-way'!$I103)</f>
        <v>2.3044950738916254</v>
      </c>
      <c r="F104" s="21">
        <f>IF(OR($A104="",$B104="",$C104=""),"",B104*'MPTO_working_3-way'!$I103)</f>
        <v>3.5962524023062139</v>
      </c>
      <c r="G104" s="22">
        <f>IF(OR($A104="",$B104="",$C104=""),"",C104*'MPTO_working_3-way'!$I103)</f>
        <v>3.4722436987784135</v>
      </c>
      <c r="H104" s="17">
        <f>IF(OR($A104="",$B104="",$C104=""),"",'MPTO_working_3-way'!E103)</f>
        <v>2.2867847325416433</v>
      </c>
      <c r="I104" s="21">
        <f>IF(OR($A104="",$B104="",$C104=""),"",'MPTO_working_3-way'!F103)</f>
        <v>3.6202891017054197</v>
      </c>
      <c r="J104" s="22">
        <f>IF(OR($A104="",$B104="",$C104=""),"",'MPTO_working_3-way'!G103)</f>
        <v>3.4905992571935283</v>
      </c>
      <c r="K104" s="17">
        <f>IF(OR($A104="",$B104="",$C104=""),"",'OddsRatio_working_3-way'!H103)</f>
        <v>2.2942531216838828</v>
      </c>
      <c r="L104" s="21">
        <f>IF(OR($A104="",$B104="",$C104=""),"",'OddsRatio_working_3-way'!I103)</f>
        <v>3.6095510095740084</v>
      </c>
      <c r="M104" s="22">
        <f>IF(OR($A104="",$B104="",$C104=""),"",'OddsRatio_working_3-way'!J103)</f>
        <v>3.4832824123365551</v>
      </c>
      <c r="N104" s="23">
        <f t="shared" si="5"/>
        <v>43.393453573814298</v>
      </c>
      <c r="O104" s="24">
        <f t="shared" si="6"/>
        <v>27.806724560231576</v>
      </c>
      <c r="P104" s="24">
        <f t="shared" si="7"/>
        <v>28.799821865954129</v>
      </c>
      <c r="Q104" t="s">
        <v>647</v>
      </c>
      <c r="R104" t="s">
        <v>582</v>
      </c>
      <c r="S104" t="s">
        <v>766</v>
      </c>
      <c r="AD104" s="39"/>
      <c r="AE104" s="39"/>
      <c r="AH104" s="39"/>
      <c r="AI104" s="39"/>
      <c r="AJ104" t="s">
        <v>715</v>
      </c>
    </row>
    <row r="105" spans="1:36" s="38" customFormat="1" ht="15" x14ac:dyDescent="0.25">
      <c r="A105">
        <v>2.14</v>
      </c>
      <c r="B105">
        <v>3.23</v>
      </c>
      <c r="C105">
        <v>3.8</v>
      </c>
      <c r="D105" s="20">
        <f t="shared" si="4"/>
        <v>4.0045137582824575E-2</v>
      </c>
      <c r="E105" s="17">
        <f>IF(OR($A105="",$B105="",$C105=""),"",A105*'MPTO_working_3-way'!$I104)</f>
        <v>2.2256965944272449</v>
      </c>
      <c r="F105" s="21">
        <f>IF(OR($A105="",$B105="",$C105=""),"",B105*'MPTO_working_3-way'!$I104)</f>
        <v>3.3593457943925236</v>
      </c>
      <c r="G105" s="22">
        <f>IF(OR($A105="",$B105="",$C105=""),"",C105*'MPTO_working_3-way'!$I104)</f>
        <v>3.9521715228147332</v>
      </c>
      <c r="H105" s="17">
        <f>IF(OR($A105="",$B105="",$C105=""),"",'MPTO_working_3-way'!E104)</f>
        <v>2.2029278035099646</v>
      </c>
      <c r="I105" s="21">
        <f>IF(OR($A105="",$B105="",$C105=""),"",'MPTO_working_3-way'!F104)</f>
        <v>3.375537179320224</v>
      </c>
      <c r="J105" s="22">
        <f>IF(OR($A105="",$B105="",$C105=""),"",'MPTO_working_3-way'!G104)</f>
        <v>4.0030500752866676</v>
      </c>
      <c r="K105" s="17">
        <f>IF(OR($A105="",$B105="",$C105=""),"",'OddsRatio_working_3-way'!H104)</f>
        <v>2.2123707484435391</v>
      </c>
      <c r="L105" s="21">
        <f>IF(OR($A105="",$B105="",$C105=""),"",'OddsRatio_working_3-way'!I104)</f>
        <v>3.3715673412535896</v>
      </c>
      <c r="M105" s="22">
        <f>IF(OR($A105="",$B105="",$C105=""),"",'OddsRatio_working_3-way'!J104)</f>
        <v>3.9777527154753582</v>
      </c>
      <c r="N105" s="23">
        <f t="shared" si="5"/>
        <v>44.929753790513274</v>
      </c>
      <c r="O105" s="24">
        <f t="shared" si="6"/>
        <v>29.7677006537766</v>
      </c>
      <c r="P105" s="24">
        <f t="shared" si="7"/>
        <v>25.302545555710115</v>
      </c>
      <c r="Q105" t="s">
        <v>535</v>
      </c>
      <c r="R105" t="s">
        <v>697</v>
      </c>
      <c r="S105" t="s">
        <v>767</v>
      </c>
      <c r="AD105" s="39"/>
      <c r="AE105" s="39"/>
      <c r="AH105" s="39"/>
      <c r="AI105" s="39"/>
      <c r="AJ105" t="s">
        <v>703</v>
      </c>
    </row>
    <row r="106" spans="1:36" s="38" customFormat="1" ht="15" x14ac:dyDescent="0.25">
      <c r="A106">
        <v>2.0099999999999998</v>
      </c>
      <c r="B106">
        <v>3.38</v>
      </c>
      <c r="C106">
        <v>3.96</v>
      </c>
      <c r="D106" s="20">
        <f t="shared" si="4"/>
        <v>4.5895678501878479E-2</v>
      </c>
      <c r="E106" s="17">
        <f>IF(OR($A106="",$B106="",$C106=""),"",A106*'MPTO_working_3-way'!$I105)</f>
        <v>2.1022503137887756</v>
      </c>
      <c r="F106" s="21">
        <f>IF(OR($A106="",$B106="",$C106=""),"",B106*'MPTO_working_3-way'!$I105)</f>
        <v>3.535127393336349</v>
      </c>
      <c r="G106" s="22">
        <f>IF(OR($A106="",$B106="",$C106=""),"",C106*'MPTO_working_3-way'!$I105)</f>
        <v>4.1417468868674385</v>
      </c>
      <c r="H106" s="17">
        <f>IF(OR($A106="",$B106="",$C106=""),"",'MPTO_working_3-way'!E105)</f>
        <v>2.0737686014015337</v>
      </c>
      <c r="I106" s="21">
        <f>IF(OR($A106="",$B106="",$C106=""),"",'MPTO_working_3-way'!F105)</f>
        <v>3.5643072298733873</v>
      </c>
      <c r="J106" s="22">
        <f>IF(OR($A106="",$B106="",$C106=""),"",'MPTO_working_3-way'!G105)</f>
        <v>4.2153772294764078</v>
      </c>
      <c r="K106" s="17">
        <f>IF(OR($A106="",$B106="",$C106=""),"",'OddsRatio_working_3-way'!H105)</f>
        <v>2.085032548112999</v>
      </c>
      <c r="L106" s="21">
        <f>IF(OR($A106="",$B106="",$C106=""),"",'OddsRatio_working_3-way'!I105)</f>
        <v>3.556809370800929</v>
      </c>
      <c r="M106" s="22">
        <f>IF(OR($A106="",$B106="",$C106=""),"",'OddsRatio_working_3-way'!J105)</f>
        <v>4.1798973687272056</v>
      </c>
      <c r="N106" s="23">
        <f t="shared" si="5"/>
        <v>47.568074716932848</v>
      </c>
      <c r="O106" s="24">
        <f t="shared" si="6"/>
        <v>28.287523722199708</v>
      </c>
      <c r="P106" s="24">
        <f t="shared" si="7"/>
        <v>24.144401560867429</v>
      </c>
      <c r="Q106" t="s">
        <v>665</v>
      </c>
      <c r="R106" t="s">
        <v>533</v>
      </c>
      <c r="S106" t="s">
        <v>767</v>
      </c>
      <c r="AD106" s="39"/>
      <c r="AE106" s="39"/>
      <c r="AH106" s="39"/>
      <c r="AI106" s="39"/>
      <c r="AJ106" t="s">
        <v>703</v>
      </c>
    </row>
    <row r="107" spans="1:36" s="38" customFormat="1" ht="15" x14ac:dyDescent="0.25">
      <c r="A107">
        <v>1.87</v>
      </c>
      <c r="B107">
        <v>3.59</v>
      </c>
      <c r="C107">
        <v>4.38</v>
      </c>
      <c r="D107" s="20">
        <f t="shared" si="4"/>
        <v>4.1621392605301288E-2</v>
      </c>
      <c r="E107" s="17">
        <f>IF(OR($A107="",$B107="",$C107=""),"",A107*'MPTO_working_3-way'!$I106)</f>
        <v>1.9478320041719135</v>
      </c>
      <c r="F107" s="21">
        <f>IF(OR($A107="",$B107="",$C107=""),"",B107*'MPTO_working_3-way'!$I106)</f>
        <v>3.7394207994530313</v>
      </c>
      <c r="G107" s="22">
        <f>IF(OR($A107="",$B107="",$C107=""),"",C107*'MPTO_working_3-way'!$I106)</f>
        <v>4.5623016996112193</v>
      </c>
      <c r="H107" s="17">
        <f>IF(OR($A107="",$B107="",$C107=""),"",'MPTO_working_3-way'!E106)</f>
        <v>1.9198074881421161</v>
      </c>
      <c r="I107" s="21">
        <f>IF(OR($A107="",$B107="",$C107=""),"",'MPTO_working_3-way'!F106)</f>
        <v>3.7781795355601604</v>
      </c>
      <c r="J107" s="22">
        <f>IF(OR($A107="",$B107="",$C107=""),"",'MPTO_working_3-way'!G106)</f>
        <v>4.6633807452653713</v>
      </c>
      <c r="K107" s="17">
        <f>IF(OR($A107="",$B107="",$C107=""),"",'OddsRatio_working_3-way'!H106)</f>
        <v>1.9303900228382065</v>
      </c>
      <c r="L107" s="21">
        <f>IF(OR($A107="",$B107="",$C107=""),"",'OddsRatio_working_3-way'!I106)</f>
        <v>3.7697817921275334</v>
      </c>
      <c r="M107" s="22">
        <f>IF(OR($A107="",$B107="",$C107=""),"",'OddsRatio_working_3-way'!J106)</f>
        <v>4.6146187094173987</v>
      </c>
      <c r="N107" s="23">
        <f t="shared" si="5"/>
        <v>51.339129753396385</v>
      </c>
      <c r="O107" s="24">
        <f t="shared" si="6"/>
        <v>26.742109370153557</v>
      </c>
      <c r="P107" s="24">
        <f t="shared" si="7"/>
        <v>21.918760876450058</v>
      </c>
      <c r="Q107" t="s">
        <v>604</v>
      </c>
      <c r="R107" t="s">
        <v>546</v>
      </c>
      <c r="S107" t="s">
        <v>767</v>
      </c>
      <c r="AD107" s="39"/>
      <c r="AE107" s="39"/>
      <c r="AH107" s="39"/>
      <c r="AI107" s="39"/>
      <c r="AJ107" t="s">
        <v>709</v>
      </c>
    </row>
    <row r="108" spans="1:36" s="38" customFormat="1" ht="15" x14ac:dyDescent="0.25">
      <c r="A108">
        <v>2.89</v>
      </c>
      <c r="B108">
        <v>3.5</v>
      </c>
      <c r="C108">
        <v>2.4900000000000002</v>
      </c>
      <c r="D108" s="20">
        <f t="shared" si="4"/>
        <v>3.3341472662771654E-2</v>
      </c>
      <c r="E108" s="17">
        <f>IF(OR($A108="",$B108="",$C108=""),"",A108*'MPTO_working_3-way'!$I107)</f>
        <v>2.9863568559954103</v>
      </c>
      <c r="F108" s="21">
        <f>IF(OR($A108="",$B108="",$C108=""),"",B108*'MPTO_working_3-way'!$I107)</f>
        <v>3.616695154319701</v>
      </c>
      <c r="G108" s="22">
        <f>IF(OR($A108="",$B108="",$C108=""),"",C108*'MPTO_working_3-way'!$I107)</f>
        <v>2.5730202669303015</v>
      </c>
      <c r="H108" s="17">
        <f>IF(OR($A108="",$B108="",$C108=""),"",'MPTO_working_3-way'!E107)</f>
        <v>2.9859041108070459</v>
      </c>
      <c r="I108" s="21">
        <f>IF(OR($A108="",$B108="",$C108=""),"",'MPTO_working_3-way'!F107)</f>
        <v>3.6416544770598427</v>
      </c>
      <c r="J108" s="22">
        <f>IF(OR($A108="",$B108="",$C108=""),"",'MPTO_working_3-way'!G107)</f>
        <v>2.5608679811220036</v>
      </c>
      <c r="K108" s="17">
        <f>IF(OR($A108="",$B108="",$C108=""),"",'OddsRatio_working_3-way'!H107)</f>
        <v>2.9871047998383222</v>
      </c>
      <c r="L108" s="21">
        <f>IF(OR($A108="",$B108="",$C108=""),"",'OddsRatio_working_3-way'!I107)</f>
        <v>3.6284455024316431</v>
      </c>
      <c r="M108" s="22">
        <f>IF(OR($A108="",$B108="",$C108=""),"",'OddsRatio_working_3-way'!J107)</f>
        <v>2.5665535194492599</v>
      </c>
      <c r="N108" s="23">
        <f t="shared" si="5"/>
        <v>33.485616362036566</v>
      </c>
      <c r="O108" s="24">
        <f t="shared" si="6"/>
        <v>27.649551796081624</v>
      </c>
      <c r="P108" s="24">
        <f t="shared" si="7"/>
        <v>38.864831841881802</v>
      </c>
      <c r="Q108" t="s">
        <v>672</v>
      </c>
      <c r="R108" t="s">
        <v>547</v>
      </c>
      <c r="S108" t="s">
        <v>767</v>
      </c>
      <c r="AD108" s="39"/>
      <c r="AE108" s="39"/>
      <c r="AH108" s="39"/>
      <c r="AI108" s="39"/>
      <c r="AJ108" t="s">
        <v>711</v>
      </c>
    </row>
    <row r="109" spans="1:36" s="38" customFormat="1" ht="15" x14ac:dyDescent="0.25">
      <c r="A109">
        <v>2.14</v>
      </c>
      <c r="B109">
        <v>3.44</v>
      </c>
      <c r="C109">
        <v>3.62</v>
      </c>
      <c r="D109" s="20">
        <f t="shared" si="4"/>
        <v>3.4230487967424894E-2</v>
      </c>
      <c r="E109" s="17">
        <f>IF(OR($A109="",$B109="",$C109=""),"",A109*'MPTO_working_3-way'!$I108)</f>
        <v>2.2132532442502892</v>
      </c>
      <c r="F109" s="21">
        <f>IF(OR($A109="",$B109="",$C109=""),"",B109*'MPTO_working_3-way'!$I108)</f>
        <v>3.5577528786079418</v>
      </c>
      <c r="G109" s="22">
        <f>IF(OR($A109="",$B109="",$C109=""),"",C109*'MPTO_working_3-way'!$I108)</f>
        <v>3.7439143664420782</v>
      </c>
      <c r="H109" s="17">
        <f>IF(OR($A109="",$B109="",$C109=""),"",'MPTO_working_3-way'!E108)</f>
        <v>2.1935618404249202</v>
      </c>
      <c r="I109" s="21">
        <f>IF(OR($A109="",$B109="",$C109=""),"",'MPTO_working_3-way'!F108)</f>
        <v>3.5805396155676203</v>
      </c>
      <c r="J109" s="22">
        <f>IF(OR($A109="",$B109="",$C109=""),"",'MPTO_working_3-way'!G108)</f>
        <v>3.7759654557174676</v>
      </c>
      <c r="K109" s="17">
        <f>IF(OR($A109="",$B109="",$C109=""),"",'OddsRatio_working_3-way'!H108)</f>
        <v>2.2016535508913146</v>
      </c>
      <c r="L109" s="21">
        <f>IF(OR($A109="",$B109="",$C109=""),"",'OddsRatio_working_3-way'!I108)</f>
        <v>3.5719602317322869</v>
      </c>
      <c r="M109" s="22">
        <f>IF(OR($A109="",$B109="",$C109=""),"",'OddsRatio_working_3-way'!J108)</f>
        <v>3.7616950029256513</v>
      </c>
      <c r="N109" s="23">
        <f t="shared" si="5"/>
        <v>45.182357807352361</v>
      </c>
      <c r="O109" s="24">
        <f t="shared" si="6"/>
        <v>28.107629566201759</v>
      </c>
      <c r="P109" s="24">
        <f t="shared" si="7"/>
        <v>26.710012626445874</v>
      </c>
      <c r="Q109" t="s">
        <v>556</v>
      </c>
      <c r="R109" t="s">
        <v>624</v>
      </c>
      <c r="S109" t="s">
        <v>767</v>
      </c>
      <c r="AD109" s="39"/>
      <c r="AE109" s="39"/>
      <c r="AH109" s="39"/>
      <c r="AI109" s="39"/>
      <c r="AJ109" t="s">
        <v>713</v>
      </c>
    </row>
    <row r="110" spans="1:36" s="38" customFormat="1" ht="15" x14ac:dyDescent="0.25">
      <c r="A110">
        <v>2.27</v>
      </c>
      <c r="B110">
        <v>3.34</v>
      </c>
      <c r="C110">
        <v>3.42</v>
      </c>
      <c r="D110" s="20">
        <f t="shared" si="4"/>
        <v>3.2327492784737455E-2</v>
      </c>
      <c r="E110" s="17">
        <f>IF(OR($A110="",$B110="",$C110=""),"",A110*'MPTO_working_3-way'!$I109)</f>
        <v>2.3433834086213539</v>
      </c>
      <c r="F110" s="21">
        <f>IF(OR($A110="",$B110="",$C110=""),"",B110*'MPTO_working_3-way'!$I109)</f>
        <v>3.4479738259010229</v>
      </c>
      <c r="G110" s="22">
        <f>IF(OR($A110="",$B110="",$C110=""),"",C110*'MPTO_working_3-way'!$I109)</f>
        <v>3.5305600253238021</v>
      </c>
      <c r="H110" s="17">
        <f>IF(OR($A110="",$B110="",$C110=""),"",'MPTO_working_3-way'!E109)</f>
        <v>2.3269190846731318</v>
      </c>
      <c r="I110" s="21">
        <f>IF(OR($A110="",$B110="",$C110=""),"",'MPTO_working_3-way'!F109)</f>
        <v>3.4646989331352689</v>
      </c>
      <c r="J110" s="22">
        <f>IF(OR($A110="",$B110="",$C110=""),"",'MPTO_working_3-way'!G109)</f>
        <v>3.5508610976249044</v>
      </c>
      <c r="K110" s="17">
        <f>IF(OR($A110="",$B110="",$C110=""),"",'OddsRatio_working_3-way'!H109)</f>
        <v>2.3339391998020118</v>
      </c>
      <c r="L110" s="21">
        <f>IF(OR($A110="",$B110="",$C110=""),"",'OddsRatio_working_3-way'!I109)</f>
        <v>3.4578092342808722</v>
      </c>
      <c r="M110" s="22">
        <f>IF(OR($A110="",$B110="",$C110=""),"",'OddsRatio_working_3-way'!J109)</f>
        <v>3.5418369004101331</v>
      </c>
      <c r="N110" s="23">
        <f t="shared" si="5"/>
        <v>42.67334130304841</v>
      </c>
      <c r="O110" s="24">
        <f t="shared" si="6"/>
        <v>29.002540346682604</v>
      </c>
      <c r="P110" s="24">
        <f t="shared" si="7"/>
        <v>28.324118350268972</v>
      </c>
      <c r="Q110" t="s">
        <v>563</v>
      </c>
      <c r="R110" t="s">
        <v>631</v>
      </c>
      <c r="S110" t="s">
        <v>767</v>
      </c>
      <c r="AD110" s="39"/>
      <c r="AE110" s="39"/>
      <c r="AH110" s="39"/>
      <c r="AI110" s="39"/>
      <c r="AJ110" t="s">
        <v>706</v>
      </c>
    </row>
    <row r="111" spans="1:36" s="38" customFormat="1" ht="15" x14ac:dyDescent="0.25">
      <c r="A111">
        <v>3.23</v>
      </c>
      <c r="B111">
        <v>3.1</v>
      </c>
      <c r="C111">
        <v>2.46</v>
      </c>
      <c r="D111" s="20">
        <f t="shared" si="4"/>
        <v>3.8682233421754919E-2</v>
      </c>
      <c r="E111" s="17">
        <f>IF(OR($A111="",$B111="",$C111=""),"",A111*'MPTO_working_3-way'!$I110)</f>
        <v>3.3549436139522686</v>
      </c>
      <c r="F111" s="21">
        <f>IF(OR($A111="",$B111="",$C111=""),"",B111*'MPTO_working_3-way'!$I110)</f>
        <v>3.2199149236074405</v>
      </c>
      <c r="G111" s="22">
        <f>IF(OR($A111="",$B111="",$C111=""),"",C111*'MPTO_working_3-way'!$I110)</f>
        <v>2.5551582942175171</v>
      </c>
      <c r="H111" s="17">
        <f>IF(OR($A111="",$B111="",$C111=""),"",'MPTO_working_3-way'!E110)</f>
        <v>3.3703686811237126</v>
      </c>
      <c r="I111" s="21">
        <f>IF(OR($A111="",$B111="",$C111=""),"",'MPTO_working_3-way'!F110)</f>
        <v>3.2290712785639939</v>
      </c>
      <c r="J111" s="22">
        <f>IF(OR($A111="",$B111="",$C111=""),"",'MPTO_working_3-way'!G110)</f>
        <v>2.5405859415021155</v>
      </c>
      <c r="K111" s="17">
        <f>IF(OR($A111="",$B111="",$C111=""),"",'OddsRatio_working_3-way'!H110)</f>
        <v>3.3630513723948705</v>
      </c>
      <c r="L111" s="21">
        <f>IF(OR($A111="",$B111="",$C111=""),"",'OddsRatio_working_3-way'!I110)</f>
        <v>3.2252950143628829</v>
      </c>
      <c r="M111" s="22">
        <f>IF(OR($A111="",$B111="",$C111=""),"",'OddsRatio_working_3-way'!J110)</f>
        <v>2.5471098671284804</v>
      </c>
      <c r="N111" s="23">
        <f t="shared" si="5"/>
        <v>29.806760263906696</v>
      </c>
      <c r="O111" s="24">
        <f t="shared" si="6"/>
        <v>31.056721178199552</v>
      </c>
      <c r="P111" s="24">
        <f t="shared" si="7"/>
        <v>39.136518557893751</v>
      </c>
      <c r="Q111" t="s">
        <v>633</v>
      </c>
      <c r="R111" t="s">
        <v>568</v>
      </c>
      <c r="S111" t="s">
        <v>767</v>
      </c>
      <c r="AD111" s="39"/>
      <c r="AE111" s="39"/>
      <c r="AH111" s="39"/>
      <c r="AI111" s="39"/>
      <c r="AJ111" t="s">
        <v>707</v>
      </c>
    </row>
    <row r="112" spans="1:36" s="38" customFormat="1" ht="15" x14ac:dyDescent="0.25">
      <c r="A112">
        <v>2.3199999999999998</v>
      </c>
      <c r="B112">
        <v>3.28</v>
      </c>
      <c r="C112">
        <v>3.29</v>
      </c>
      <c r="D112" s="20">
        <f t="shared" si="4"/>
        <v>3.9863899320263574E-2</v>
      </c>
      <c r="E112" s="17">
        <f>IF(OR($A112="",$B112="",$C112=""),"",A112*'MPTO_working_3-way'!$I111)</f>
        <v>2.4124842464230114</v>
      </c>
      <c r="F112" s="21">
        <f>IF(OR($A112="",$B112="",$C112=""),"",B112*'MPTO_working_3-way'!$I111)</f>
        <v>3.4107535897704642</v>
      </c>
      <c r="G112" s="22">
        <f>IF(OR($A112="",$B112="",$C112=""),"",C112*'MPTO_working_3-way'!$I111)</f>
        <v>3.4211522287636673</v>
      </c>
      <c r="H112" s="17">
        <f>IF(OR($A112="",$B112="",$C112=""),"",'MPTO_working_3-way'!E111)</f>
        <v>2.3937961441610138</v>
      </c>
      <c r="I112" s="21">
        <f>IF(OR($A112="",$B112="",$C112=""),"",'MPTO_working_3-way'!F111)</f>
        <v>3.4294719215882243</v>
      </c>
      <c r="J112" s="22">
        <f>IF(OR($A112="",$B112="",$C112=""),"",'MPTO_working_3-way'!G111)</f>
        <v>3.4404056217128995</v>
      </c>
      <c r="K112" s="17">
        <f>IF(OR($A112="",$B112="",$C112=""),"",'OddsRatio_working_3-way'!H111)</f>
        <v>2.4018525766477543</v>
      </c>
      <c r="L112" s="21">
        <f>IF(OR($A112="",$B112="",$C112=""),"",'OddsRatio_working_3-way'!I111)</f>
        <v>3.4213817233006671</v>
      </c>
      <c r="M112" s="22">
        <f>IF(OR($A112="",$B112="",$C112=""),"",'OddsRatio_working_3-way'!J111)</f>
        <v>3.4320018185783017</v>
      </c>
      <c r="N112" s="23">
        <f t="shared" si="5"/>
        <v>41.451047876590252</v>
      </c>
      <c r="O112" s="24">
        <f t="shared" si="6"/>
        <v>29.319033863929693</v>
      </c>
      <c r="P112" s="24">
        <f t="shared" si="7"/>
        <v>29.229918259480055</v>
      </c>
      <c r="Q112" t="s">
        <v>682</v>
      </c>
      <c r="R112" t="s">
        <v>525</v>
      </c>
      <c r="S112" t="s">
        <v>767</v>
      </c>
      <c r="AD112" s="39"/>
      <c r="AE112" s="39"/>
      <c r="AH112" s="39"/>
      <c r="AI112" s="39"/>
      <c r="AJ112" t="s">
        <v>707</v>
      </c>
    </row>
    <row r="113" spans="1:36" s="38" customFormat="1" ht="15" x14ac:dyDescent="0.25">
      <c r="A113">
        <v>1.83</v>
      </c>
      <c r="B113">
        <v>3.57</v>
      </c>
      <c r="C113">
        <v>4.8099999999999996</v>
      </c>
      <c r="D113" s="20">
        <f t="shared" si="4"/>
        <v>3.4460340149828905E-2</v>
      </c>
      <c r="E113" s="17">
        <f>IF(OR($A113="",$B113="",$C113=""),"",A113*'MPTO_working_3-way'!$I112)</f>
        <v>1.893062422474187</v>
      </c>
      <c r="F113" s="21">
        <f>IF(OR($A113="",$B113="",$C113=""),"",B113*'MPTO_working_3-way'!$I112)</f>
        <v>3.6930234143348892</v>
      </c>
      <c r="G113" s="22">
        <f>IF(OR($A113="",$B113="",$C113=""),"",C113*'MPTO_working_3-way'!$I112)</f>
        <v>4.975754236120677</v>
      </c>
      <c r="H113" s="17">
        <f>IF(OR($A113="",$B113="",$C113=""),"",'MPTO_working_3-way'!E112)</f>
        <v>1.8692940708072463</v>
      </c>
      <c r="I113" s="21">
        <f>IF(OR($A113="",$B113="",$C113=""),"",'MPTO_working_3-way'!F112)</f>
        <v>3.722658033910978</v>
      </c>
      <c r="J113" s="22">
        <f>IF(OR($A113="",$B113="",$C113=""),"",'MPTO_working_3-way'!G112)</f>
        <v>5.0913016026701916</v>
      </c>
      <c r="K113" s="17">
        <f>IF(OR($A113="",$B113="",$C113=""),"",'OddsRatio_working_3-way'!H112)</f>
        <v>1.8782783142156896</v>
      </c>
      <c r="L113" s="21">
        <f>IF(OR($A113="",$B113="",$C113=""),"",'OddsRatio_working_3-way'!I112)</f>
        <v>3.7194882741377371</v>
      </c>
      <c r="M113" s="22">
        <f>IF(OR($A113="",$B113="",$C113=""),"",'OddsRatio_working_3-way'!J112)</f>
        <v>5.0316149122431035</v>
      </c>
      <c r="N113" s="23">
        <f t="shared" si="5"/>
        <v>52.824459887224641</v>
      </c>
      <c r="O113" s="24">
        <f t="shared" si="6"/>
        <v>27.078084480005909</v>
      </c>
      <c r="P113" s="24">
        <f t="shared" si="7"/>
        <v>20.09745563276946</v>
      </c>
      <c r="Q113" t="s">
        <v>684</v>
      </c>
      <c r="R113" t="s">
        <v>571</v>
      </c>
      <c r="S113" t="s">
        <v>767</v>
      </c>
      <c r="AD113" s="39"/>
      <c r="AE113" s="39"/>
      <c r="AH113" s="39"/>
      <c r="AI113" s="39"/>
      <c r="AJ113" t="s">
        <v>708</v>
      </c>
    </row>
    <row r="114" spans="1:36" s="38" customFormat="1" ht="15" x14ac:dyDescent="0.25">
      <c r="A114">
        <v>4.58</v>
      </c>
      <c r="B114">
        <v>3.6</v>
      </c>
      <c r="C114">
        <v>1.85</v>
      </c>
      <c r="D114" s="20">
        <f t="shared" si="4"/>
        <v>3.6658929672030105E-2</v>
      </c>
      <c r="E114" s="17">
        <f>IF(OR($A114="",$B114="",$C114=""),"",A114*'MPTO_working_3-way'!$I113)</f>
        <v>4.7478978978978983</v>
      </c>
      <c r="F114" s="21">
        <f>IF(OR($A114="",$B114="",$C114=""),"",B114*'MPTO_working_3-way'!$I113)</f>
        <v>3.7319721468193086</v>
      </c>
      <c r="G114" s="22">
        <f>IF(OR($A114="",$B114="",$C114=""),"",C114*'MPTO_working_3-way'!$I113)</f>
        <v>1.9178190198932559</v>
      </c>
      <c r="H114" s="17">
        <f>IF(OR($A114="",$B114="",$C114=""),"",'MPTO_working_3-way'!E113)</f>
        <v>4.8515200033931016</v>
      </c>
      <c r="I114" s="21">
        <f>IF(OR($A114="",$B114="",$C114=""),"",'MPTO_working_3-way'!F113)</f>
        <v>3.7656538056360289</v>
      </c>
      <c r="J114" s="22">
        <f>IF(OR($A114="",$B114="",$C114=""),"",'MPTO_working_3-way'!G113)</f>
        <v>1.8927890323461398</v>
      </c>
      <c r="K114" s="17">
        <f>IF(OR($A114="",$B114="",$C114=""),"",'OddsRatio_working_3-way'!H113)</f>
        <v>4.8000255064292263</v>
      </c>
      <c r="L114" s="21">
        <f>IF(OR($A114="",$B114="",$C114=""),"",'OddsRatio_working_3-way'!I113)</f>
        <v>3.7597950605351915</v>
      </c>
      <c r="M114" s="22">
        <f>IF(OR($A114="",$B114="",$C114=""),"",'OddsRatio_working_3-way'!J113)</f>
        <v>1.9022406928672746</v>
      </c>
      <c r="N114" s="23">
        <f t="shared" si="5"/>
        <v>21.061952499920935</v>
      </c>
      <c r="O114" s="24">
        <f t="shared" si="6"/>
        <v>26.795484013788307</v>
      </c>
      <c r="P114" s="24">
        <f t="shared" si="7"/>
        <v>52.142563486290747</v>
      </c>
      <c r="Q114" t="s">
        <v>579</v>
      </c>
      <c r="R114" t="s">
        <v>686</v>
      </c>
      <c r="S114" t="s">
        <v>767</v>
      </c>
      <c r="AD114" s="39"/>
      <c r="AE114" s="39"/>
      <c r="AH114" s="39"/>
      <c r="AI114" s="39"/>
      <c r="AJ114" t="s">
        <v>714</v>
      </c>
    </row>
    <row r="115" spans="1:36" s="38" customFormat="1" ht="15" x14ac:dyDescent="0.25">
      <c r="A115">
        <v>2</v>
      </c>
      <c r="B115">
        <v>3.48</v>
      </c>
      <c r="C115">
        <v>4.04</v>
      </c>
      <c r="D115" s="20">
        <f t="shared" si="4"/>
        <v>3.4881074314327964E-2</v>
      </c>
      <c r="E115" s="17">
        <f>IF(OR($A115="",$B115="",$C115=""),"",A115*'MPTO_working_3-way'!$I114)</f>
        <v>2.0697621486286559</v>
      </c>
      <c r="F115" s="21">
        <f>IF(OR($A115="",$B115="",$C115=""),"",B115*'MPTO_working_3-way'!$I114)</f>
        <v>3.6013861386138615</v>
      </c>
      <c r="G115" s="22">
        <f>IF(OR($A115="",$B115="",$C115=""),"",C115*'MPTO_working_3-way'!$I114)</f>
        <v>4.1809195402298851</v>
      </c>
      <c r="H115" s="17">
        <f>IF(OR($A115="",$B115="",$C115=""),"",'MPTO_working_3-way'!E114)</f>
        <v>2.0476153487649524</v>
      </c>
      <c r="I115" s="21">
        <f>IF(OR($A115="",$B115="",$C115=""),"",'MPTO_working_3-way'!F114)</f>
        <v>3.6267455458485243</v>
      </c>
      <c r="J115" s="22">
        <f>IF(OR($A115="",$B115="",$C115=""),"",'MPTO_working_3-way'!G114)</f>
        <v>4.2391251909624508</v>
      </c>
      <c r="K115" s="17">
        <f>IF(OR($A115="",$B115="",$C115=""),"",'OddsRatio_working_3-way'!H114)</f>
        <v>2.0563784779214451</v>
      </c>
      <c r="L115" s="21">
        <f>IF(OR($A115="",$B115="",$C115=""),"",'OddsRatio_working_3-way'!I114)</f>
        <v>3.6198186252451841</v>
      </c>
      <c r="M115" s="22">
        <f>IF(OR($A115="",$B115="",$C115=""),"",'OddsRatio_working_3-way'!J114)</f>
        <v>4.2113905728811938</v>
      </c>
      <c r="N115" s="23">
        <f t="shared" si="5"/>
        <v>48.314730301863968</v>
      </c>
      <c r="O115" s="24">
        <f t="shared" si="6"/>
        <v>27.767086380381588</v>
      </c>
      <c r="P115" s="24">
        <f t="shared" si="7"/>
        <v>23.918183317754441</v>
      </c>
      <c r="Q115" t="s">
        <v>689</v>
      </c>
      <c r="R115" t="s">
        <v>685</v>
      </c>
      <c r="S115" t="s">
        <v>767</v>
      </c>
      <c r="AD115" s="39"/>
      <c r="AE115" s="39"/>
      <c r="AH115" s="39"/>
      <c r="AI115" s="39"/>
      <c r="AJ115" t="s">
        <v>714</v>
      </c>
    </row>
    <row r="116" spans="1:36" s="38" customFormat="1" ht="15" x14ac:dyDescent="0.25">
      <c r="A116">
        <v>2</v>
      </c>
      <c r="B116">
        <v>3.46</v>
      </c>
      <c r="C116">
        <v>4.07</v>
      </c>
      <c r="D116" s="20">
        <f t="shared" si="4"/>
        <v>3.4717586740708128E-2</v>
      </c>
      <c r="E116" s="17">
        <f>IF(OR($A116="",$B116="",$C116=""),"",A116*'MPTO_working_3-way'!$I115)</f>
        <v>2.0694351734814163</v>
      </c>
      <c r="F116" s="21">
        <f>IF(OR($A116="",$B116="",$C116=""),"",B116*'MPTO_working_3-way'!$I115)</f>
        <v>3.5801228501228501</v>
      </c>
      <c r="G116" s="22">
        <f>IF(OR($A116="",$B116="",$C116=""),"",C116*'MPTO_working_3-way'!$I115)</f>
        <v>4.2113005780346819</v>
      </c>
      <c r="H116" s="17">
        <f>IF(OR($A116="",$B116="",$C116=""),"",'MPTO_working_3-way'!E115)</f>
        <v>2.0473868879153261</v>
      </c>
      <c r="I116" s="21">
        <f>IF(OR($A116="",$B116="",$C116=""),"",'MPTO_working_3-way'!F115)</f>
        <v>3.6043204136130567</v>
      </c>
      <c r="J116" s="22">
        <f>IF(OR($A116="",$B116="",$C116=""),"",'MPTO_working_3-way'!G115)</f>
        <v>4.2711730747844028</v>
      </c>
      <c r="K116" s="17">
        <f>IF(OR($A116="",$B116="",$C116=""),"",'OddsRatio_working_3-way'!H115)</f>
        <v>2.0561245060395961</v>
      </c>
      <c r="L116" s="21">
        <f>IF(OR($A116="",$B116="",$C116=""),"",'OddsRatio_working_3-way'!I115)</f>
        <v>3.5980662848574059</v>
      </c>
      <c r="M116" s="22">
        <f>IF(OR($A116="",$B116="",$C116=""),"",'OddsRatio_working_3-way'!J115)</f>
        <v>4.2423022335415608</v>
      </c>
      <c r="N116" s="23">
        <f t="shared" si="5"/>
        <v>48.322364131740223</v>
      </c>
      <c r="O116" s="24">
        <f t="shared" si="6"/>
        <v>27.932002388289146</v>
      </c>
      <c r="P116" s="24">
        <f t="shared" si="7"/>
        <v>23.745633479970625</v>
      </c>
      <c r="Q116" t="s">
        <v>653</v>
      </c>
      <c r="R116" t="s">
        <v>692</v>
      </c>
      <c r="S116" t="s">
        <v>767</v>
      </c>
      <c r="AD116" s="39"/>
      <c r="AE116" s="39"/>
      <c r="AH116" s="39"/>
      <c r="AI116" s="39"/>
      <c r="AJ116" t="s">
        <v>715</v>
      </c>
    </row>
    <row r="117" spans="1:36" s="38" customFormat="1" ht="15" x14ac:dyDescent="0.25">
      <c r="A117">
        <v>2.57</v>
      </c>
      <c r="B117">
        <v>3.37</v>
      </c>
      <c r="C117">
        <v>2.89</v>
      </c>
      <c r="D117" s="20">
        <f t="shared" si="4"/>
        <v>3.1861724655943835E-2</v>
      </c>
      <c r="E117" s="17">
        <f>IF(OR($A117="",$B117="",$C117=""),"",A117*'MPTO_working_3-way'!$I116)</f>
        <v>2.6518846323657757</v>
      </c>
      <c r="F117" s="21">
        <f>IF(OR($A117="",$B117="",$C117=""),"",B117*'MPTO_working_3-way'!$I116)</f>
        <v>3.477374012090531</v>
      </c>
      <c r="G117" s="22">
        <f>IF(OR($A117="",$B117="",$C117=""),"",C117*'MPTO_working_3-way'!$I116)</f>
        <v>2.9820803842556778</v>
      </c>
      <c r="H117" s="17">
        <f>IF(OR($A117="",$B117="",$C117=""),"",'MPTO_working_3-way'!E116)</f>
        <v>2.6421162389651007</v>
      </c>
      <c r="I117" s="21">
        <f>IF(OR($A117="",$B117="",$C117=""),"",'MPTO_working_3-way'!F116)</f>
        <v>3.4950940917552225</v>
      </c>
      <c r="J117" s="22">
        <f>IF(OR($A117="",$B117="",$C117=""),"",'MPTO_working_3-way'!G116)</f>
        <v>2.9815129527852484</v>
      </c>
      <c r="K117" s="17">
        <f>IF(OR($A117="",$B117="",$C117=""),"",'OddsRatio_working_3-way'!H116)</f>
        <v>2.6467411346579319</v>
      </c>
      <c r="L117" s="21">
        <f>IF(OR($A117="",$B117="",$C117=""),"",'OddsRatio_working_3-way'!I116)</f>
        <v>3.4858448975409555</v>
      </c>
      <c r="M117" s="22">
        <f>IF(OR($A117="",$B117="",$C117=""),"",'OddsRatio_working_3-way'!J116)</f>
        <v>2.9823826398111417</v>
      </c>
      <c r="N117" s="23">
        <f t="shared" si="5"/>
        <v>37.709031071532287</v>
      </c>
      <c r="O117" s="24">
        <f t="shared" si="6"/>
        <v>28.757332300842126</v>
      </c>
      <c r="P117" s="24">
        <f t="shared" si="7"/>
        <v>33.533636627625597</v>
      </c>
      <c r="Q117" t="s">
        <v>650</v>
      </c>
      <c r="R117" t="s">
        <v>694</v>
      </c>
      <c r="S117" t="s">
        <v>767</v>
      </c>
      <c r="AD117" s="39"/>
      <c r="AE117" s="39"/>
      <c r="AH117" s="39"/>
      <c r="AI117" s="39"/>
      <c r="AJ117" t="s">
        <v>715</v>
      </c>
    </row>
    <row r="118" spans="1:36" s="38" customFormat="1" ht="15" x14ac:dyDescent="0.25">
      <c r="A118">
        <v>1.93</v>
      </c>
      <c r="B118">
        <v>3.32</v>
      </c>
      <c r="C118">
        <v>4.38</v>
      </c>
      <c r="D118" s="20">
        <f t="shared" si="4"/>
        <v>4.7650036586120326E-2</v>
      </c>
      <c r="E118" s="17">
        <f>IF(OR($A118="",$B118="",$C118=""),"",A118*'MPTO_working_3-way'!$I117)</f>
        <v>2.0219645706112122</v>
      </c>
      <c r="F118" s="21">
        <f>IF(OR($A118="",$B118="",$C118=""),"",B118*'MPTO_working_3-way'!$I117)</f>
        <v>3.4781981214659194</v>
      </c>
      <c r="G118" s="22">
        <f>IF(OR($A118="",$B118="",$C118=""),"",C118*'MPTO_working_3-way'!$I117)</f>
        <v>4.5887071602472069</v>
      </c>
      <c r="H118" s="17">
        <f>IF(OR($A118="",$B118="",$C118=""),"",'MPTO_working_3-way'!E117)</f>
        <v>1.9910348895635517</v>
      </c>
      <c r="I118" s="21">
        <f>IF(OR($A118="",$B118="",$C118=""),"",'MPTO_working_3-way'!F117)</f>
        <v>3.5048185713557842</v>
      </c>
      <c r="J118" s="22">
        <f>IF(OR($A118="",$B118="",$C118=""),"",'MPTO_working_3-way'!G117)</f>
        <v>4.7074960437199156</v>
      </c>
      <c r="K118" s="17">
        <f>IF(OR($A118="",$B118="",$C118=""),"",'OddsRatio_working_3-way'!H117)</f>
        <v>2.0031034905938734</v>
      </c>
      <c r="L118" s="21">
        <f>IF(OR($A118="",$B118="",$C118=""),"",'OddsRatio_working_3-way'!I117)</f>
        <v>3.5023656969653629</v>
      </c>
      <c r="M118" s="22">
        <f>IF(OR($A118="",$B118="",$C118=""),"",'OddsRatio_working_3-way'!J117)</f>
        <v>4.6456879550616064</v>
      </c>
      <c r="N118" s="23">
        <f t="shared" si="5"/>
        <v>49.456850754695161</v>
      </c>
      <c r="O118" s="24">
        <f t="shared" si="6"/>
        <v>28.750518661614954</v>
      </c>
      <c r="P118" s="24">
        <f t="shared" si="7"/>
        <v>21.792630583689878</v>
      </c>
      <c r="Q118" t="s">
        <v>585</v>
      </c>
      <c r="R118" t="s">
        <v>588</v>
      </c>
      <c r="S118" t="s">
        <v>768</v>
      </c>
      <c r="AD118" s="39"/>
      <c r="AE118" s="39"/>
      <c r="AH118" s="39"/>
      <c r="AI118" s="39"/>
      <c r="AJ118" t="s">
        <v>703</v>
      </c>
    </row>
    <row r="119" spans="1:36" s="38" customFormat="1" ht="15" x14ac:dyDescent="0.25">
      <c r="A119">
        <v>2.0299999999999998</v>
      </c>
      <c r="B119">
        <v>3.13</v>
      </c>
      <c r="C119">
        <v>4.38</v>
      </c>
      <c r="D119" s="20">
        <f t="shared" si="4"/>
        <v>4.0410157612902564E-2</v>
      </c>
      <c r="E119" s="17">
        <f>IF(OR($A119="",$B119="",$C119=""),"",A119*'MPTO_working_3-way'!$I118)</f>
        <v>2.1120326199541921</v>
      </c>
      <c r="F119" s="21">
        <f>IF(OR($A119="",$B119="",$C119=""),"",B119*'MPTO_working_3-way'!$I118)</f>
        <v>3.256483793328385</v>
      </c>
      <c r="G119" s="22">
        <f>IF(OR($A119="",$B119="",$C119=""),"",C119*'MPTO_working_3-way'!$I118)</f>
        <v>4.5569964903445133</v>
      </c>
      <c r="H119" s="17">
        <f>IF(OR($A119="",$B119="",$C119=""),"",'MPTO_working_3-way'!E118)</f>
        <v>2.0870692529483987</v>
      </c>
      <c r="I119" s="21">
        <f>IF(OR($A119="",$B119="",$C119=""),"",'MPTO_working_3-way'!F118)</f>
        <v>3.2677734610296176</v>
      </c>
      <c r="J119" s="22">
        <f>IF(OR($A119="",$B119="",$C119=""),"",'MPTO_working_3-way'!G118)</f>
        <v>4.6546169549762899</v>
      </c>
      <c r="K119" s="17">
        <f>IF(OR($A119="",$B119="",$C119=""),"",'OddsRatio_working_3-way'!H118)</f>
        <v>2.0973736395671456</v>
      </c>
      <c r="L119" s="21">
        <f>IF(OR($A119="",$B119="",$C119=""),"",'OddsRatio_working_3-way'!I118)</f>
        <v>3.2693260701728364</v>
      </c>
      <c r="M119" s="22">
        <f>IF(OR($A119="",$B119="",$C119=""),"",'OddsRatio_working_3-way'!J118)</f>
        <v>4.6010901958611203</v>
      </c>
      <c r="N119" s="23">
        <f t="shared" si="5"/>
        <v>47.347753559871109</v>
      </c>
      <c r="O119" s="24">
        <f t="shared" si="6"/>
        <v>30.707967963750271</v>
      </c>
      <c r="P119" s="24">
        <f t="shared" si="7"/>
        <v>21.944278476378617</v>
      </c>
      <c r="Q119" t="s">
        <v>532</v>
      </c>
      <c r="R119" t="s">
        <v>586</v>
      </c>
      <c r="S119" t="s">
        <v>768</v>
      </c>
      <c r="AD119" s="39"/>
      <c r="AE119" s="39"/>
      <c r="AH119" s="39"/>
      <c r="AI119" s="39"/>
      <c r="AJ119" t="s">
        <v>703</v>
      </c>
    </row>
    <row r="120" spans="1:36" s="67" customFormat="1" ht="15" x14ac:dyDescent="0.25">
      <c r="A120" s="60">
        <v>3.23</v>
      </c>
      <c r="B120" s="60">
        <v>3.39</v>
      </c>
      <c r="C120" s="60">
        <v>2.2999999999999998</v>
      </c>
      <c r="D120" s="61">
        <f t="shared" si="4"/>
        <v>3.9365382652929437E-2</v>
      </c>
      <c r="E120" s="62">
        <f>IF(OR($A120="",$B120="",$C120=""),"",A120*'MPTO_working_3-way'!$I119)</f>
        <v>3.3571501859689619</v>
      </c>
      <c r="F120" s="63">
        <f>IF(OR($A120="",$B120="",$C120=""),"",B120*'MPTO_working_3-way'!$I119)</f>
        <v>3.523448647193431</v>
      </c>
      <c r="G120" s="64">
        <f>IF(OR($A120="",$B120="",$C120=""),"",C120*'MPTO_working_3-way'!$I119)</f>
        <v>2.3905403801017373</v>
      </c>
      <c r="H120" s="62">
        <f>IF(OR($A120="",$B120="",$C120=""),"",'MPTO_working_3-way'!E119)</f>
        <v>3.372957386311636</v>
      </c>
      <c r="I120" s="63">
        <f>IF(OR($A120="",$B120="",$C120=""),"",'MPTO_working_3-way'!F119)</f>
        <v>3.5478171322634098</v>
      </c>
      <c r="J120" s="64">
        <f>IF(OR($A120="",$B120="",$C120=""),"",'MPTO_working_3-way'!G119)</f>
        <v>2.371574416365771</v>
      </c>
      <c r="K120" s="62">
        <f>IF(OR($A120="",$B120="",$C120=""),"",'OddsRatio_working_3-way'!H119)</f>
        <v>3.3667515139124147</v>
      </c>
      <c r="L120" s="63">
        <f>IF(OR($A120="",$B120="",$C120=""),"",'OddsRatio_working_3-way'!I119)</f>
        <v>3.5365632817267585</v>
      </c>
      <c r="M120" s="64">
        <f>IF(OR($A120="",$B120="",$C120=""),"",'OddsRatio_working_3-way'!J119)</f>
        <v>2.3797206134915423</v>
      </c>
      <c r="N120" s="65">
        <f t="shared" si="5"/>
        <v>29.787169015537319</v>
      </c>
      <c r="O120" s="66">
        <f t="shared" si="6"/>
        <v>28.381284932208118</v>
      </c>
      <c r="P120" s="66">
        <f t="shared" si="7"/>
        <v>41.831546052254581</v>
      </c>
      <c r="Q120" s="60" t="s">
        <v>670</v>
      </c>
      <c r="R120" s="60" t="s">
        <v>544</v>
      </c>
      <c r="S120" s="60" t="s">
        <v>768</v>
      </c>
      <c r="AD120" s="68"/>
      <c r="AE120" s="68"/>
      <c r="AH120" s="68"/>
      <c r="AI120" s="68"/>
      <c r="AJ120" s="60" t="s">
        <v>709</v>
      </c>
    </row>
    <row r="121" spans="1:36" s="38" customFormat="1" ht="15" x14ac:dyDescent="0.25">
      <c r="A121">
        <v>1.78</v>
      </c>
      <c r="B121">
        <v>3.96</v>
      </c>
      <c r="C121">
        <v>4.66</v>
      </c>
      <c r="D121" s="20">
        <f t="shared" si="4"/>
        <v>2.8915280012352884E-2</v>
      </c>
      <c r="E121" s="17">
        <f>IF(OR($A121="",$B121="",$C121=""),"",A121*'MPTO_working_3-way'!$I120)</f>
        <v>1.8314691984219882</v>
      </c>
      <c r="F121" s="21">
        <f>IF(OR($A121="",$B121="",$C121=""),"",B121*'MPTO_working_3-way'!$I120)</f>
        <v>4.0745045088489178</v>
      </c>
      <c r="G121" s="22">
        <f>IF(OR($A121="",$B121="",$C121=""),"",C121*'MPTO_working_3-way'!$I120)</f>
        <v>4.7947452048575645</v>
      </c>
      <c r="H121" s="17">
        <f>IF(OR($A121="",$B121="",$C121=""),"",'MPTO_working_3-way'!E120)</f>
        <v>1.8110714655387381</v>
      </c>
      <c r="I121" s="21">
        <f>IF(OR($A121="",$B121="",$C121=""),"",'MPTO_working_3-way'!F120)</f>
        <v>4.1171438445952404</v>
      </c>
      <c r="J121" s="22">
        <f>IF(OR($A121="",$B121="",$C121=""),"",'MPTO_working_3-way'!G120)</f>
        <v>4.8791472310597896</v>
      </c>
      <c r="K121" s="17">
        <f>IF(OR($A121="",$B121="",$C121=""),"",'OddsRatio_working_3-way'!H120)</f>
        <v>1.8185376196627991</v>
      </c>
      <c r="L121" s="21">
        <f>IF(OR($A121="",$B121="",$C121=""),"",'OddsRatio_working_3-way'!I120)</f>
        <v>4.1062453258998541</v>
      </c>
      <c r="M121" s="22">
        <f>IF(OR($A121="",$B121="",$C121=""),"",'OddsRatio_working_3-way'!J120)</f>
        <v>4.840830369186981</v>
      </c>
      <c r="N121" s="23">
        <f t="shared" ref="N121:N142" si="8">(1/E121)* 100</f>
        <v>54.600972861657183</v>
      </c>
      <c r="O121" s="24">
        <f t="shared" ref="O121:O142" si="9">(1/F121)* 100</f>
        <v>24.542861538825701</v>
      </c>
      <c r="P121" s="24">
        <f t="shared" ref="P121:P142" si="10">(1/G121)* 100</f>
        <v>20.856165599517119</v>
      </c>
      <c r="Q121" t="s">
        <v>558</v>
      </c>
      <c r="R121" t="s">
        <v>702</v>
      </c>
      <c r="S121" s="28">
        <v>44425</v>
      </c>
      <c r="AD121" s="39"/>
      <c r="AE121" s="39"/>
      <c r="AH121" s="39"/>
      <c r="AI121" s="39"/>
      <c r="AJ121" t="s">
        <v>713</v>
      </c>
    </row>
    <row r="122" spans="1:36" s="38" customFormat="1" ht="15" x14ac:dyDescent="0.25">
      <c r="A122">
        <v>3.43</v>
      </c>
      <c r="B122">
        <v>3.11</v>
      </c>
      <c r="C122">
        <v>2.35</v>
      </c>
      <c r="D122" s="20">
        <f t="shared" si="4"/>
        <v>3.862051275811873E-2</v>
      </c>
      <c r="E122" s="17">
        <f>IF(OR($A122="",$B122="",$C122=""),"",A122*'MPTO_working_3-way'!$I121)</f>
        <v>3.5624683587603476</v>
      </c>
      <c r="F122" s="21">
        <f>IF(OR($A122="",$B122="",$C122=""),"",B122*'MPTO_working_3-way'!$I121)</f>
        <v>3.2301097946777491</v>
      </c>
      <c r="G122" s="22">
        <f>IF(OR($A122="",$B122="",$C122=""),"",C122*'MPTO_working_3-way'!$I121)</f>
        <v>2.440758204981579</v>
      </c>
      <c r="H122" s="17">
        <f>IF(OR($A122="",$B122="",$C122=""),"",'MPTO_working_3-way'!E121)</f>
        <v>3.588452120985687</v>
      </c>
      <c r="I122" s="21">
        <f>IF(OR($A122="",$B122="",$C122=""),"",'MPTO_working_3-way'!F121)</f>
        <v>3.2397068411696623</v>
      </c>
      <c r="J122" s="22">
        <f>IF(OR($A122="",$B122="",$C122=""),"",'MPTO_working_3-way'!G121)</f>
        <v>2.423311809995278</v>
      </c>
      <c r="K122" s="17">
        <f>IF(OR($A122="",$B122="",$C122=""),"",'OddsRatio_working_3-way'!H121)</f>
        <v>3.5757108251310172</v>
      </c>
      <c r="L122" s="21">
        <f>IF(OR($A122="",$B122="",$C122=""),"",'OddsRatio_working_3-way'!I121)</f>
        <v>3.2365225683236409</v>
      </c>
      <c r="M122" s="22">
        <f>IF(OR($A122="",$B122="",$C122=""),"",'OddsRatio_working_3-way'!J121)</f>
        <v>2.4309504584061203</v>
      </c>
      <c r="N122" s="23">
        <f t="shared" si="8"/>
        <v>28.070424753133128</v>
      </c>
      <c r="O122" s="24">
        <f t="shared" si="9"/>
        <v>30.95869996888959</v>
      </c>
      <c r="P122" s="24">
        <f t="shared" si="10"/>
        <v>40.970875277977285</v>
      </c>
      <c r="Q122" t="s">
        <v>698</v>
      </c>
      <c r="R122" t="s">
        <v>543</v>
      </c>
      <c r="S122" s="28">
        <v>44426</v>
      </c>
      <c r="AD122" s="39"/>
      <c r="AE122" s="39"/>
      <c r="AH122" s="39"/>
      <c r="AI122" s="39"/>
      <c r="AJ122" t="s">
        <v>709</v>
      </c>
    </row>
    <row r="123" spans="1:36" s="38" customFormat="1" ht="15" x14ac:dyDescent="0.25">
      <c r="A123">
        <v>1.79</v>
      </c>
      <c r="B123">
        <v>3.7</v>
      </c>
      <c r="C123">
        <v>4.93</v>
      </c>
      <c r="D123" s="20">
        <f t="shared" si="4"/>
        <v>3.1769244739657365E-2</v>
      </c>
      <c r="E123" s="17">
        <f>IF(OR($A123="",$B123="",$C123=""),"",A123*'MPTO_working_3-way'!$I122)</f>
        <v>1.8468669480839868</v>
      </c>
      <c r="F123" s="21">
        <f>IF(OR($A123="",$B123="",$C123=""),"",B123*'MPTO_working_3-way'!$I122)</f>
        <v>3.8175462055367326</v>
      </c>
      <c r="G123" s="22">
        <f>IF(OR($A123="",$B123="",$C123=""),"",C123*'MPTO_working_3-way'!$I122)</f>
        <v>5.0866223765665106</v>
      </c>
      <c r="H123" s="17">
        <f>IF(OR($A123="",$B123="",$C123=""),"",'MPTO_working_3-way'!E122)</f>
        <v>1.8245862165504441</v>
      </c>
      <c r="I123" s="21">
        <f>IF(OR($A123="",$B123="",$C123=""),"",'MPTO_working_3-way'!F122)</f>
        <v>3.8508856659979513</v>
      </c>
      <c r="J123" s="22">
        <f>IF(OR($A123="",$B123="",$C123=""),"",'MPTO_working_3-way'!G122)</f>
        <v>5.20156024233619</v>
      </c>
      <c r="K123" s="17">
        <f>IF(OR($A123="",$B123="",$C123=""),"",'OddsRatio_working_3-way'!H122)</f>
        <v>1.8328656370924348</v>
      </c>
      <c r="L123" s="21">
        <f>IF(OR($A123="",$B123="",$C123=""),"",'OddsRatio_working_3-way'!I122)</f>
        <v>3.8465028103159158</v>
      </c>
      <c r="M123" s="22">
        <f>IF(OR($A123="",$B123="",$C123=""),"",'OddsRatio_working_3-way'!J122)</f>
        <v>5.1432429794598313</v>
      </c>
      <c r="N123" s="23">
        <f t="shared" si="8"/>
        <v>54.145752136473057</v>
      </c>
      <c r="O123" s="24">
        <f t="shared" si="9"/>
        <v>26.194836844401831</v>
      </c>
      <c r="P123" s="24">
        <f t="shared" si="10"/>
        <v>19.659411019125109</v>
      </c>
      <c r="Q123" t="s">
        <v>676</v>
      </c>
      <c r="R123" t="s">
        <v>724</v>
      </c>
      <c r="S123" s="28">
        <v>44426</v>
      </c>
      <c r="AD123" s="39"/>
      <c r="AE123" s="39"/>
      <c r="AH123" s="39"/>
      <c r="AI123" s="39"/>
      <c r="AJ123" t="s">
        <v>713</v>
      </c>
    </row>
    <row r="124" spans="1:36" s="38" customFormat="1" ht="15" x14ac:dyDescent="0.25">
      <c r="A124">
        <v>1.82</v>
      </c>
      <c r="B124">
        <v>3.78</v>
      </c>
      <c r="C124">
        <v>4.6500000000000004</v>
      </c>
      <c r="D124" s="20">
        <f t="shared" si="4"/>
        <v>2.9054577441674168E-2</v>
      </c>
      <c r="E124" s="17">
        <f>IF(OR($A124="",$B124="",$C124=""),"",A124*'MPTO_working_3-way'!$I123)</f>
        <v>1.872879330943847</v>
      </c>
      <c r="F124" s="21">
        <f>IF(OR($A124="",$B124="",$C124=""),"",B124*'MPTO_working_3-way'!$I123)</f>
        <v>3.8898263027295283</v>
      </c>
      <c r="G124" s="22">
        <f>IF(OR($A124="",$B124="",$C124=""),"",C124*'MPTO_working_3-way'!$I123)</f>
        <v>4.785103785103785</v>
      </c>
      <c r="H124" s="17">
        <f>IF(OR($A124="",$B124="",$C124=""),"",'MPTO_working_3-way'!E123)</f>
        <v>1.8526557318566204</v>
      </c>
      <c r="I124" s="21">
        <f>IF(OR($A124="",$B124="",$C124=""),"",'MPTO_working_3-way'!F123)</f>
        <v>3.9236396105568625</v>
      </c>
      <c r="J124" s="22">
        <f>IF(OR($A124="",$B124="",$C124=""),"",'MPTO_working_3-way'!G123)</f>
        <v>4.8692863383553178</v>
      </c>
      <c r="K124" s="17">
        <f>IF(OR($A124="",$B124="",$C124=""),"",'OddsRatio_working_3-way'!H123)</f>
        <v>1.8602075325259715</v>
      </c>
      <c r="L124" s="21">
        <f>IF(OR($A124="",$B124="",$C124=""),"",'OddsRatio_working_3-way'!I123)</f>
        <v>3.9163133419782916</v>
      </c>
      <c r="M124" s="22">
        <f>IF(OR($A124="",$B124="",$C124=""),"",'OddsRatio_working_3-way'!J123)</f>
        <v>4.8289725533168228</v>
      </c>
      <c r="N124" s="23">
        <f t="shared" si="8"/>
        <v>53.393722888491965</v>
      </c>
      <c r="O124" s="24">
        <f t="shared" si="9"/>
        <v>25.708088798162798</v>
      </c>
      <c r="P124" s="24">
        <f t="shared" si="10"/>
        <v>20.898188313345241</v>
      </c>
      <c r="Q124" t="s">
        <v>769</v>
      </c>
      <c r="R124" t="s">
        <v>625</v>
      </c>
      <c r="S124" s="28">
        <v>44426</v>
      </c>
      <c r="AD124" s="39"/>
      <c r="AE124" s="39"/>
      <c r="AH124" s="39"/>
      <c r="AI124" s="39"/>
      <c r="AJ124" t="s">
        <v>713</v>
      </c>
    </row>
    <row r="125" spans="1:36" s="38" customFormat="1" ht="15" x14ac:dyDescent="0.25">
      <c r="A125">
        <v>2.2999999999999998</v>
      </c>
      <c r="B125">
        <v>3.2</v>
      </c>
      <c r="C125">
        <v>3.56</v>
      </c>
      <c r="D125" s="20">
        <f t="shared" si="4"/>
        <v>2.818148510014673E-2</v>
      </c>
      <c r="E125" s="17">
        <f>IF(OR($A125="",$B125="",$C125=""),"",A125*'MPTO_working_3-way'!$I124)</f>
        <v>2.3648174157303372</v>
      </c>
      <c r="F125" s="21">
        <f>IF(OR($A125="",$B125="",$C125=""),"",B125*'MPTO_working_3-way'!$I124)</f>
        <v>3.2901807523204698</v>
      </c>
      <c r="G125" s="22">
        <f>IF(OR($A125="",$B125="",$C125=""),"",C125*'MPTO_working_3-way'!$I124)</f>
        <v>3.6603260869565224</v>
      </c>
      <c r="H125" s="17">
        <f>IF(OR($A125="",$B125="",$C125=""),"",'MPTO_working_3-way'!E124)</f>
        <v>2.350790726607173</v>
      </c>
      <c r="I125" s="21">
        <f>IF(OR($A125="",$B125="",$C125=""),"",'MPTO_working_3-way'!F124)</f>
        <v>3.2991739977167427</v>
      </c>
      <c r="J125" s="22">
        <f>IF(OR($A125="",$B125="",$C125=""),"",'MPTO_working_3-way'!G124)</f>
        <v>3.6831727705514119</v>
      </c>
      <c r="K125" s="17">
        <f>IF(OR($A125="",$B125="",$C125=""),"",'OddsRatio_working_3-way'!H124)</f>
        <v>2.3568684440333376</v>
      </c>
      <c r="L125" s="21">
        <f>IF(OR($A125="",$B125="",$C125=""),"",'OddsRatio_working_3-way'!I124)</f>
        <v>3.2962389052871872</v>
      </c>
      <c r="M125" s="22">
        <f>IF(OR($A125="",$B125="",$C125=""),"",'OddsRatio_working_3-way'!J124)</f>
        <v>3.6719870897887263</v>
      </c>
      <c r="N125" s="23">
        <f t="shared" si="8"/>
        <v>42.28656273199703</v>
      </c>
      <c r="O125" s="24">
        <f t="shared" si="9"/>
        <v>30.393466963622856</v>
      </c>
      <c r="P125" s="24">
        <f t="shared" si="10"/>
        <v>27.319970304380099</v>
      </c>
      <c r="Q125" t="s">
        <v>675</v>
      </c>
      <c r="R125" t="s">
        <v>674</v>
      </c>
      <c r="S125" s="28">
        <v>44426</v>
      </c>
      <c r="AD125" s="39"/>
      <c r="AE125" s="39"/>
      <c r="AH125" s="39"/>
      <c r="AI125" s="39"/>
      <c r="AJ125" t="s">
        <v>713</v>
      </c>
    </row>
    <row r="126" spans="1:36" s="38" customFormat="1" ht="15" x14ac:dyDescent="0.25">
      <c r="A126">
        <v>2.1</v>
      </c>
      <c r="B126">
        <v>3.63</v>
      </c>
      <c r="C126">
        <v>3.61</v>
      </c>
      <c r="D126" s="20">
        <f t="shared" si="4"/>
        <v>2.8680880103695516E-2</v>
      </c>
      <c r="E126" s="17">
        <f>IF(OR($A126="",$B126="",$C126=""),"",A126*'MPTO_working_3-way'!$I125)</f>
        <v>2.1602298482177607</v>
      </c>
      <c r="F126" s="21">
        <f>IF(OR($A126="",$B126="",$C126=""),"",B126*'MPTO_working_3-way'!$I125)</f>
        <v>3.7341115947764147</v>
      </c>
      <c r="G126" s="22">
        <f>IF(OR($A126="",$B126="",$C126=""),"",C126*'MPTO_working_3-way'!$I125)</f>
        <v>3.7135379771743406</v>
      </c>
      <c r="H126" s="17">
        <f>IF(OR($A126="",$B126="",$C126=""),"",'MPTO_working_3-way'!E125)</f>
        <v>2.1430246838109497</v>
      </c>
      <c r="I126" s="21">
        <f>IF(OR($A126="",$B126="",$C126=""),"",'MPTO_working_3-way'!F125)</f>
        <v>3.7605040236898244</v>
      </c>
      <c r="J126" s="22">
        <f>IF(OR($A126="",$B126="",$C126=""),"",'MPTO_working_3-way'!G125)</f>
        <v>3.7390443633142252</v>
      </c>
      <c r="K126" s="17">
        <f>IF(OR($A126="",$B126="",$C126=""),"",'OddsRatio_working_3-way'!H125)</f>
        <v>2.1500176568692071</v>
      </c>
      <c r="L126" s="21">
        <f>IF(OR($A126="",$B126="",$C126=""),"",'OddsRatio_working_3-way'!I125)</f>
        <v>3.7495876705145577</v>
      </c>
      <c r="M126" s="22">
        <f>IF(OR($A126="",$B126="",$C126=""),"",'OddsRatio_working_3-way'!J125)</f>
        <v>3.7286782585714802</v>
      </c>
      <c r="N126" s="23">
        <f t="shared" si="8"/>
        <v>46.291370375472916</v>
      </c>
      <c r="O126" s="24">
        <f t="shared" si="9"/>
        <v>26.780131622174412</v>
      </c>
      <c r="P126" s="24">
        <f t="shared" si="10"/>
        <v>26.928498002352669</v>
      </c>
      <c r="Q126" t="s">
        <v>652</v>
      </c>
      <c r="R126" t="s">
        <v>655</v>
      </c>
      <c r="S126" s="28">
        <v>44426</v>
      </c>
      <c r="AD126" s="39"/>
      <c r="AE126" s="39"/>
      <c r="AH126" s="39"/>
      <c r="AI126" s="39"/>
      <c r="AJ126" t="s">
        <v>715</v>
      </c>
    </row>
    <row r="127" spans="1:36" s="38" customFormat="1" ht="15" x14ac:dyDescent="0.25">
      <c r="A127">
        <v>2.2599999999999998</v>
      </c>
      <c r="B127">
        <v>3.75</v>
      </c>
      <c r="C127">
        <v>3.13</v>
      </c>
      <c r="D127" s="20">
        <f t="shared" si="4"/>
        <v>2.8633360664235052E-2</v>
      </c>
      <c r="E127" s="17">
        <f>IF(OR($A127="",$B127="",$C127=""),"",A127*'MPTO_working_3-way'!$I126)</f>
        <v>2.3247113951011711</v>
      </c>
      <c r="F127" s="21">
        <f>IF(OR($A127="",$B127="",$C127=""),"",B127*'MPTO_working_3-way'!$I126)</f>
        <v>3.8573751024908813</v>
      </c>
      <c r="G127" s="22">
        <f>IF(OR($A127="",$B127="",$C127=""),"",C127*'MPTO_working_3-way'!$I126)</f>
        <v>3.2196224188790556</v>
      </c>
      <c r="H127" s="17">
        <f>IF(OR($A127="",$B127="",$C127=""),"",'MPTO_working_3-way'!E126)</f>
        <v>2.3098239773372087</v>
      </c>
      <c r="I127" s="21">
        <f>IF(OR($A127="",$B127="",$C127=""),"",'MPTO_working_3-way'!F126)</f>
        <v>3.8892011230656069</v>
      </c>
      <c r="J127" s="22">
        <f>IF(OR($A127="",$B127="",$C127=""),"",'MPTO_working_3-way'!G126)</f>
        <v>3.2263854906356868</v>
      </c>
      <c r="K127" s="17">
        <f>IF(OR($A127="",$B127="",$C127=""),"",'OddsRatio_working_3-way'!H126)</f>
        <v>2.3162793618305657</v>
      </c>
      <c r="L127" s="21">
        <f>IF(OR($A127="",$B127="",$C127=""),"",'OddsRatio_working_3-way'!I126)</f>
        <v>3.8728319405032186</v>
      </c>
      <c r="M127" s="22">
        <f>IF(OR($A127="",$B127="",$C127=""),"",'OddsRatio_working_3-way'!J126)</f>
        <v>3.2251389211897652</v>
      </c>
      <c r="N127" s="23">
        <f t="shared" si="8"/>
        <v>43.016092324719743</v>
      </c>
      <c r="O127" s="24">
        <f t="shared" si="9"/>
        <v>25.924364974364426</v>
      </c>
      <c r="P127" s="24">
        <f t="shared" si="10"/>
        <v>31.059542700915848</v>
      </c>
      <c r="Q127" t="s">
        <v>656</v>
      </c>
      <c r="R127" t="s">
        <v>649</v>
      </c>
      <c r="S127" s="28">
        <v>44426</v>
      </c>
      <c r="AD127" s="39"/>
      <c r="AE127" s="39"/>
      <c r="AH127" s="39"/>
      <c r="AI127" s="39"/>
      <c r="AJ127" t="s">
        <v>715</v>
      </c>
    </row>
    <row r="128" spans="1:36" s="38" customFormat="1" ht="15" x14ac:dyDescent="0.25">
      <c r="A128">
        <v>2.41</v>
      </c>
      <c r="B128">
        <v>3.29</v>
      </c>
      <c r="C128">
        <v>3.19</v>
      </c>
      <c r="D128" s="20">
        <f t="shared" si="4"/>
        <v>3.2368750941706104E-2</v>
      </c>
      <c r="E128" s="17">
        <f>IF(OR($A128="",$B128="",$C128=""),"",A128*'MPTO_working_3-way'!$I127)</f>
        <v>2.4880086897695119</v>
      </c>
      <c r="F128" s="21">
        <f>IF(OR($A128="",$B128="",$C128=""),"",B128*'MPTO_working_3-way'!$I127)</f>
        <v>3.3964931905982132</v>
      </c>
      <c r="G128" s="22">
        <f>IF(OR($A128="",$B128="",$C128=""),"",C128*'MPTO_working_3-way'!$I127)</f>
        <v>3.2932563155040424</v>
      </c>
      <c r="H128" s="17">
        <f>IF(OR($A128="",$B128="",$C128=""),"",'MPTO_working_3-way'!E127)</f>
        <v>2.4743400073389314</v>
      </c>
      <c r="I128" s="21">
        <f>IF(OR($A128="",$B128="",$C128=""),"",'MPTO_working_3-way'!F127)</f>
        <v>3.4110858035411216</v>
      </c>
      <c r="J128" s="22">
        <f>IF(OR($A128="",$B128="",$C128=""),"",'MPTO_working_3-way'!G127)</f>
        <v>3.3037096278903979</v>
      </c>
      <c r="K128" s="17">
        <f>IF(OR($A128="",$B128="",$C128=""),"",'OddsRatio_working_3-way'!H127)</f>
        <v>2.4803869160749983</v>
      </c>
      <c r="L128" s="21">
        <f>IF(OR($A128="",$B128="",$C128=""),"",'OddsRatio_working_3-way'!I127)</f>
        <v>3.4043163388735782</v>
      </c>
      <c r="M128" s="22">
        <f>IF(OR($A128="",$B128="",$C128=""),"",'OddsRatio_working_3-way'!J127)</f>
        <v>3.2993243590101029</v>
      </c>
      <c r="N128" s="23">
        <f t="shared" si="8"/>
        <v>40.192785664773524</v>
      </c>
      <c r="O128" s="24">
        <f t="shared" si="9"/>
        <v>29.442131748359941</v>
      </c>
      <c r="P128" s="24">
        <f t="shared" si="10"/>
        <v>30.365082586866521</v>
      </c>
      <c r="Q128" t="s">
        <v>701</v>
      </c>
      <c r="R128" t="s">
        <v>673</v>
      </c>
      <c r="S128" s="28">
        <v>44427</v>
      </c>
      <c r="AD128" s="39"/>
      <c r="AE128" s="39"/>
      <c r="AH128" s="39"/>
      <c r="AI128" s="39"/>
      <c r="AJ128" t="s">
        <v>713</v>
      </c>
    </row>
    <row r="129" spans="1:36" s="38" customFormat="1" ht="15" x14ac:dyDescent="0.25">
      <c r="A129">
        <v>2.23</v>
      </c>
      <c r="B129">
        <v>3.18</v>
      </c>
      <c r="C129">
        <v>3.69</v>
      </c>
      <c r="D129" s="20">
        <f t="shared" si="4"/>
        <v>3.3898612105674353E-2</v>
      </c>
      <c r="E129" s="17">
        <f>IF(OR($A129="",$B129="",$C129=""),"",A129*'MPTO_working_3-way'!$I128)</f>
        <v>2.305593904995654</v>
      </c>
      <c r="F129" s="21">
        <f>IF(OR($A129="",$B129="",$C129=""),"",B129*'MPTO_working_3-way'!$I128)</f>
        <v>3.2877975864960445</v>
      </c>
      <c r="G129" s="22">
        <f>IF(OR($A129="",$B129="",$C129=""),"",C129*'MPTO_working_3-way'!$I128)</f>
        <v>3.8150858786699384</v>
      </c>
      <c r="H129" s="17">
        <f>IF(OR($A129="",$B129="",$C129=""),"",'MPTO_working_3-way'!E128)</f>
        <v>2.2876439805772111</v>
      </c>
      <c r="I129" s="21">
        <f>IF(OR($A129="",$B129="",$C129=""),"",'MPTO_working_3-way'!F128)</f>
        <v>3.2985243202401309</v>
      </c>
      <c r="J129" s="22">
        <f>IF(OR($A129="",$B129="",$C129=""),"",'MPTO_working_3-way'!G128)</f>
        <v>3.8505498017723507</v>
      </c>
      <c r="K129" s="17">
        <f>IF(OR($A129="",$B129="",$C129=""),"",'OddsRatio_working_3-way'!H128)</f>
        <v>2.2953009959126267</v>
      </c>
      <c r="L129" s="21">
        <f>IF(OR($A129="",$B129="",$C129=""),"",'OddsRatio_working_3-way'!I128)</f>
        <v>3.2957367244630298</v>
      </c>
      <c r="M129" s="22">
        <f>IF(OR($A129="",$B129="",$C129=""),"",'OddsRatio_working_3-way'!J128)</f>
        <v>3.8328127471585098</v>
      </c>
      <c r="N129" s="23">
        <f t="shared" si="8"/>
        <v>43.372772535234688</v>
      </c>
      <c r="O129" s="24">
        <f t="shared" si="9"/>
        <v>30.415497721249483</v>
      </c>
      <c r="P129" s="24">
        <f t="shared" si="10"/>
        <v>26.211729743515814</v>
      </c>
      <c r="Q129" t="s">
        <v>556</v>
      </c>
      <c r="R129" t="s">
        <v>626</v>
      </c>
      <c r="S129" s="28">
        <v>44427</v>
      </c>
      <c r="AD129" s="39"/>
      <c r="AE129" s="39"/>
      <c r="AH129" s="39"/>
      <c r="AI129" s="39"/>
      <c r="AJ129" t="s">
        <v>713</v>
      </c>
    </row>
    <row r="130" spans="1:36" s="38" customFormat="1" ht="15" x14ac:dyDescent="0.25">
      <c r="A130">
        <v>2.65</v>
      </c>
      <c r="B130">
        <v>3.31</v>
      </c>
      <c r="C130">
        <v>2.82</v>
      </c>
      <c r="D130" s="20">
        <f t="shared" si="4"/>
        <v>3.4083223269429697E-2</v>
      </c>
      <c r="E130" s="17">
        <f>IF(OR($A130="",$B130="",$C130=""),"",A130*'MPTO_working_3-way'!$I129)</f>
        <v>2.7403205416639884</v>
      </c>
      <c r="F130" s="21">
        <f>IF(OR($A130="",$B130="",$C130=""),"",B130*'MPTO_working_3-way'!$I129)</f>
        <v>3.4228154690218124</v>
      </c>
      <c r="G130" s="22">
        <f>IF(OR($A130="",$B130="",$C130=""),"",C130*'MPTO_working_3-way'!$I129)</f>
        <v>2.9161146896197914</v>
      </c>
      <c r="H130" s="17">
        <f>IF(OR($A130="",$B130="",$C130=""),"",'MPTO_working_3-way'!E129)</f>
        <v>2.7322597261440089</v>
      </c>
      <c r="I130" s="21">
        <f>IF(OR($A130="",$B130="",$C130=""),"",'MPTO_working_3-way'!F129)</f>
        <v>3.4393367979966571</v>
      </c>
      <c r="J130" s="22">
        <f>IF(OR($A130="",$B130="",$C130=""),"",'MPTO_working_3-way'!G129)</f>
        <v>2.9133381989154121</v>
      </c>
      <c r="K130" s="17">
        <f>IF(OR($A130="",$B130="",$C130=""),"",'OddsRatio_working_3-way'!H129)</f>
        <v>2.7362036050442065</v>
      </c>
      <c r="L130" s="21">
        <f>IF(OR($A130="",$B130="",$C130=""),"",'OddsRatio_working_3-way'!I129)</f>
        <v>3.4306850470618895</v>
      </c>
      <c r="M130" s="22">
        <f>IF(OR($A130="",$B130="",$C130=""),"",'OddsRatio_working_3-way'!J129)</f>
        <v>2.9150851885942157</v>
      </c>
      <c r="N130" s="23">
        <f t="shared" si="8"/>
        <v>36.492081302020821</v>
      </c>
      <c r="O130" s="24">
        <f t="shared" si="9"/>
        <v>29.215714637569533</v>
      </c>
      <c r="P130" s="24">
        <f t="shared" si="10"/>
        <v>34.292204060409638</v>
      </c>
      <c r="Q130" t="s">
        <v>624</v>
      </c>
      <c r="R130" t="s">
        <v>560</v>
      </c>
      <c r="S130" s="28">
        <v>44427</v>
      </c>
      <c r="AD130" s="39"/>
      <c r="AE130" s="39"/>
      <c r="AH130" s="39"/>
      <c r="AI130" s="39"/>
      <c r="AJ130" t="s">
        <v>713</v>
      </c>
    </row>
    <row r="131" spans="1:36" s="38" customFormat="1" ht="15" x14ac:dyDescent="0.25">
      <c r="A131">
        <v>4.45</v>
      </c>
      <c r="B131">
        <v>3.55</v>
      </c>
      <c r="C131">
        <v>1.89</v>
      </c>
      <c r="D131" s="20">
        <f t="shared" si="4"/>
        <v>3.5509771069194951E-2</v>
      </c>
      <c r="E131" s="17">
        <f>IF(OR($A131="",$B131="",$C131=""),"",A131*'MPTO_working_3-way'!$I130)</f>
        <v>4.6080184812579175</v>
      </c>
      <c r="F131" s="21">
        <f>IF(OR($A131="",$B131="",$C131=""),"",B131*'MPTO_working_3-way'!$I130)</f>
        <v>3.6760596872956417</v>
      </c>
      <c r="G131" s="22">
        <f>IF(OR($A131="",$B131="",$C131=""),"",C131*'MPTO_working_3-way'!$I130)</f>
        <v>1.9571134673207784</v>
      </c>
      <c r="H131" s="17">
        <f>IF(OR($A131="",$B131="",$C131=""),"",'MPTO_working_3-way'!E130)</f>
        <v>4.6974267467822868</v>
      </c>
      <c r="I131" s="21">
        <f>IF(OR($A131="",$B131="",$C131=""),"",'MPTO_working_3-way'!F130)</f>
        <v>3.7057137035592858</v>
      </c>
      <c r="J131" s="22">
        <f>IF(OR($A131="",$B131="",$C131=""),"",'MPTO_working_3-way'!G130)</f>
        <v>1.9332490148605912</v>
      </c>
      <c r="K131" s="17">
        <f>IF(OR($A131="",$B131="",$C131=""),"",'OddsRatio_working_3-way'!H130)</f>
        <v>4.6531048461566078</v>
      </c>
      <c r="L131" s="21">
        <f>IF(OR($A131="",$B131="",$C131=""),"",'OddsRatio_working_3-way'!I130)</f>
        <v>3.7001209732461873</v>
      </c>
      <c r="M131" s="22">
        <f>IF(OR($A131="",$B131="",$C131=""),"",'OddsRatio_working_3-way'!J130)</f>
        <v>1.9423951632114149</v>
      </c>
      <c r="N131" s="23">
        <f t="shared" si="8"/>
        <v>21.701301851702112</v>
      </c>
      <c r="O131" s="24">
        <f t="shared" si="9"/>
        <v>27.203040349316737</v>
      </c>
      <c r="P131" s="24">
        <f t="shared" si="10"/>
        <v>51.095657798981165</v>
      </c>
      <c r="Q131" t="s">
        <v>557</v>
      </c>
      <c r="R131" t="s">
        <v>716</v>
      </c>
      <c r="S131" s="28">
        <v>44427</v>
      </c>
      <c r="AD131" s="39"/>
      <c r="AE131" s="39"/>
      <c r="AH131" s="39"/>
      <c r="AI131" s="39"/>
      <c r="AJ131" t="s">
        <v>713</v>
      </c>
    </row>
    <row r="132" spans="1:36" s="38" customFormat="1" ht="15" x14ac:dyDescent="0.25">
      <c r="A132">
        <v>1.85</v>
      </c>
      <c r="B132">
        <v>3.89</v>
      </c>
      <c r="C132">
        <v>4.22</v>
      </c>
      <c r="D132" s="20">
        <f t="shared" ref="D132:D195" si="11">IF(OR($A132="",$B132="",$C132=""),"",(1/A132)+(1/B132)+(1/C132)-1)</f>
        <v>3.4576773925450111E-2</v>
      </c>
      <c r="E132" s="17">
        <f>IF(OR($A132="",$B132="",$C132=""),"",A132*'MPTO_working_3-way'!$I131)</f>
        <v>1.9139670317620827</v>
      </c>
      <c r="F132" s="21">
        <f>IF(OR($A132="",$B132="",$C132=""),"",B132*'MPTO_working_3-way'!$I131)</f>
        <v>4.0245036505700007</v>
      </c>
      <c r="G132" s="22">
        <f>IF(OR($A132="",$B132="",$C132=""),"",C132*'MPTO_working_3-way'!$I131)</f>
        <v>4.365913985965399</v>
      </c>
      <c r="H132" s="17">
        <f>IF(OR($A132="",$B132="",$C132=""),"",'MPTO_working_3-way'!E131)</f>
        <v>1.8903057493018804</v>
      </c>
      <c r="I132" s="21">
        <f>IF(OR($A132="",$B132="",$C132=""),"",'MPTO_working_3-way'!F131)</f>
        <v>4.0725928694068596</v>
      </c>
      <c r="J132" s="22">
        <f>IF(OR($A132="",$B132="",$C132=""),"",'MPTO_working_3-way'!G131)</f>
        <v>4.4357457826239575</v>
      </c>
      <c r="K132" s="17">
        <f>IF(OR($A132="",$B132="",$C132=""),"",'OddsRatio_working_3-way'!H131)</f>
        <v>1.8991287546238327</v>
      </c>
      <c r="L132" s="21">
        <f>IF(OR($A132="",$B132="",$C132=""),"",'OddsRatio_working_3-way'!I131)</f>
        <v>4.0570377657210299</v>
      </c>
      <c r="M132" s="22">
        <f>IF(OR($A132="",$B132="",$C132=""),"",'OddsRatio_working_3-way'!J131)</f>
        <v>4.4061112822220476</v>
      </c>
      <c r="N132" s="23">
        <f t="shared" si="8"/>
        <v>52.24750392274813</v>
      </c>
      <c r="O132" s="24">
        <f t="shared" si="9"/>
        <v>24.847784641923916</v>
      </c>
      <c r="P132" s="24">
        <f t="shared" si="10"/>
        <v>22.904711435327972</v>
      </c>
      <c r="Q132" t="s">
        <v>581</v>
      </c>
      <c r="R132" t="s">
        <v>648</v>
      </c>
      <c r="S132" s="28">
        <v>44427</v>
      </c>
      <c r="AD132" s="39"/>
      <c r="AE132" s="39"/>
      <c r="AH132" s="39"/>
      <c r="AI132" s="39"/>
      <c r="AJ132" t="s">
        <v>715</v>
      </c>
    </row>
    <row r="133" spans="1:36" s="38" customFormat="1" ht="15" x14ac:dyDescent="0.25">
      <c r="A133">
        <v>1.66</v>
      </c>
      <c r="B133">
        <v>3.86</v>
      </c>
      <c r="C133">
        <v>5.71</v>
      </c>
      <c r="D133" s="20">
        <f t="shared" si="11"/>
        <v>3.6608344578553886E-2</v>
      </c>
      <c r="E133" s="17">
        <f>IF(OR($A133="",$B133="",$C133=""),"",A133*'MPTO_working_3-way'!$I132)</f>
        <v>1.7207698520003993</v>
      </c>
      <c r="F133" s="21">
        <f>IF(OR($A133="",$B133="",$C133=""),"",B133*'MPTO_working_3-way'!$I132)</f>
        <v>4.0013082100732182</v>
      </c>
      <c r="G133" s="22">
        <f>IF(OR($A133="",$B133="",$C133=""),"",C133*'MPTO_working_3-way'!$I132)</f>
        <v>5.919033647543543</v>
      </c>
      <c r="H133" s="17">
        <f>IF(OR($A133="",$B133="",$C133=""),"",'MPTO_working_3-way'!E132)</f>
        <v>1.6943212165230814</v>
      </c>
      <c r="I133" s="21">
        <f>IF(OR($A133="",$B133="",$C133=""),"",'MPTO_working_3-way'!F132)</f>
        <v>4.0508039519351584</v>
      </c>
      <c r="J133" s="22">
        <f>IF(OR($A133="",$B133="",$C133=""),"",'MPTO_working_3-way'!G132)</f>
        <v>6.1376590889113016</v>
      </c>
      <c r="K133" s="17">
        <f>IF(OR($A133="",$B133="",$C133=""),"",'OddsRatio_working_3-way'!H132)</f>
        <v>1.7036648338956069</v>
      </c>
      <c r="L133" s="21">
        <f>IF(OR($A133="",$B133="",$C133=""),"",'OddsRatio_working_3-way'!I132)</f>
        <v>4.0492142802142963</v>
      </c>
      <c r="M133" s="22">
        <f>IF(OR($A133="",$B133="",$C133=""),"",'OddsRatio_working_3-way'!J132)</f>
        <v>6.0216081328004671</v>
      </c>
      <c r="N133" s="23">
        <f t="shared" si="8"/>
        <v>58.113523946127799</v>
      </c>
      <c r="O133" s="24">
        <f t="shared" si="9"/>
        <v>24.991826360251849</v>
      </c>
      <c r="P133" s="24">
        <f t="shared" si="10"/>
        <v>16.894649693620341</v>
      </c>
      <c r="Q133" t="s">
        <v>660</v>
      </c>
      <c r="R133" t="s">
        <v>692</v>
      </c>
      <c r="S133" s="28">
        <v>44427</v>
      </c>
      <c r="AD133" s="39"/>
      <c r="AE133" s="39"/>
      <c r="AH133" s="39"/>
      <c r="AI133" s="39"/>
      <c r="AJ133" t="s">
        <v>715</v>
      </c>
    </row>
    <row r="134" spans="1:36" s="38" customFormat="1" ht="15" x14ac:dyDescent="0.25">
      <c r="A134">
        <v>2.11</v>
      </c>
      <c r="B134">
        <v>3.64</v>
      </c>
      <c r="C134">
        <v>3.5</v>
      </c>
      <c r="D134" s="20">
        <f t="shared" si="11"/>
        <v>3.4373209728659759E-2</v>
      </c>
      <c r="E134" s="17">
        <f>IF(OR($A134="",$B134="",$C134=""),"",A134*'MPTO_working_3-way'!$I133)</f>
        <v>2.1825274725274721</v>
      </c>
      <c r="F134" s="21">
        <f>IF(OR($A134="",$B134="",$C134=""),"",B134*'MPTO_working_3-way'!$I133)</f>
        <v>3.7651184834123215</v>
      </c>
      <c r="G134" s="22">
        <f>IF(OR($A134="",$B134="",$C134=""),"",C134*'MPTO_working_3-way'!$I133)</f>
        <v>3.6203062340503092</v>
      </c>
      <c r="H134" s="17">
        <f>IF(OR($A134="",$B134="",$C134=""),"",'MPTO_working_3-way'!E133)</f>
        <v>2.1622747747747746</v>
      </c>
      <c r="I134" s="21">
        <f>IF(OR($A134="",$B134="",$C134=""),"",'MPTO_working_3-way'!F133)</f>
        <v>3.798417408506428</v>
      </c>
      <c r="J134" s="22">
        <f>IF(OR($A134="",$B134="",$C134=""),"",'MPTO_working_3-way'!G133)</f>
        <v>3.6462210406380544</v>
      </c>
      <c r="K134" s="17">
        <f>IF(OR($A134="",$B134="",$C134=""),"",'OddsRatio_working_3-way'!H133)</f>
        <v>2.1705168421464869</v>
      </c>
      <c r="L134" s="21">
        <f>IF(OR($A134="",$B134="",$C134=""),"",'OddsRatio_working_3-way'!I133)</f>
        <v>3.783931948888942</v>
      </c>
      <c r="M134" s="22">
        <f>IF(OR($A134="",$B134="",$C134=""),"",'OddsRatio_working_3-way'!J133)</f>
        <v>3.6362991940236191</v>
      </c>
      <c r="N134" s="23">
        <f t="shared" si="8"/>
        <v>45.818438145108516</v>
      </c>
      <c r="O134" s="24">
        <f t="shared" si="9"/>
        <v>26.559589144554664</v>
      </c>
      <c r="P134" s="24">
        <f t="shared" si="10"/>
        <v>27.621972710336845</v>
      </c>
      <c r="Q134" t="s">
        <v>770</v>
      </c>
      <c r="R134" t="s">
        <v>661</v>
      </c>
      <c r="S134" s="28">
        <v>44427</v>
      </c>
      <c r="AD134" s="39"/>
      <c r="AE134" s="39"/>
      <c r="AH134" s="39"/>
      <c r="AI134" s="39"/>
      <c r="AJ134" t="s">
        <v>715</v>
      </c>
    </row>
    <row r="135" spans="1:36" s="38" customFormat="1" ht="15" x14ac:dyDescent="0.25">
      <c r="A135">
        <v>1.98</v>
      </c>
      <c r="B135">
        <v>3.73</v>
      </c>
      <c r="C135">
        <v>3.82</v>
      </c>
      <c r="D135" s="20">
        <f t="shared" si="11"/>
        <v>3.4927124507855289E-2</v>
      </c>
      <c r="E135" s="17">
        <f>IF(OR($A135="",$B135="",$C135=""),"",A135*'MPTO_working_3-way'!$I134)</f>
        <v>2.0491557065255535</v>
      </c>
      <c r="F135" s="21">
        <f>IF(OR($A135="",$B135="",$C135=""),"",B135*'MPTO_working_3-way'!$I134)</f>
        <v>3.8602781744143</v>
      </c>
      <c r="G135" s="22">
        <f>IF(OR($A135="",$B135="",$C135=""),"",C135*'MPTO_working_3-way'!$I134)</f>
        <v>3.953421615620007</v>
      </c>
      <c r="H135" s="17">
        <f>IF(OR($A135="",$B135="",$C135=""),"",'MPTO_working_3-way'!E134)</f>
        <v>2.0267197453052921</v>
      </c>
      <c r="I135" s="21">
        <f>IF(OR($A135="",$B135="",$C135=""),"",'MPTO_working_3-way'!F134)</f>
        <v>3.8993326461933857</v>
      </c>
      <c r="J135" s="22">
        <f>IF(OR($A135="",$B135="",$C135=""),"",'MPTO_working_3-way'!G134)</f>
        <v>3.9977975353632837</v>
      </c>
      <c r="K135" s="17">
        <f>IF(OR($A135="",$B135="",$C135=""),"",'OddsRatio_working_3-way'!H134)</f>
        <v>2.0354687926858914</v>
      </c>
      <c r="L135" s="21">
        <f>IF(OR($A135="",$B135="",$C135=""),"",'OddsRatio_working_3-way'!I134)</f>
        <v>3.8845202081964105</v>
      </c>
      <c r="M135" s="22">
        <f>IF(OR($A135="",$B135="",$C135=""),"",'OddsRatio_working_3-way'!J134)</f>
        <v>3.9796142809940949</v>
      </c>
      <c r="N135" s="23">
        <f t="shared" si="8"/>
        <v>48.800586349562977</v>
      </c>
      <c r="O135" s="24">
        <f t="shared" si="9"/>
        <v>25.904868893333699</v>
      </c>
      <c r="P135" s="24">
        <f t="shared" si="10"/>
        <v>25.294544757103321</v>
      </c>
      <c r="Q135" t="s">
        <v>691</v>
      </c>
      <c r="R135" t="s">
        <v>647</v>
      </c>
      <c r="S135" s="28">
        <v>44427</v>
      </c>
      <c r="AD135" s="39"/>
      <c r="AE135" s="39"/>
      <c r="AH135" s="39"/>
      <c r="AI135" s="39"/>
      <c r="AJ135" t="s">
        <v>715</v>
      </c>
    </row>
    <row r="136" spans="1:36" s="38" customFormat="1" ht="15" x14ac:dyDescent="0.25">
      <c r="A136">
        <v>2.58</v>
      </c>
      <c r="B136">
        <v>3.59</v>
      </c>
      <c r="C136">
        <v>2.72</v>
      </c>
      <c r="D136" s="20">
        <f t="shared" si="11"/>
        <v>3.3795490081761859E-2</v>
      </c>
      <c r="E136" s="17">
        <f>IF(OR($A136="",$B136="",$C136=""),"",A136*'MPTO_working_3-way'!$I135)</f>
        <v>2.6671923644109459</v>
      </c>
      <c r="F136" s="21">
        <f>IF(OR($A136="",$B136="",$C136=""),"",B136*'MPTO_working_3-way'!$I135)</f>
        <v>3.7113258093935251</v>
      </c>
      <c r="G136" s="22">
        <f>IF(OR($A136="",$B136="",$C136=""),"",C136*'MPTO_working_3-way'!$I135)</f>
        <v>2.8119237330223923</v>
      </c>
      <c r="H136" s="17">
        <f>IF(OR($A136="",$B136="",$C136=""),"",'MPTO_working_3-way'!E135)</f>
        <v>2.6572300571557474</v>
      </c>
      <c r="I136" s="21">
        <f>IF(OR($A136="",$B136="",$C136=""),"",'MPTO_working_3-way'!F135)</f>
        <v>3.7413056451973787</v>
      </c>
      <c r="J136" s="22">
        <f>IF(OR($A136="",$B136="",$C136=""),"",'MPTO_working_3-way'!G135)</f>
        <v>2.8059786782967588</v>
      </c>
      <c r="K136" s="17">
        <f>IF(OR($A136="",$B136="",$C136=""),"",'OddsRatio_working_3-way'!H135)</f>
        <v>2.662303731078822</v>
      </c>
      <c r="L136" s="21">
        <f>IF(OR($A136="",$B136="",$C136=""),"",'OddsRatio_working_3-way'!I135)</f>
        <v>3.7249156098064229</v>
      </c>
      <c r="M136" s="22">
        <f>IF(OR($A136="",$B136="",$C136=""),"",'OddsRatio_working_3-way'!J135)</f>
        <v>2.8095964667440345</v>
      </c>
      <c r="N136" s="23">
        <f t="shared" si="8"/>
        <v>37.492608832541094</v>
      </c>
      <c r="O136" s="24">
        <f t="shared" si="9"/>
        <v>26.944548966004469</v>
      </c>
      <c r="P136" s="24">
        <f t="shared" si="10"/>
        <v>35.562842201454423</v>
      </c>
      <c r="Q136" t="s">
        <v>771</v>
      </c>
      <c r="R136" t="s">
        <v>662</v>
      </c>
      <c r="S136" s="28">
        <v>44427</v>
      </c>
      <c r="AD136" s="39"/>
      <c r="AE136" s="39"/>
      <c r="AH136" s="39"/>
      <c r="AI136" s="39"/>
      <c r="AJ136" t="s">
        <v>715</v>
      </c>
    </row>
    <row r="137" spans="1:36" s="38" customFormat="1" ht="15" x14ac:dyDescent="0.25">
      <c r="A137">
        <v>1.84</v>
      </c>
      <c r="B137">
        <v>3.97</v>
      </c>
      <c r="C137">
        <v>4.16</v>
      </c>
      <c r="D137" s="20">
        <f t="shared" si="11"/>
        <v>3.5752045019923573E-2</v>
      </c>
      <c r="E137" s="17">
        <f>IF(OR($A137="",$B137="",$C137=""),"",A137*'MPTO_working_3-way'!$I136)</f>
        <v>1.9057837628366594</v>
      </c>
      <c r="F137" s="21">
        <f>IF(OR($A137="",$B137="",$C137=""),"",B137*'MPTO_working_3-way'!$I136)</f>
        <v>4.1119356187290972</v>
      </c>
      <c r="G137" s="22">
        <f>IF(OR($A137="",$B137="",$C137=""),"",C137*'MPTO_working_3-way'!$I136)</f>
        <v>4.3087285072828818</v>
      </c>
      <c r="H137" s="17">
        <f>IF(OR($A137="",$B137="",$C137=""),"",'MPTO_working_3-way'!E136)</f>
        <v>1.8812519439046085</v>
      </c>
      <c r="I137" s="21">
        <f>IF(OR($A137="",$B137="",$C137=""),"",'MPTO_working_3-way'!F136)</f>
        <v>4.1671559528354454</v>
      </c>
      <c r="J137" s="22">
        <f>IF(OR($A137="",$B137="",$C137=""),"",'MPTO_working_3-way'!G136)</f>
        <v>4.3769946256879209</v>
      </c>
      <c r="K137" s="17">
        <f>IF(OR($A137="",$B137="",$C137=""),"",'OddsRatio_working_3-way'!H136)</f>
        <v>1.8903461938794093</v>
      </c>
      <c r="L137" s="21">
        <f>IF(OR($A137="",$B137="",$C137=""),"",'OddsRatio_working_3-way'!I136)</f>
        <v>4.1480097569307679</v>
      </c>
      <c r="M137" s="22">
        <f>IF(OR($A137="",$B137="",$C137=""),"",'OddsRatio_working_3-way'!J136)</f>
        <v>4.3493975864987311</v>
      </c>
      <c r="N137" s="23">
        <f t="shared" si="8"/>
        <v>52.471850138525276</v>
      </c>
      <c r="O137" s="24">
        <f t="shared" si="9"/>
        <v>24.319446915588543</v>
      </c>
      <c r="P137" s="24">
        <f t="shared" si="10"/>
        <v>23.208702945886184</v>
      </c>
      <c r="Q137" t="s">
        <v>693</v>
      </c>
      <c r="R137" t="s">
        <v>582</v>
      </c>
      <c r="S137" s="28">
        <v>44427</v>
      </c>
      <c r="AD137" s="39"/>
      <c r="AE137" s="39"/>
      <c r="AH137" s="39"/>
      <c r="AI137" s="39"/>
      <c r="AJ137" t="s">
        <v>715</v>
      </c>
    </row>
    <row r="138" spans="1:36" s="38" customFormat="1" ht="15" x14ac:dyDescent="0.25">
      <c r="A138">
        <v>2.29</v>
      </c>
      <c r="B138">
        <v>3.8</v>
      </c>
      <c r="C138">
        <v>3</v>
      </c>
      <c r="D138" s="20">
        <f t="shared" si="11"/>
        <v>3.3172450777599005E-2</v>
      </c>
      <c r="E138" s="17">
        <f>IF(OR($A138="",$B138="",$C138=""),"",A138*'MPTO_working_3-way'!$I137)</f>
        <v>2.3659649122807016</v>
      </c>
      <c r="F138" s="21">
        <f>IF(OR($A138="",$B138="",$C138=""),"",B138*'MPTO_working_3-way'!$I137)</f>
        <v>3.9260553129548761</v>
      </c>
      <c r="G138" s="22">
        <f>IF(OR($A138="",$B138="",$C138=""),"",C138*'MPTO_working_3-way'!$I137)</f>
        <v>3.0995173523327972</v>
      </c>
      <c r="H138" s="17">
        <f>IF(OR($A138="",$B138="",$C138=""),"",'MPTO_working_3-way'!E137)</f>
        <v>2.3494930101397973</v>
      </c>
      <c r="I138" s="21">
        <f>IF(OR($A138="",$B138="",$C138=""),"",'MPTO_working_3-way'!F137)</f>
        <v>3.9666734197730951</v>
      </c>
      <c r="J138" s="22">
        <f>IF(OR($A138="",$B138="",$C138=""),"",'MPTO_working_3-way'!G137)</f>
        <v>3.1029318541996833</v>
      </c>
      <c r="K138" s="17">
        <f>IF(OR($A138="",$B138="",$C138=""),"",'OddsRatio_working_3-way'!H137)</f>
        <v>2.3568001558649732</v>
      </c>
      <c r="L138" s="21">
        <f>IF(OR($A138="",$B138="",$C138=""),"",'OddsRatio_working_3-way'!I137)</f>
        <v>3.944992586373584</v>
      </c>
      <c r="M138" s="22">
        <f>IF(OR($A138="",$B138="",$C138=""),"",'OddsRatio_working_3-way'!J137)</f>
        <v>3.103566133123989</v>
      </c>
      <c r="N138" s="23">
        <f t="shared" si="8"/>
        <v>42.266053685303277</v>
      </c>
      <c r="O138" s="24">
        <f t="shared" si="9"/>
        <v>25.470858668248553</v>
      </c>
      <c r="P138" s="24">
        <f t="shared" si="10"/>
        <v>32.26308764644817</v>
      </c>
      <c r="Q138" t="s">
        <v>651</v>
      </c>
      <c r="R138" t="s">
        <v>694</v>
      </c>
      <c r="S138" s="28">
        <v>44427</v>
      </c>
      <c r="AD138" s="39"/>
      <c r="AE138" s="39"/>
      <c r="AH138" s="39"/>
      <c r="AI138" s="39"/>
      <c r="AJ138" t="s">
        <v>715</v>
      </c>
    </row>
    <row r="139" spans="1:36" s="38" customFormat="1" ht="15" x14ac:dyDescent="0.25">
      <c r="A139">
        <v>1.92</v>
      </c>
      <c r="B139">
        <v>3.71</v>
      </c>
      <c r="C139">
        <v>4.1100000000000003</v>
      </c>
      <c r="D139" s="20">
        <f t="shared" si="11"/>
        <v>3.3684114742164484E-2</v>
      </c>
      <c r="E139" s="17">
        <f>IF(OR($A139="",$B139="",$C139=""),"",A139*'MPTO_working_3-way'!$I138)</f>
        <v>1.9846735003049558</v>
      </c>
      <c r="F139" s="21">
        <f>IF(OR($A139="",$B139="",$C139=""),"",B139*'MPTO_working_3-way'!$I138)</f>
        <v>3.8349680656934302</v>
      </c>
      <c r="G139" s="22">
        <f>IF(OR($A139="",$B139="",$C139=""),"",C139*'MPTO_working_3-way'!$I138)</f>
        <v>4.2484417115902966</v>
      </c>
      <c r="H139" s="17">
        <f>IF(OR($A139="",$B139="",$C139=""),"",'MPTO_working_3-way'!E138)</f>
        <v>1.9623030012499172</v>
      </c>
      <c r="I139" s="21">
        <f>IF(OR($A139="",$B139="",$C139=""),"",'MPTO_working_3-way'!F138)</f>
        <v>3.8712613474620237</v>
      </c>
      <c r="J139" s="22">
        <f>IF(OR($A139="",$B139="",$C139=""),"",'MPTO_working_3-way'!G138)</f>
        <v>4.3088411128792119</v>
      </c>
      <c r="K139" s="17">
        <f>IF(OR($A139="",$B139="",$C139=""),"",'OddsRatio_working_3-way'!H138)</f>
        <v>1.9708788201276832</v>
      </c>
      <c r="L139" s="21">
        <f>IF(OR($A139="",$B139="",$C139=""),"",'OddsRatio_working_3-way'!I138)</f>
        <v>3.8598713071152422</v>
      </c>
      <c r="M139" s="22">
        <f>IF(OR($A139="",$B139="",$C139=""),"",'OddsRatio_working_3-way'!J138)</f>
        <v>4.2819925332577125</v>
      </c>
      <c r="N139" s="23">
        <f t="shared" si="8"/>
        <v>50.38612143742256</v>
      </c>
      <c r="O139" s="24">
        <f t="shared" si="9"/>
        <v>26.075836431226769</v>
      </c>
      <c r="P139" s="24">
        <f t="shared" si="10"/>
        <v>23.538042131350682</v>
      </c>
      <c r="Q139" t="s">
        <v>653</v>
      </c>
      <c r="R139" t="s">
        <v>772</v>
      </c>
      <c r="S139" s="28">
        <v>44427</v>
      </c>
      <c r="AD139" s="39"/>
      <c r="AE139" s="39"/>
      <c r="AH139" s="39"/>
      <c r="AI139" s="39"/>
      <c r="AJ139" t="s">
        <v>715</v>
      </c>
    </row>
    <row r="140" spans="1:36" s="38" customFormat="1" ht="15" x14ac:dyDescent="0.25">
      <c r="A140">
        <v>1.57</v>
      </c>
      <c r="B140">
        <v>4.49</v>
      </c>
      <c r="C140">
        <v>5.63</v>
      </c>
      <c r="D140" s="20">
        <f t="shared" si="11"/>
        <v>3.7279717807789492E-2</v>
      </c>
      <c r="E140" s="17">
        <f>IF(OR($A140="",$B140="",$C140=""),"",A140*'MPTO_working_3-way'!$I139)</f>
        <v>1.6285291569582296</v>
      </c>
      <c r="F140" s="21">
        <f>IF(OR($A140="",$B140="",$C140=""),"",B140*'MPTO_working_3-way'!$I139)</f>
        <v>4.6573859329569753</v>
      </c>
      <c r="G140" s="22">
        <f>IF(OR($A140="",$B140="",$C140=""),"",C140*'MPTO_working_3-way'!$I139)</f>
        <v>5.8398848112578543</v>
      </c>
      <c r="H140" s="17">
        <f>IF(OR($A140="",$B140="",$C140=""),"",'MPTO_working_3-way'!E139)</f>
        <v>1.6012397373041427</v>
      </c>
      <c r="I140" s="21">
        <f>IF(OR($A140="",$B140="",$C140=""),"",'MPTO_working_3-way'!F139)</f>
        <v>4.7553248275933955</v>
      </c>
      <c r="J140" s="22">
        <f>IF(OR($A140="",$B140="",$C140=""),"",'MPTO_working_3-way'!G139)</f>
        <v>6.0535135137608576</v>
      </c>
      <c r="K140" s="17">
        <f>IF(OR($A140="",$B140="",$C140=""),"",'OddsRatio_working_3-way'!H139)</f>
        <v>1.6102745876682569</v>
      </c>
      <c r="L140" s="21">
        <f>IF(OR($A140="",$B140="",$C140=""),"",'OddsRatio_working_3-way'!I139)</f>
        <v>4.7365935280038878</v>
      </c>
      <c r="M140" s="22">
        <f>IF(OR($A140="",$B140="",$C140=""),"",'OddsRatio_working_3-way'!J139)</f>
        <v>5.9571427033404021</v>
      </c>
      <c r="N140" s="23">
        <f t="shared" si="8"/>
        <v>61.405102618353006</v>
      </c>
      <c r="O140" s="24">
        <f t="shared" si="9"/>
        <v>21.471271962319424</v>
      </c>
      <c r="P140" s="24">
        <f t="shared" si="10"/>
        <v>17.123625419327574</v>
      </c>
      <c r="Q140" t="s">
        <v>695</v>
      </c>
      <c r="R140" t="s">
        <v>650</v>
      </c>
      <c r="S140" s="28">
        <v>44427</v>
      </c>
      <c r="AD140" s="39"/>
      <c r="AE140" s="39"/>
      <c r="AH140" s="39"/>
      <c r="AI140" s="39"/>
      <c r="AJ140" t="s">
        <v>715</v>
      </c>
    </row>
    <row r="141" spans="1:36" s="38" customFormat="1" ht="15" x14ac:dyDescent="0.25">
      <c r="A141">
        <v>1.76</v>
      </c>
      <c r="B141">
        <v>3.86</v>
      </c>
      <c r="C141">
        <v>4.8099999999999996</v>
      </c>
      <c r="D141" s="20">
        <f t="shared" si="11"/>
        <v>3.5149383594979433E-2</v>
      </c>
      <c r="E141" s="17">
        <f>IF(OR($A141="",$B141="",$C141=""),"",A141*'MPTO_working_3-way'!$I140)</f>
        <v>1.8218629151271639</v>
      </c>
      <c r="F141" s="21">
        <f>IF(OR($A141="",$B141="",$C141=""),"",B141*'MPTO_working_3-way'!$I140)</f>
        <v>3.9956766206766203</v>
      </c>
      <c r="G141" s="22">
        <f>IF(OR($A141="",$B141="",$C141=""),"",C141*'MPTO_working_3-way'!$I140)</f>
        <v>4.9790685350918507</v>
      </c>
      <c r="H141" s="17">
        <f>IF(OR($A141="",$B141="",$C141=""),"",'MPTO_working_3-way'!E140)</f>
        <v>1.7970570628526412</v>
      </c>
      <c r="I141" s="21">
        <f>IF(OR($A141="",$B141="",$C141=""),"",'MPTO_working_3-way'!F140)</f>
        <v>4.0428396051899238</v>
      </c>
      <c r="J141" s="22">
        <f>IF(OR($A141="",$B141="",$C141=""),"",'MPTO_working_3-way'!G140)</f>
        <v>5.0972622187687575</v>
      </c>
      <c r="K141" s="17">
        <f>IF(OR($A141="",$B141="",$C141=""),"",'OddsRatio_working_3-way'!H140)</f>
        <v>1.8060634293111071</v>
      </c>
      <c r="L141" s="21">
        <f>IF(OR($A141="",$B141="",$C141=""),"",'OddsRatio_working_3-way'!I140)</f>
        <v>4.0333439576707457</v>
      </c>
      <c r="M141" s="22">
        <f>IF(OR($A141="",$B141="",$C141=""),"",'OddsRatio_working_3-way'!J140)</f>
        <v>5.0409232443096297</v>
      </c>
      <c r="N141" s="23">
        <f t="shared" si="8"/>
        <v>54.888871807909936</v>
      </c>
      <c r="O141" s="24">
        <f t="shared" si="9"/>
        <v>25.027050358010751</v>
      </c>
      <c r="P141" s="24">
        <f t="shared" si="10"/>
        <v>20.084077834079313</v>
      </c>
      <c r="Q141" t="s">
        <v>717</v>
      </c>
      <c r="R141" t="s">
        <v>659</v>
      </c>
      <c r="S141" s="28">
        <v>44427</v>
      </c>
      <c r="AD141" s="39"/>
      <c r="AE141" s="39"/>
      <c r="AH141" s="39"/>
      <c r="AI141" s="39"/>
      <c r="AJ141" t="s">
        <v>715</v>
      </c>
    </row>
    <row r="142" spans="1:36" s="67" customFormat="1" ht="15" x14ac:dyDescent="0.25">
      <c r="A142" s="60">
        <v>1.79</v>
      </c>
      <c r="B142" s="60">
        <v>3.83</v>
      </c>
      <c r="C142" s="60">
        <v>4.6100000000000003</v>
      </c>
      <c r="D142" s="61">
        <f t="shared" si="11"/>
        <v>3.6675563317532633E-2</v>
      </c>
      <c r="E142" s="62">
        <f>IF(OR($A142="",$B142="",$C142=""),"",A142*'MPTO_working_3-way'!$I141)</f>
        <v>1.8556492583383835</v>
      </c>
      <c r="F142" s="63">
        <f>IF(OR($A142="",$B142="",$C142=""),"",B142*'MPTO_working_3-way'!$I141)</f>
        <v>3.9704674075061499</v>
      </c>
      <c r="G142" s="64">
        <f>IF(OR($A142="",$B142="",$C142=""),"",C142*'MPTO_working_3-way'!$I141)</f>
        <v>4.7790743468938262</v>
      </c>
      <c r="H142" s="62">
        <f>IF(OR($A142="",$B142="",$C142=""),"",'MPTO_working_3-way'!E141)</f>
        <v>1.8300470777938302</v>
      </c>
      <c r="I142" s="63">
        <f>IF(OR($A142="",$B142="",$C142=""),"",'MPTO_working_3-way'!F141)</f>
        <v>4.0181391987490382</v>
      </c>
      <c r="J142" s="64">
        <f>IF(OR($A142="",$B142="",$C142=""),"",'MPTO_working_3-way'!G141)</f>
        <v>4.8853278731729741</v>
      </c>
      <c r="K142" s="62">
        <f>IF(OR($A142="",$B142="",$C142=""),"",'OddsRatio_working_3-way'!H141)</f>
        <v>1.8394204835696994</v>
      </c>
      <c r="L142" s="63">
        <f>IF(OR($A142="",$B142="",$C142=""),"",'OddsRatio_working_3-way'!I141)</f>
        <v>4.0070379348129732</v>
      </c>
      <c r="M142" s="64">
        <f>IF(OR($A142="",$B142="",$C142=""),"",'OddsRatio_working_3-way'!J141)</f>
        <v>4.8358328426412829</v>
      </c>
      <c r="N142" s="65">
        <f t="shared" si="8"/>
        <v>53.889494229929888</v>
      </c>
      <c r="O142" s="66">
        <f t="shared" si="9"/>
        <v>25.185951611377156</v>
      </c>
      <c r="P142" s="66">
        <f t="shared" si="10"/>
        <v>20.924554158692949</v>
      </c>
      <c r="Q142" s="60" t="s">
        <v>654</v>
      </c>
      <c r="R142" s="60" t="s">
        <v>657</v>
      </c>
      <c r="S142" s="69">
        <v>44427</v>
      </c>
      <c r="AD142" s="68"/>
      <c r="AE142" s="68"/>
      <c r="AH142" s="68"/>
      <c r="AI142" s="68"/>
      <c r="AJ142" s="60" t="s">
        <v>715</v>
      </c>
    </row>
    <row r="143" spans="1:36" s="38" customFormat="1" ht="15" x14ac:dyDescent="0.25">
      <c r="A143">
        <v>3.65</v>
      </c>
      <c r="B143">
        <v>3.16</v>
      </c>
      <c r="C143">
        <v>2.2599999999999998</v>
      </c>
      <c r="D143" s="20">
        <f t="shared" si="11"/>
        <v>3.290617504845228E-2</v>
      </c>
      <c r="E143" s="17">
        <f>IF(OR($A143="",$B143="",$C143=""),"",A143*'MPTO_working_3-way'!$I142)</f>
        <v>3.7701075389268506</v>
      </c>
      <c r="F143" s="21">
        <f>IF(OR($A143="",$B143="",$C143=""),"",B143*'MPTO_working_3-way'!$I142)</f>
        <v>3.2639835131531094</v>
      </c>
      <c r="G143" s="22">
        <f>IF(OR($A143="",$B143="",$C143=""),"",C143*'MPTO_working_3-way'!$I142)</f>
        <v>2.3343679556095021</v>
      </c>
      <c r="H143" s="17">
        <f>IF(OR($A143="",$B143="",$C143=""),"",'MPTO_working_3-way'!E142)</f>
        <v>3.80222530806572</v>
      </c>
      <c r="I143" s="21">
        <f>IF(OR($A143="",$B143="",$C143=""),"",'MPTO_working_3-way'!F142)</f>
        <v>3.2734620272557855</v>
      </c>
      <c r="J143" s="22">
        <f>IF(OR($A143="",$B143="",$C143=""),"",'MPTO_working_3-way'!G142)</f>
        <v>2.3174479555621934</v>
      </c>
      <c r="K143" s="17">
        <f>IF(OR($A143="",$B143="",$C143=""),"",'OddsRatio_working_3-way'!H142)</f>
        <v>3.7861339550001221</v>
      </c>
      <c r="L143" s="21">
        <f>IF(OR($A143="",$B143="",$C143=""),"",'OddsRatio_working_3-way'!I142)</f>
        <v>3.2709620161510427</v>
      </c>
      <c r="M143" s="22">
        <f>IF(OR($A143="",$B143="",$C143=""),"",'OddsRatio_working_3-way'!J142)</f>
        <v>2.3247278427547751</v>
      </c>
      <c r="N143" s="23">
        <f t="shared" ref="N143:N206" si="12">(1/E143)* 100</f>
        <v>26.524442331548105</v>
      </c>
      <c r="O143" s="24">
        <f t="shared" ref="O143:O206" si="13">(1/F143)* 100</f>
        <v>30.637409655110943</v>
      </c>
      <c r="P143" s="24">
        <f t="shared" ref="P143:P206" si="14">(1/G143)* 100</f>
        <v>42.838148013340962</v>
      </c>
      <c r="Q143" t="s">
        <v>530</v>
      </c>
      <c r="R143" t="s">
        <v>531</v>
      </c>
      <c r="S143" s="28">
        <v>44428</v>
      </c>
      <c r="AD143" s="39"/>
      <c r="AE143" s="39"/>
      <c r="AH143" s="39"/>
      <c r="AI143" s="39"/>
      <c r="AJ143" t="s">
        <v>703</v>
      </c>
    </row>
    <row r="144" spans="1:36" s="38" customFormat="1" ht="15" x14ac:dyDescent="0.25">
      <c r="A144">
        <v>2.98</v>
      </c>
      <c r="B144">
        <v>2.99</v>
      </c>
      <c r="C144">
        <v>2.72</v>
      </c>
      <c r="D144" s="20">
        <f t="shared" si="11"/>
        <v>3.7665689157304172E-2</v>
      </c>
      <c r="E144" s="17">
        <f>IF(OR($A144="",$B144="",$C144=""),"",A144*'MPTO_working_3-way'!$I143)</f>
        <v>3.0922437536887664</v>
      </c>
      <c r="F144" s="21">
        <f>IF(OR($A144="",$B144="",$C144=""),"",B144*'MPTO_working_3-way'!$I143)</f>
        <v>3.1026204105803399</v>
      </c>
      <c r="G144" s="22">
        <f>IF(OR($A144="",$B144="",$C144=""),"",C144*'MPTO_working_3-way'!$I143)</f>
        <v>2.8224506745078677</v>
      </c>
      <c r="H144" s="17">
        <f>IF(OR($A144="",$B144="",$C144=""),"",'MPTO_working_3-way'!E143)</f>
        <v>3.0958291619729987</v>
      </c>
      <c r="I144" s="21">
        <f>IF(OR($A144="",$B144="",$C144=""),"",'MPTO_working_3-way'!F143)</f>
        <v>3.1066230546441238</v>
      </c>
      <c r="J144" s="22">
        <f>IF(OR($A144="",$B144="",$C144=""),"",'MPTO_working_3-way'!G143)</f>
        <v>2.8161729390453325</v>
      </c>
      <c r="K144" s="17">
        <f>IF(OR($A144="",$B144="",$C144=""),"",'OddsRatio_working_3-way'!H143)</f>
        <v>3.0941361979504292</v>
      </c>
      <c r="L144" s="21">
        <f>IF(OR($A144="",$B144="",$C144=""),"",'OddsRatio_working_3-way'!I143)</f>
        <v>3.1047126433946239</v>
      </c>
      <c r="M144" s="22">
        <f>IF(OR($A144="",$B144="",$C144=""),"",'OddsRatio_working_3-way'!J143)</f>
        <v>2.819148616401383</v>
      </c>
      <c r="N144" s="23">
        <f t="shared" si="12"/>
        <v>32.338977119998731</v>
      </c>
      <c r="O144" s="24">
        <f t="shared" si="13"/>
        <v>32.230820005885015</v>
      </c>
      <c r="P144" s="24">
        <f t="shared" si="14"/>
        <v>35.430202874116254</v>
      </c>
      <c r="Q144" t="s">
        <v>583</v>
      </c>
      <c r="R144" t="s">
        <v>663</v>
      </c>
      <c r="S144" s="28">
        <v>44428</v>
      </c>
      <c r="AD144" s="39"/>
      <c r="AE144" s="39"/>
      <c r="AH144" s="39"/>
      <c r="AI144" s="39"/>
      <c r="AJ144" t="s">
        <v>703</v>
      </c>
    </row>
    <row r="145" spans="1:36" s="38" customFormat="1" ht="15" x14ac:dyDescent="0.25">
      <c r="A145">
        <v>3.26</v>
      </c>
      <c r="B145">
        <v>3.12</v>
      </c>
      <c r="C145">
        <v>2.4300000000000002</v>
      </c>
      <c r="D145" s="20">
        <f t="shared" si="11"/>
        <v>3.8783920515345072E-2</v>
      </c>
      <c r="E145" s="17">
        <f>IF(OR($A145="",$B145="",$C145=""),"",A145*'MPTO_working_3-way'!$I144)</f>
        <v>3.3864355808800246</v>
      </c>
      <c r="F145" s="21">
        <f>IF(OR($A145="",$B145="",$C145=""),"",B145*'MPTO_working_3-way'!$I144)</f>
        <v>3.2410058320078767</v>
      </c>
      <c r="G145" s="22">
        <f>IF(OR($A145="",$B145="",$C145=""),"",C145*'MPTO_working_3-way'!$I144)</f>
        <v>2.5242449268522886</v>
      </c>
      <c r="H145" s="17">
        <f>IF(OR($A145="",$B145="",$C145=""),"",'MPTO_working_3-way'!E144)</f>
        <v>3.4034385778604226</v>
      </c>
      <c r="I145" s="21">
        <f>IF(OR($A145="",$B145="",$C145=""),"",'MPTO_working_3-way'!F144)</f>
        <v>3.251135450033884</v>
      </c>
      <c r="J145" s="22">
        <f>IF(OR($A145="",$B145="",$C145=""),"",'MPTO_working_3-way'!G144)</f>
        <v>2.5088143413625628</v>
      </c>
      <c r="K145" s="17">
        <f>IF(OR($A145="",$B145="",$C145=""),"",'OddsRatio_working_3-way'!H144)</f>
        <v>3.3953978257606456</v>
      </c>
      <c r="L145" s="21">
        <f>IF(OR($A145="",$B145="",$C145=""),"",'OddsRatio_working_3-way'!I144)</f>
        <v>3.247010349828571</v>
      </c>
      <c r="M145" s="22">
        <f>IF(OR($A145="",$B145="",$C145=""),"",'OddsRatio_working_3-way'!J144)</f>
        <v>2.5156720755919131</v>
      </c>
      <c r="N145" s="23">
        <f t="shared" si="12"/>
        <v>29.529573975836048</v>
      </c>
      <c r="O145" s="24">
        <f t="shared" si="13"/>
        <v>30.854618961931251</v>
      </c>
      <c r="P145" s="24">
        <f t="shared" si="14"/>
        <v>39.615807062232719</v>
      </c>
      <c r="Q145" t="s">
        <v>588</v>
      </c>
      <c r="R145" t="s">
        <v>514</v>
      </c>
      <c r="S145" s="28">
        <v>44428</v>
      </c>
      <c r="AD145" s="39"/>
      <c r="AE145" s="39"/>
      <c r="AH145" s="39"/>
      <c r="AI145" s="39"/>
      <c r="AJ145" t="s">
        <v>703</v>
      </c>
    </row>
    <row r="146" spans="1:36" s="38" customFormat="1" ht="15" x14ac:dyDescent="0.25">
      <c r="A146">
        <v>1.53</v>
      </c>
      <c r="B146">
        <v>4.5</v>
      </c>
      <c r="C146">
        <v>6.44</v>
      </c>
      <c r="D146" s="20">
        <f t="shared" si="11"/>
        <v>3.1096496569642307E-2</v>
      </c>
      <c r="E146" s="17">
        <f>IF(OR($A146="",$B146="",$C146=""),"",A146*'MPTO_working_3-way'!$I145)</f>
        <v>1.5775776397515529</v>
      </c>
      <c r="F146" s="21">
        <f>IF(OR($A146="",$B146="",$C146=""),"",B146*'MPTO_working_3-way'!$I145)</f>
        <v>4.6399342345633903</v>
      </c>
      <c r="G146" s="22">
        <f>IF(OR($A146="",$B146="",$C146=""),"",C146*'MPTO_working_3-way'!$I145)</f>
        <v>6.6402614379084968</v>
      </c>
      <c r="H146" s="17">
        <f>IF(OR($A146="",$B146="",$C146=""),"",'MPTO_working_3-way'!E145)</f>
        <v>1.5546556149282618</v>
      </c>
      <c r="I146" s="21">
        <f>IF(OR($A146="",$B146="",$C146=""),"",'MPTO_working_3-way'!F145)</f>
        <v>4.720171180378129</v>
      </c>
      <c r="J146" s="22">
        <f>IF(OR($A146="",$B146="",$C146=""),"",'MPTO_working_3-way'!G145)</f>
        <v>6.9006443178634784</v>
      </c>
      <c r="K146" s="17">
        <f>IF(OR($A146="",$B146="",$C146=""),"",'OddsRatio_working_3-way'!H145)</f>
        <v>1.5622188816298568</v>
      </c>
      <c r="L146" s="21">
        <f>IF(OR($A146="",$B146="",$C146=""),"",'OddsRatio_working_3-way'!I145)</f>
        <v>4.7127661994424539</v>
      </c>
      <c r="M146" s="22">
        <f>IF(OR($A146="",$B146="",$C146=""),"",'OddsRatio_working_3-way'!J145)</f>
        <v>6.7706994642762703</v>
      </c>
      <c r="N146" s="23">
        <f t="shared" si="12"/>
        <v>63.388322374896646</v>
      </c>
      <c r="O146" s="24">
        <f t="shared" si="13"/>
        <v>21.552029607464863</v>
      </c>
      <c r="P146" s="24">
        <f t="shared" si="14"/>
        <v>15.059648017638489</v>
      </c>
      <c r="Q146" t="s">
        <v>548</v>
      </c>
      <c r="R146" t="s">
        <v>618</v>
      </c>
      <c r="S146" s="28">
        <v>44428</v>
      </c>
      <c r="AD146" s="39"/>
      <c r="AE146" s="39"/>
      <c r="AH146" s="39"/>
      <c r="AI146" s="39"/>
      <c r="AJ146" t="s">
        <v>711</v>
      </c>
    </row>
    <row r="147" spans="1:36" s="38" customFormat="1" ht="15" x14ac:dyDescent="0.25">
      <c r="A147">
        <v>2.12</v>
      </c>
      <c r="B147">
        <v>3.37</v>
      </c>
      <c r="C147">
        <v>3.84</v>
      </c>
      <c r="D147" s="20">
        <f t="shared" si="11"/>
        <v>2.8850684918724223E-2</v>
      </c>
      <c r="E147" s="17">
        <f>IF(OR($A147="",$B147="",$C147=""),"",A147*'MPTO_working_3-way'!$I146)</f>
        <v>2.1811634520276955</v>
      </c>
      <c r="F147" s="21">
        <f>IF(OR($A147="",$B147="",$C147=""),"",B147*'MPTO_working_3-way'!$I146)</f>
        <v>3.4672268081761008</v>
      </c>
      <c r="G147" s="22">
        <f>IF(OR($A147="",$B147="",$C147=""),"",C147*'MPTO_working_3-way'!$I146)</f>
        <v>3.9507866300879009</v>
      </c>
      <c r="H147" s="17">
        <f>IF(OR($A147="",$B147="",$C147=""),"",'MPTO_working_3-way'!E146)</f>
        <v>2.1641217182997741</v>
      </c>
      <c r="I147" s="21">
        <f>IF(OR($A147="",$B147="",$C147=""),"",'MPTO_working_3-way'!F146)</f>
        <v>3.4828763158197642</v>
      </c>
      <c r="J147" s="22">
        <f>IF(OR($A147="",$B147="",$C147=""),"",'MPTO_working_3-way'!G146)</f>
        <v>3.9872444589824401</v>
      </c>
      <c r="K147" s="17">
        <f>IF(OR($A147="",$B147="",$C147=""),"",'OddsRatio_working_3-way'!H146)</f>
        <v>2.1711417219202707</v>
      </c>
      <c r="L147" s="21">
        <f>IF(OR($A147="",$B147="",$C147=""),"",'OddsRatio_working_3-way'!I146)</f>
        <v>3.4782195365634303</v>
      </c>
      <c r="M147" s="22">
        <f>IF(OR($A147="",$B147="",$C147=""),"",'OddsRatio_working_3-way'!J146)</f>
        <v>3.9696807948692578</v>
      </c>
      <c r="N147" s="23">
        <f t="shared" si="12"/>
        <v>45.847091334230846</v>
      </c>
      <c r="O147" s="24">
        <f t="shared" si="13"/>
        <v>28.841493658329199</v>
      </c>
      <c r="P147" s="24">
        <f t="shared" si="14"/>
        <v>25.311415007439951</v>
      </c>
      <c r="Q147" t="s">
        <v>550</v>
      </c>
      <c r="R147" t="s">
        <v>551</v>
      </c>
      <c r="S147" s="28">
        <v>44428</v>
      </c>
      <c r="AD147" s="39"/>
      <c r="AE147" s="39"/>
      <c r="AH147" s="39"/>
      <c r="AI147" s="39"/>
      <c r="AJ147" t="s">
        <v>705</v>
      </c>
    </row>
    <row r="148" spans="1:36" s="38" customFormat="1" ht="15" x14ac:dyDescent="0.25">
      <c r="A148">
        <v>1.51</v>
      </c>
      <c r="B148">
        <v>4.68</v>
      </c>
      <c r="C148">
        <v>6.5</v>
      </c>
      <c r="D148" s="20">
        <f t="shared" si="11"/>
        <v>2.9773023150506672E-2</v>
      </c>
      <c r="E148" s="17">
        <f>IF(OR($A148="",$B148="",$C148=""),"",A148*'MPTO_working_3-way'!$I147)</f>
        <v>1.5549572649572652</v>
      </c>
      <c r="F148" s="21">
        <f>IF(OR($A148="",$B148="",$C148=""),"",B148*'MPTO_working_3-way'!$I147)</f>
        <v>4.8193377483443713</v>
      </c>
      <c r="G148" s="22">
        <f>IF(OR($A148="",$B148="",$C148=""),"",C148*'MPTO_working_3-way'!$I147)</f>
        <v>6.6935246504782935</v>
      </c>
      <c r="H148" s="17">
        <f>IF(OR($A148="",$B148="",$C148=""),"",'MPTO_working_3-way'!E147)</f>
        <v>1.532972754092671</v>
      </c>
      <c r="I148" s="21">
        <f>IF(OR($A148="",$B148="",$C148=""),"",'MPTO_working_3-way'!F147)</f>
        <v>4.9079544402259474</v>
      </c>
      <c r="J148" s="22">
        <f>IF(OR($A148="",$B148="",$C148=""),"",'MPTO_working_3-way'!G147)</f>
        <v>6.9482170949134785</v>
      </c>
      <c r="K148" s="17">
        <f>IF(OR($A148="",$B148="",$C148=""),"",'OddsRatio_working_3-way'!H147)</f>
        <v>1.540137418804479</v>
      </c>
      <c r="L148" s="21">
        <f>IF(OR($A148="",$B148="",$C148=""),"",'OddsRatio_working_3-way'!I147)</f>
        <v>4.8974621592166319</v>
      </c>
      <c r="M148" s="22">
        <f>IF(OR($A148="",$B148="",$C148=""),"",'OddsRatio_working_3-way'!J147)</f>
        <v>6.8250113792639864</v>
      </c>
      <c r="N148" s="23">
        <f t="shared" si="12"/>
        <v>64.310449073819598</v>
      </c>
      <c r="O148" s="24">
        <f t="shared" si="13"/>
        <v>20.749738910569999</v>
      </c>
      <c r="P148" s="24">
        <f t="shared" si="14"/>
        <v>14.939812015610398</v>
      </c>
      <c r="Q148" t="s">
        <v>722</v>
      </c>
      <c r="R148" t="s">
        <v>725</v>
      </c>
      <c r="S148" s="28">
        <v>44428</v>
      </c>
      <c r="AD148" s="39"/>
      <c r="AE148" s="39"/>
      <c r="AH148" s="39"/>
      <c r="AI148" s="39"/>
      <c r="AJ148" t="s">
        <v>732</v>
      </c>
    </row>
    <row r="149" spans="1:36" s="38" customFormat="1" ht="15" x14ac:dyDescent="0.25">
      <c r="A149">
        <v>1.94</v>
      </c>
      <c r="B149">
        <v>3.73</v>
      </c>
      <c r="C149">
        <v>4.07</v>
      </c>
      <c r="D149" s="20">
        <f t="shared" si="11"/>
        <v>2.9260677971327365E-2</v>
      </c>
      <c r="E149" s="17">
        <f>IF(OR($A149="",$B149="",$C149=""),"",A149*'MPTO_working_3-way'!$I148)</f>
        <v>1.996765715264375</v>
      </c>
      <c r="F149" s="21">
        <f>IF(OR($A149="",$B149="",$C149=""),"",B149*'MPTO_working_3-way'!$I148)</f>
        <v>3.8391423288330508</v>
      </c>
      <c r="G149" s="22">
        <f>IF(OR($A149="",$B149="",$C149=""),"",C149*'MPTO_working_3-way'!$I148)</f>
        <v>4.1890909593433028</v>
      </c>
      <c r="H149" s="17">
        <f>IF(OR($A149="",$B149="",$C149=""),"",'MPTO_working_3-way'!E148)</f>
        <v>1.9774164870883801</v>
      </c>
      <c r="I149" s="21">
        <f>IF(OR($A149="",$B149="",$C149=""),"",'MPTO_working_3-way'!F148)</f>
        <v>3.870823566171262</v>
      </c>
      <c r="J149" s="22">
        <f>IF(OR($A149="",$B149="",$C149=""),"",'MPTO_working_3-way'!G148)</f>
        <v>4.2382455772420897</v>
      </c>
      <c r="K149" s="17">
        <f>IF(OR($A149="",$B149="",$C149=""),"",'OddsRatio_working_3-way'!H148)</f>
        <v>1.984899568069374</v>
      </c>
      <c r="L149" s="21">
        <f>IF(OR($A149="",$B149="",$C149=""),"",'OddsRatio_working_3-way'!I148)</f>
        <v>3.8603998093929688</v>
      </c>
      <c r="M149" s="22">
        <f>IF(OR($A149="",$B149="",$C149=""),"",'OddsRatio_working_3-way'!J148)</f>
        <v>4.2166400786946578</v>
      </c>
      <c r="N149" s="23">
        <f t="shared" si="12"/>
        <v>50.080988087658461</v>
      </c>
      <c r="O149" s="24">
        <f t="shared" si="13"/>
        <v>26.047484420926924</v>
      </c>
      <c r="P149" s="24">
        <f t="shared" si="14"/>
        <v>23.871527491414597</v>
      </c>
      <c r="Q149" t="s">
        <v>726</v>
      </c>
      <c r="R149" t="s">
        <v>730</v>
      </c>
      <c r="S149" s="28">
        <v>44428</v>
      </c>
      <c r="AD149" s="39"/>
      <c r="AE149" s="39"/>
      <c r="AH149" s="39"/>
      <c r="AI149" s="39"/>
      <c r="AJ149" t="s">
        <v>732</v>
      </c>
    </row>
    <row r="150" spans="1:36" s="38" customFormat="1" ht="15" x14ac:dyDescent="0.25">
      <c r="A150">
        <v>3.89</v>
      </c>
      <c r="B150">
        <v>3.28</v>
      </c>
      <c r="C150">
        <v>2.14</v>
      </c>
      <c r="D150" s="20">
        <f t="shared" si="11"/>
        <v>2.9237177147015903E-2</v>
      </c>
      <c r="E150" s="17">
        <f>IF(OR($A150="",$B150="",$C150=""),"",A150*'MPTO_working_3-way'!$I149)</f>
        <v>4.0037326191018918</v>
      </c>
      <c r="F150" s="21">
        <f>IF(OR($A150="",$B150="",$C150=""),"",B150*'MPTO_working_3-way'!$I149)</f>
        <v>3.3758979410422119</v>
      </c>
      <c r="G150" s="22">
        <f>IF(OR($A150="",$B150="",$C150=""),"",C150*'MPTO_working_3-way'!$I149)</f>
        <v>2.2025675590946143</v>
      </c>
      <c r="H150" s="17">
        <f>IF(OR($A150="",$B150="",$C150=""),"",'MPTO_working_3-way'!E149)</f>
        <v>4.0432844431650308</v>
      </c>
      <c r="I150" s="21">
        <f>IF(OR($A150="",$B150="",$C150=""),"",'MPTO_working_3-way'!F149)</f>
        <v>3.3883106723636764</v>
      </c>
      <c r="J150" s="22">
        <f>IF(OR($A150="",$B150="",$C150=""),"",'MPTO_working_3-way'!G149)</f>
        <v>2.1855821807500719</v>
      </c>
      <c r="K150" s="17">
        <f>IF(OR($A150="",$B150="",$C150=""),"",'OddsRatio_working_3-way'!H149)</f>
        <v>4.023498093061348</v>
      </c>
      <c r="L150" s="21">
        <f>IF(OR($A150="",$B150="",$C150=""),"",'OddsRatio_working_3-way'!I149)</f>
        <v>3.3853202948719292</v>
      </c>
      <c r="M150" s="22">
        <f>IF(OR($A150="",$B150="",$C150=""),"",'OddsRatio_working_3-way'!J149)</f>
        <v>2.1926601474359644</v>
      </c>
      <c r="N150" s="23">
        <f t="shared" si="12"/>
        <v>24.976692879763725</v>
      </c>
      <c r="O150" s="24">
        <f t="shared" si="13"/>
        <v>29.62174856776857</v>
      </c>
      <c r="P150" s="24">
        <f t="shared" si="14"/>
        <v>45.401558552467705</v>
      </c>
      <c r="Q150" t="s">
        <v>719</v>
      </c>
      <c r="R150" t="s">
        <v>728</v>
      </c>
      <c r="S150" s="28">
        <v>44428</v>
      </c>
      <c r="AD150" s="39"/>
      <c r="AE150" s="39"/>
      <c r="AH150" s="39"/>
      <c r="AI150" s="39"/>
      <c r="AJ150" t="s">
        <v>732</v>
      </c>
    </row>
    <row r="151" spans="1:36" s="38" customFormat="1" ht="15" x14ac:dyDescent="0.25">
      <c r="A151">
        <v>2.36</v>
      </c>
      <c r="B151">
        <v>3.35</v>
      </c>
      <c r="C151">
        <v>3.27</v>
      </c>
      <c r="D151" s="20">
        <f t="shared" si="11"/>
        <v>2.8046673799405841E-2</v>
      </c>
      <c r="E151" s="17">
        <f>IF(OR($A151="",$B151="",$C151=""),"",A151*'MPTO_working_3-way'!$I150)</f>
        <v>2.4261901501665974</v>
      </c>
      <c r="F151" s="21">
        <f>IF(OR($A151="",$B151="",$C151=""),"",B151*'MPTO_working_3-way'!$I150)</f>
        <v>3.4439563572280099</v>
      </c>
      <c r="G151" s="22">
        <f>IF(OR($A151="",$B151="",$C151=""),"",C151*'MPTO_working_3-way'!$I150)</f>
        <v>3.3617126233240571</v>
      </c>
      <c r="H151" s="17">
        <f>IF(OR($A151="",$B151="",$C151=""),"",'MPTO_working_3-way'!E150)</f>
        <v>2.4132443349735295</v>
      </c>
      <c r="I151" s="21">
        <f>IF(OR($A151="",$B151="",$C151=""),"",'MPTO_working_3-way'!F150)</f>
        <v>3.4583100721823983</v>
      </c>
      <c r="J151" s="22">
        <f>IF(OR($A151="",$B151="",$C151=""),"",'MPTO_working_3-way'!G150)</f>
        <v>3.3731192036505147</v>
      </c>
      <c r="K151" s="17">
        <f>IF(OR($A151="",$B151="",$C151=""),"",'OddsRatio_working_3-way'!H150)</f>
        <v>2.4189036948516667</v>
      </c>
      <c r="L151" s="21">
        <f>IF(OR($A151="",$B151="",$C151=""),"",'OddsRatio_working_3-way'!I150)</f>
        <v>3.4517821197804537</v>
      </c>
      <c r="M151" s="22">
        <f>IF(OR($A151="",$B151="",$C151=""),"",'OddsRatio_working_3-way'!J150)</f>
        <v>3.3683171965538854</v>
      </c>
      <c r="N151" s="23">
        <f t="shared" si="12"/>
        <v>41.216884832020845</v>
      </c>
      <c r="O151" s="24">
        <f t="shared" si="13"/>
        <v>29.036372598080344</v>
      </c>
      <c r="P151" s="24">
        <f t="shared" si="14"/>
        <v>29.746742569898831</v>
      </c>
      <c r="Q151" t="s">
        <v>566</v>
      </c>
      <c r="R151" t="s">
        <v>678</v>
      </c>
      <c r="S151" s="28">
        <v>44428</v>
      </c>
      <c r="AD151" s="39"/>
      <c r="AE151" s="39"/>
      <c r="AH151" s="39"/>
      <c r="AI151" s="39"/>
      <c r="AJ151" t="s">
        <v>706</v>
      </c>
    </row>
    <row r="152" spans="1:36" s="38" customFormat="1" ht="15" x14ac:dyDescent="0.25">
      <c r="A152">
        <v>2.0499999999999998</v>
      </c>
      <c r="B152">
        <v>3.39</v>
      </c>
      <c r="C152">
        <v>4.05</v>
      </c>
      <c r="D152" s="20">
        <f t="shared" si="11"/>
        <v>2.9703709033157333E-2</v>
      </c>
      <c r="E152" s="17">
        <f>IF(OR($A152="",$B152="",$C152=""),"",A152*'MPTO_working_3-way'!$I151)</f>
        <v>2.1108926035179723</v>
      </c>
      <c r="F152" s="21">
        <f>IF(OR($A152="",$B152="",$C152=""),"",B152*'MPTO_working_3-way'!$I151)</f>
        <v>3.4906955736224035</v>
      </c>
      <c r="G152" s="22">
        <f>IF(OR($A152="",$B152="",$C152=""),"",C152*'MPTO_working_3-way'!$I151)</f>
        <v>4.1703000215842874</v>
      </c>
      <c r="H152" s="17">
        <f>IF(OR($A152="",$B152="",$C152=""),"",'MPTO_working_3-way'!E151)</f>
        <v>2.0924720230915201</v>
      </c>
      <c r="I152" s="21">
        <f>IF(OR($A152="",$B152="",$C152=""),"",'MPTO_working_3-way'!F151)</f>
        <v>3.5077378930871506</v>
      </c>
      <c r="J152" s="22">
        <f>IF(OR($A152="",$B152="",$C152=""),"",'MPTO_working_3-way'!G151)</f>
        <v>4.2191895305303317</v>
      </c>
      <c r="K152" s="17">
        <f>IF(OR($A152="",$B152="",$C152=""),"",'OddsRatio_working_3-way'!H151)</f>
        <v>2.0999300320256937</v>
      </c>
      <c r="L152" s="21">
        <f>IF(OR($A152="",$B152="",$C152=""),"",'OddsRatio_working_3-way'!I151)</f>
        <v>3.5036502633727702</v>
      </c>
      <c r="M152" s="22">
        <f>IF(OR($A152="",$B152="",$C152=""),"",'OddsRatio_working_3-way'!J151)</f>
        <v>4.1950348549317775</v>
      </c>
      <c r="N152" s="23">
        <f t="shared" si="12"/>
        <v>47.373324362093058</v>
      </c>
      <c r="O152" s="24">
        <f t="shared" si="13"/>
        <v>28.647585528699338</v>
      </c>
      <c r="P152" s="24">
        <f t="shared" si="14"/>
        <v>23.979090109207593</v>
      </c>
      <c r="Q152" t="s">
        <v>773</v>
      </c>
      <c r="R152" t="s">
        <v>629</v>
      </c>
      <c r="S152" s="28">
        <v>44428</v>
      </c>
      <c r="AD152" s="39"/>
      <c r="AE152" s="39"/>
      <c r="AH152" s="39"/>
      <c r="AI152" s="39"/>
      <c r="AJ152" t="s">
        <v>706</v>
      </c>
    </row>
    <row r="153" spans="1:36" s="38" customFormat="1" ht="15" x14ac:dyDescent="0.25">
      <c r="A153">
        <v>2.08</v>
      </c>
      <c r="B153">
        <v>3.14</v>
      </c>
      <c r="C153">
        <v>4.25</v>
      </c>
      <c r="D153" s="20">
        <f t="shared" si="11"/>
        <v>3.4534685995907477E-2</v>
      </c>
      <c r="E153" s="17">
        <f>IF(OR($A153="",$B153="",$C153=""),"",A153*'MPTO_working_3-way'!$I152)</f>
        <v>2.1518321468714876</v>
      </c>
      <c r="F153" s="21">
        <f>IF(OR($A153="",$B153="",$C153=""),"",B153*'MPTO_working_3-way'!$I152)</f>
        <v>3.2484389140271497</v>
      </c>
      <c r="G153" s="22">
        <f>IF(OR($A153="",$B153="",$C153=""),"",C153*'MPTO_working_3-way'!$I152)</f>
        <v>4.3967724154826069</v>
      </c>
      <c r="H153" s="17">
        <f>IF(OR($A153="",$B153="",$C153=""),"",'MPTO_working_3-way'!E152)</f>
        <v>2.1310253759302293</v>
      </c>
      <c r="I153" s="21">
        <f>IF(OR($A153="",$B153="",$C153=""),"",'MPTO_working_3-way'!F152)</f>
        <v>3.2577558349699158</v>
      </c>
      <c r="J153" s="22">
        <f>IF(OR($A153="",$B153="",$C153=""),"",'MPTO_working_3-way'!G152)</f>
        <v>4.4686235578213047</v>
      </c>
      <c r="K153" s="17">
        <f>IF(OR($A153="",$B153="",$C153=""),"",'OddsRatio_working_3-way'!H152)</f>
        <v>2.1397279347291698</v>
      </c>
      <c r="L153" s="21">
        <f>IF(OR($A153="",$B153="",$C153=""),"",'OddsRatio_working_3-way'!I152)</f>
        <v>3.2583497965929844</v>
      </c>
      <c r="M153" s="22">
        <f>IF(OR($A153="",$B153="",$C153=""),"",'OddsRatio_working_3-way'!J152)</f>
        <v>4.4297368406201869</v>
      </c>
      <c r="N153" s="23">
        <f t="shared" si="12"/>
        <v>46.472026243026583</v>
      </c>
      <c r="O153" s="24">
        <f t="shared" si="13"/>
        <v>30.784017383915696</v>
      </c>
      <c r="P153" s="24">
        <f t="shared" si="14"/>
        <v>22.743956373057713</v>
      </c>
      <c r="Q153" t="s">
        <v>679</v>
      </c>
      <c r="R153" t="s">
        <v>569</v>
      </c>
      <c r="S153" s="28">
        <v>44428</v>
      </c>
      <c r="AD153" s="39"/>
      <c r="AE153" s="39"/>
      <c r="AH153" s="39"/>
      <c r="AI153" s="39"/>
      <c r="AJ153" t="s">
        <v>707</v>
      </c>
    </row>
    <row r="154" spans="1:36" s="38" customFormat="1" ht="15" x14ac:dyDescent="0.25">
      <c r="A154">
        <v>1.57</v>
      </c>
      <c r="B154">
        <v>4.04</v>
      </c>
      <c r="C154">
        <v>6.54</v>
      </c>
      <c r="D154" s="20">
        <f t="shared" si="11"/>
        <v>3.7372626411241505E-2</v>
      </c>
      <c r="E154" s="17">
        <f>IF(OR($A154="",$B154="",$C154=""),"",A154*'MPTO_working_3-way'!$I153)</f>
        <v>1.6286750234656493</v>
      </c>
      <c r="F154" s="21">
        <f>IF(OR($A154="",$B154="",$C154=""),"",B154*'MPTO_working_3-way'!$I153)</f>
        <v>4.1909854107014155</v>
      </c>
      <c r="G154" s="22">
        <f>IF(OR($A154="",$B154="",$C154=""),"",C154*'MPTO_working_3-way'!$I153)</f>
        <v>6.7844169767295197</v>
      </c>
      <c r="H154" s="17">
        <f>IF(OR($A154="",$B154="",$C154=""),"",'MPTO_working_3-way'!E153)</f>
        <v>1.6013191461589567</v>
      </c>
      <c r="I154" s="21">
        <f>IF(OR($A154="",$B154="",$C154=""),"",'MPTO_working_3-way'!F153)</f>
        <v>4.2541024695082008</v>
      </c>
      <c r="J154" s="22">
        <f>IF(OR($A154="",$B154="",$C154=""),"",'MPTO_working_3-way'!G153)</f>
        <v>7.1200903163911518</v>
      </c>
      <c r="K154" s="17">
        <f>IF(OR($A154="",$B154="",$C154=""),"",'OddsRatio_working_3-way'!H153)</f>
        <v>1.6106271478411331</v>
      </c>
      <c r="L154" s="21">
        <f>IF(OR($A154="",$B154="",$C154=""),"",'OddsRatio_working_3-way'!I153)</f>
        <v>4.2566781218193741</v>
      </c>
      <c r="M154" s="22">
        <f>IF(OR($A154="",$B154="",$C154=""),"",'OddsRatio_working_3-way'!J153)</f>
        <v>6.9348673667366239</v>
      </c>
      <c r="N154" s="23">
        <f t="shared" si="12"/>
        <v>61.399603087920205</v>
      </c>
      <c r="O154" s="24">
        <f t="shared" si="13"/>
        <v>23.860736843572955</v>
      </c>
      <c r="P154" s="24">
        <f t="shared" si="14"/>
        <v>14.73966006850684</v>
      </c>
      <c r="Q154" t="s">
        <v>632</v>
      </c>
      <c r="R154" t="s">
        <v>682</v>
      </c>
      <c r="S154" s="28">
        <v>44428</v>
      </c>
      <c r="AD154" s="39"/>
      <c r="AE154" s="39"/>
      <c r="AH154" s="39"/>
      <c r="AI154" s="39"/>
      <c r="AJ154" t="s">
        <v>707</v>
      </c>
    </row>
    <row r="155" spans="1:36" s="38" customFormat="1" ht="15" x14ac:dyDescent="0.25">
      <c r="A155">
        <v>2.02</v>
      </c>
      <c r="B155">
        <v>3.43</v>
      </c>
      <c r="C155">
        <v>3.95</v>
      </c>
      <c r="D155" s="20">
        <f t="shared" si="11"/>
        <v>3.9759251416893404E-2</v>
      </c>
      <c r="E155" s="17">
        <f>IF(OR($A155="",$B155="",$C155=""),"",A155*'MPTO_working_3-way'!$I154)</f>
        <v>2.1003136878621249</v>
      </c>
      <c r="F155" s="21">
        <f>IF(OR($A155="",$B155="",$C155=""),"",B155*'MPTO_working_3-way'!$I154)</f>
        <v>3.5663742323599443</v>
      </c>
      <c r="G155" s="22">
        <f>IF(OR($A155="",$B155="",$C155=""),"",C155*'MPTO_working_3-way'!$I154)</f>
        <v>4.1070490430967288</v>
      </c>
      <c r="H155" s="17">
        <f>IF(OR($A155="",$B155="",$C155=""),"",'MPTO_working_3-way'!E154)</f>
        <v>2.0755654382482964</v>
      </c>
      <c r="I155" s="21">
        <f>IF(OR($A155="",$B155="",$C155=""),"",'MPTO_working_3-way'!F154)</f>
        <v>3.5933466293956768</v>
      </c>
      <c r="J155" s="22">
        <f>IF(OR($A155="",$B155="",$C155=""),"",'MPTO_working_3-way'!G154)</f>
        <v>4.1682041581567768</v>
      </c>
      <c r="K155" s="17">
        <f>IF(OR($A155="",$B155="",$C155=""),"",'OddsRatio_working_3-way'!H154)</f>
        <v>2.0853954086484796</v>
      </c>
      <c r="L155" s="21">
        <f>IF(OR($A155="",$B155="",$C155=""),"",'OddsRatio_working_3-way'!I154)</f>
        <v>3.585794944133144</v>
      </c>
      <c r="M155" s="22">
        <f>IF(OR($A155="",$B155="",$C155=""),"",'OddsRatio_working_3-way'!J154)</f>
        <v>4.1391337799147214</v>
      </c>
      <c r="N155" s="23">
        <f t="shared" si="12"/>
        <v>47.611935577960438</v>
      </c>
      <c r="O155" s="24">
        <f t="shared" si="13"/>
        <v>28.039682177107899</v>
      </c>
      <c r="P155" s="24">
        <f t="shared" si="14"/>
        <v>24.34838224493167</v>
      </c>
      <c r="Q155" t="s">
        <v>664</v>
      </c>
      <c r="R155" t="s">
        <v>585</v>
      </c>
      <c r="S155" s="28">
        <v>44429</v>
      </c>
      <c r="AD155" s="39"/>
      <c r="AE155" s="39"/>
      <c r="AH155" s="39"/>
      <c r="AI155" s="39"/>
      <c r="AJ155" t="s">
        <v>703</v>
      </c>
    </row>
    <row r="156" spans="1:36" s="38" customFormat="1" ht="15" x14ac:dyDescent="0.25">
      <c r="A156">
        <v>2.0699999999999998</v>
      </c>
      <c r="B156">
        <v>3.23</v>
      </c>
      <c r="C156">
        <v>4.04</v>
      </c>
      <c r="D156" s="20">
        <f t="shared" si="11"/>
        <v>4.021406313467546E-2</v>
      </c>
      <c r="E156" s="17">
        <f>IF(OR($A156="",$B156="",$C156=""),"",A156*'MPTO_working_3-way'!$I155)</f>
        <v>2.1532431106887779</v>
      </c>
      <c r="F156" s="21">
        <f>IF(OR($A156="",$B156="",$C156=""),"",B156*'MPTO_working_3-way'!$I155)</f>
        <v>3.3598914239250015</v>
      </c>
      <c r="G156" s="22">
        <f>IF(OR($A156="",$B156="",$C156=""),"",C156*'MPTO_working_3-way'!$I155)</f>
        <v>4.2024648150640891</v>
      </c>
      <c r="H156" s="17">
        <f>IF(OR($A156="",$B156="",$C156=""),"",'MPTO_working_3-way'!E155)</f>
        <v>2.1290769973861141</v>
      </c>
      <c r="I156" s="21">
        <f>IF(OR($A156="",$B156="",$C156=""),"",'MPTO_working_3-way'!F155)</f>
        <v>3.3761788946854083</v>
      </c>
      <c r="J156" s="22">
        <f>IF(OR($A156="",$B156="",$C156=""),"",'MPTO_working_3-way'!G155)</f>
        <v>4.271312674585829</v>
      </c>
      <c r="K156" s="17">
        <f>IF(OR($A156="",$B156="",$C156=""),"",'OddsRatio_working_3-way'!H155)</f>
        <v>2.1389628914427385</v>
      </c>
      <c r="L156" s="21">
        <f>IF(OR($A156="",$B156="",$C156=""),"",'OddsRatio_working_3-way'!I155)</f>
        <v>3.3737263999227172</v>
      </c>
      <c r="M156" s="22">
        <f>IF(OR($A156="",$B156="",$C156=""),"",'OddsRatio_working_3-way'!J155)</f>
        <v>4.2359319532578752</v>
      </c>
      <c r="N156" s="23">
        <f t="shared" si="12"/>
        <v>46.44157434132557</v>
      </c>
      <c r="O156" s="24">
        <f t="shared" si="13"/>
        <v>29.762866528341767</v>
      </c>
      <c r="P156" s="24">
        <f t="shared" si="14"/>
        <v>23.795559130332649</v>
      </c>
      <c r="Q156" t="s">
        <v>534</v>
      </c>
      <c r="R156" t="s">
        <v>529</v>
      </c>
      <c r="S156" s="28">
        <v>44429</v>
      </c>
      <c r="AD156" s="39"/>
      <c r="AE156" s="39"/>
      <c r="AH156" s="39"/>
      <c r="AI156" s="39"/>
      <c r="AJ156" t="s">
        <v>703</v>
      </c>
    </row>
    <row r="157" spans="1:36" s="38" customFormat="1" ht="15" x14ac:dyDescent="0.25">
      <c r="A157">
        <v>2.62</v>
      </c>
      <c r="B157">
        <v>3.37</v>
      </c>
      <c r="C157">
        <v>2.78</v>
      </c>
      <c r="D157" s="20">
        <f t="shared" si="11"/>
        <v>3.8127524573314808E-2</v>
      </c>
      <c r="E157" s="17">
        <f>IF(OR($A157="",$B157="",$C157=""),"",A157*'MPTO_working_3-way'!$I156)</f>
        <v>2.7198941143820847</v>
      </c>
      <c r="F157" s="21">
        <f>IF(OR($A157="",$B157="",$C157=""),"",B157*'MPTO_working_3-way'!$I156)</f>
        <v>3.4984897578120711</v>
      </c>
      <c r="G157" s="22">
        <f>IF(OR($A157="",$B157="",$C157=""),"",C157*'MPTO_working_3-way'!$I156)</f>
        <v>2.8859945183138151</v>
      </c>
      <c r="H157" s="17">
        <f>IF(OR($A157="",$B157="",$C157=""),"",'MPTO_working_3-way'!E156)</f>
        <v>2.7102458703245924</v>
      </c>
      <c r="I157" s="21">
        <f>IF(OR($A157="",$B157="",$C157=""),"",'MPTO_working_3-way'!F156)</f>
        <v>3.5207953819787696</v>
      </c>
      <c r="J157" s="22">
        <f>IF(OR($A157="",$B157="",$C157=""),"",'MPTO_working_3-way'!G156)</f>
        <v>2.8818190057956357</v>
      </c>
      <c r="K157" s="17">
        <f>IF(OR($A157="",$B157="",$C157=""),"",'OddsRatio_working_3-way'!H156)</f>
        <v>2.7150044908734969</v>
      </c>
      <c r="L157" s="21">
        <f>IF(OR($A157="",$B157="",$C157=""),"",'OddsRatio_working_3-way'!I156)</f>
        <v>3.5089880514630782</v>
      </c>
      <c r="M157" s="22">
        <f>IF(OR($A157="",$B157="",$C157=""),"",'OddsRatio_working_3-way'!J156)</f>
        <v>2.8843876504659396</v>
      </c>
      <c r="N157" s="23">
        <f t="shared" si="12"/>
        <v>36.766137134245888</v>
      </c>
      <c r="O157" s="24">
        <f t="shared" si="13"/>
        <v>28.583762401105112</v>
      </c>
      <c r="P157" s="24">
        <f t="shared" si="14"/>
        <v>34.650100464649</v>
      </c>
      <c r="Q157" t="s">
        <v>586</v>
      </c>
      <c r="R157" t="s">
        <v>515</v>
      </c>
      <c r="S157" s="28">
        <v>44429</v>
      </c>
      <c r="AD157" s="39"/>
      <c r="AE157" s="39"/>
      <c r="AH157" s="39"/>
      <c r="AI157" s="39"/>
      <c r="AJ157" t="s">
        <v>703</v>
      </c>
    </row>
    <row r="158" spans="1:36" s="38" customFormat="1" ht="15" x14ac:dyDescent="0.25">
      <c r="A158">
        <v>2.14</v>
      </c>
      <c r="B158">
        <v>3.27</v>
      </c>
      <c r="C158">
        <v>3.75</v>
      </c>
      <c r="D158" s="20">
        <f t="shared" si="11"/>
        <v>3.9766783846351572E-2</v>
      </c>
      <c r="E158" s="17">
        <f>IF(OR($A158="",$B158="",$C158=""),"",A158*'MPTO_working_3-way'!$I157)</f>
        <v>2.2251009174311926</v>
      </c>
      <c r="F158" s="21">
        <f>IF(OR($A158="",$B158="",$C158=""),"",B158*'MPTO_working_3-way'!$I157)</f>
        <v>3.4000373831775699</v>
      </c>
      <c r="G158" s="22">
        <f>IF(OR($A158="",$B158="",$C158=""),"",C158*'MPTO_working_3-way'!$I157)</f>
        <v>3.8991254394238184</v>
      </c>
      <c r="H158" s="17">
        <f>IF(OR($A158="",$B158="",$C158=""),"",'MPTO_working_3-way'!E157)</f>
        <v>2.2024776220870943</v>
      </c>
      <c r="I158" s="21">
        <f>IF(OR($A158="",$B158="",$C158=""),"",'MPTO_working_3-way'!F157)</f>
        <v>3.4181629901721338</v>
      </c>
      <c r="J158" s="22">
        <f>IF(OR($A158="",$B158="",$C158=""),"",'MPTO_working_3-way'!G157)</f>
        <v>3.9461574899059384</v>
      </c>
      <c r="K158" s="17">
        <f>IF(OR($A158="",$B158="",$C158=""),"",'OddsRatio_working_3-way'!H157)</f>
        <v>2.2118267224383796</v>
      </c>
      <c r="L158" s="21">
        <f>IF(OR($A158="",$B158="",$C158=""),"",'OddsRatio_working_3-way'!I157)</f>
        <v>3.413023385908001</v>
      </c>
      <c r="M158" s="22">
        <f>IF(OR($A158="",$B158="",$C158=""),"",'OddsRatio_working_3-way'!J157)</f>
        <v>3.9232662164083725</v>
      </c>
      <c r="N158" s="23">
        <f t="shared" si="12"/>
        <v>44.941781838572417</v>
      </c>
      <c r="O158" s="24">
        <f t="shared" si="13"/>
        <v>29.411441325548925</v>
      </c>
      <c r="P158" s="24">
        <f t="shared" si="14"/>
        <v>25.646776835878665</v>
      </c>
      <c r="Q158" t="s">
        <v>590</v>
      </c>
      <c r="R158" t="s">
        <v>532</v>
      </c>
      <c r="S158" s="28">
        <v>44429</v>
      </c>
      <c r="AD158" s="39"/>
      <c r="AE158" s="39"/>
      <c r="AH158" s="39"/>
      <c r="AI158" s="39"/>
      <c r="AJ158" t="s">
        <v>703</v>
      </c>
    </row>
    <row r="159" spans="1:36" s="38" customFormat="1" ht="15" x14ac:dyDescent="0.25">
      <c r="A159">
        <v>4.42</v>
      </c>
      <c r="B159">
        <v>3.16</v>
      </c>
      <c r="C159">
        <v>2.0099999999999998</v>
      </c>
      <c r="D159" s="20">
        <f t="shared" si="11"/>
        <v>4.0212477904879584E-2</v>
      </c>
      <c r="E159" s="17">
        <f>IF(OR($A159="",$B159="",$C159=""),"",A159*'MPTO_working_3-way'!$I158)</f>
        <v>4.5977391523395674</v>
      </c>
      <c r="F159" s="21">
        <f>IF(OR($A159="",$B159="",$C159=""),"",B159*'MPTO_working_3-way'!$I158)</f>
        <v>3.2870714301794197</v>
      </c>
      <c r="G159" s="22">
        <f>IF(OR($A159="",$B159="",$C159=""),"",C159*'MPTO_working_3-way'!$I158)</f>
        <v>2.0908270805888076</v>
      </c>
      <c r="H159" s="17">
        <f>IF(OR($A159="",$B159="",$C159=""),"",'MPTO_working_3-way'!E158)</f>
        <v>4.6983608942426898</v>
      </c>
      <c r="I159" s="21">
        <f>IF(OR($A159="",$B159="",$C159=""),"",'MPTO_working_3-way'!F158)</f>
        <v>3.2997687793511843</v>
      </c>
      <c r="J159" s="22">
        <f>IF(OR($A159="",$B159="",$C159=""),"",'MPTO_working_3-way'!G158)</f>
        <v>2.0656535828704086</v>
      </c>
      <c r="K159" s="17">
        <f>IF(OR($A159="",$B159="",$C159=""),"",'OddsRatio_working_3-way'!H158)</f>
        <v>4.6433458976383211</v>
      </c>
      <c r="L159" s="21">
        <f>IF(OR($A159="",$B159="",$C159=""),"",'OddsRatio_working_3-way'!I158)</f>
        <v>3.3010605669294657</v>
      </c>
      <c r="M159" s="22">
        <f>IF(OR($A159="",$B159="",$C159=""),"",'OddsRatio_working_3-way'!J158)</f>
        <v>2.0759588762031296</v>
      </c>
      <c r="N159" s="23">
        <f t="shared" si="12"/>
        <v>21.749820223949598</v>
      </c>
      <c r="O159" s="24">
        <f t="shared" si="13"/>
        <v>30.422216895524436</v>
      </c>
      <c r="P159" s="24">
        <f t="shared" si="14"/>
        <v>47.82796288052598</v>
      </c>
      <c r="Q159" t="s">
        <v>666</v>
      </c>
      <c r="R159" t="s">
        <v>535</v>
      </c>
      <c r="S159" s="28">
        <v>44429</v>
      </c>
      <c r="AD159" s="39"/>
      <c r="AE159" s="39"/>
      <c r="AH159" s="39"/>
      <c r="AI159" s="39"/>
      <c r="AJ159" t="s">
        <v>703</v>
      </c>
    </row>
    <row r="160" spans="1:36" s="38" customFormat="1" ht="15" x14ac:dyDescent="0.25">
      <c r="A160">
        <v>1.1200000000000001</v>
      </c>
      <c r="B160">
        <v>10.33</v>
      </c>
      <c r="C160">
        <v>21.74</v>
      </c>
      <c r="D160" s="20">
        <f t="shared" si="11"/>
        <v>3.5660724034321634E-2</v>
      </c>
      <c r="E160" s="17">
        <f>IF(OR($A160="",$B160="",$C160=""),"",A160*'MPTO_working_3-way'!$I159)</f>
        <v>1.1599400109184403</v>
      </c>
      <c r="F160" s="21">
        <f>IF(OR($A160="",$B160="",$C160=""),"",B160*'MPTO_working_3-way'!$I159)</f>
        <v>10.698375279274542</v>
      </c>
      <c r="G160" s="22">
        <f>IF(OR($A160="",$B160="",$C160=""),"",C160*'MPTO_working_3-way'!$I159)</f>
        <v>22.515264140506151</v>
      </c>
      <c r="H160" s="17">
        <f>IF(OR($A160="",$B160="",$C160=""),"",'MPTO_working_3-way'!E159)</f>
        <v>1.1351121302925122</v>
      </c>
      <c r="I160" s="21">
        <f>IF(OR($A160="",$B160="",$C160=""),"",'MPTO_working_3-way'!F159)</f>
        <v>11.775995169804082</v>
      </c>
      <c r="J160" s="22">
        <f>IF(OR($A160="",$B160="",$C160=""),"",'MPTO_working_3-way'!G159)</f>
        <v>29.315839775620951</v>
      </c>
      <c r="K160" s="17">
        <f>IF(OR($A160="",$B160="",$C160=""),"",'OddsRatio_working_3-way'!H159)</f>
        <v>1.1406425163122911</v>
      </c>
      <c r="L160" s="21">
        <f>IF(OR($A160="",$B160="",$C160=""),"",'OddsRatio_working_3-way'!I159)</f>
        <v>11.934955643280615</v>
      </c>
      <c r="M160" s="22">
        <f>IF(OR($A160="",$B160="",$C160=""),"",'OddsRatio_working_3-way'!J159)</f>
        <v>25.307714902640935</v>
      </c>
      <c r="N160" s="23">
        <f t="shared" si="12"/>
        <v>86.211354948278768</v>
      </c>
      <c r="O160" s="24">
        <f t="shared" si="13"/>
        <v>9.3472137020399053</v>
      </c>
      <c r="P160" s="24">
        <f t="shared" si="14"/>
        <v>4.4414313496813351</v>
      </c>
      <c r="Q160" t="s">
        <v>517</v>
      </c>
      <c r="R160" t="s">
        <v>593</v>
      </c>
      <c r="S160" s="28">
        <v>44429</v>
      </c>
      <c r="AD160" s="39"/>
      <c r="AE160" s="39"/>
      <c r="AH160" s="39"/>
      <c r="AI160" s="39"/>
      <c r="AJ160" t="s">
        <v>704</v>
      </c>
    </row>
    <row r="161" spans="1:36" s="38" customFormat="1" ht="15" x14ac:dyDescent="0.25">
      <c r="A161">
        <v>2.02</v>
      </c>
      <c r="B161">
        <v>3.71</v>
      </c>
      <c r="C161">
        <v>3.72</v>
      </c>
      <c r="D161" s="20">
        <f t="shared" si="11"/>
        <v>3.3408488227311572E-2</v>
      </c>
      <c r="E161" s="17">
        <f>IF(OR($A161="",$B161="",$C161=""),"",A161*'MPTO_working_3-way'!$I160)</f>
        <v>2.0874851462191693</v>
      </c>
      <c r="F161" s="21">
        <f>IF(OR($A161="",$B161="",$C161=""),"",B161*'MPTO_working_3-way'!$I160)</f>
        <v>3.833945491323326</v>
      </c>
      <c r="G161" s="22">
        <f>IF(OR($A161="",$B161="",$C161=""),"",C161*'MPTO_working_3-way'!$I160)</f>
        <v>3.8442795762055995</v>
      </c>
      <c r="H161" s="17">
        <f>IF(OR($A161="",$B161="",$C161=""),"",'MPTO_working_3-way'!E160)</f>
        <v>2.0664856964618501</v>
      </c>
      <c r="I161" s="21">
        <f>IF(OR($A161="",$B161="",$C161=""),"",'MPTO_working_3-way'!F160)</f>
        <v>3.8698849296570246</v>
      </c>
      <c r="J161" s="22">
        <f>IF(OR($A161="",$B161="",$C161=""),"",'MPTO_working_3-way'!G160)</f>
        <v>3.88076667942387</v>
      </c>
      <c r="K161" s="17">
        <f>IF(OR($A161="",$B161="",$C161=""),"",'OddsRatio_working_3-way'!H160)</f>
        <v>2.0747894829075739</v>
      </c>
      <c r="L161" s="21">
        <f>IF(OR($A161="",$B161="",$C161=""),"",'OddsRatio_working_3-way'!I160)</f>
        <v>3.8555681359603189</v>
      </c>
      <c r="M161" s="22">
        <f>IF(OR($A161="",$B161="",$C161=""),"",'OddsRatio_working_3-way'!J160)</f>
        <v>3.8661052877535305</v>
      </c>
      <c r="N161" s="23">
        <f t="shared" si="12"/>
        <v>47.904532485473695</v>
      </c>
      <c r="O161" s="24">
        <f t="shared" si="13"/>
        <v>26.082791272414248</v>
      </c>
      <c r="P161" s="24">
        <f t="shared" si="14"/>
        <v>26.012676242112054</v>
      </c>
      <c r="Q161" t="s">
        <v>541</v>
      </c>
      <c r="R161" t="s">
        <v>537</v>
      </c>
      <c r="S161" s="28">
        <v>44429</v>
      </c>
      <c r="AD161" s="39"/>
      <c r="AE161" s="39"/>
      <c r="AH161" s="39"/>
      <c r="AI161" s="39"/>
      <c r="AJ161" t="s">
        <v>704</v>
      </c>
    </row>
    <row r="162" spans="1:36" s="38" customFormat="1" ht="15" x14ac:dyDescent="0.25">
      <c r="A162">
        <v>1.85</v>
      </c>
      <c r="B162">
        <v>4.09</v>
      </c>
      <c r="C162">
        <v>3.96</v>
      </c>
      <c r="D162" s="20">
        <f t="shared" si="11"/>
        <v>3.7564570571905431E-2</v>
      </c>
      <c r="E162" s="17">
        <f>IF(OR($A162="",$B162="",$C162=""),"",A162*'MPTO_working_3-way'!$I161)</f>
        <v>1.9194944555580251</v>
      </c>
      <c r="F162" s="21">
        <f>IF(OR($A162="",$B162="",$C162=""),"",B162*'MPTO_working_3-way'!$I161)</f>
        <v>4.2436390936390929</v>
      </c>
      <c r="G162" s="22">
        <f>IF(OR($A162="",$B162="",$C162=""),"",C162*'MPTO_working_3-way'!$I161)</f>
        <v>4.1087556994647452</v>
      </c>
      <c r="H162" s="17">
        <f>IF(OR($A162="",$B162="",$C162=""),"",'MPTO_working_3-way'!E161)</f>
        <v>1.8938711822354968</v>
      </c>
      <c r="I162" s="21">
        <f>IF(OR($A162="",$B162="",$C162=""),"",'MPTO_working_3-way'!F161)</f>
        <v>4.3107674689388853</v>
      </c>
      <c r="J162" s="22">
        <f>IF(OR($A162="",$B162="",$C162=""),"",'MPTO_working_3-way'!G161)</f>
        <v>4.1666019280669166</v>
      </c>
      <c r="K162" s="17">
        <f>IF(OR($A162="",$B162="",$C162=""),"",'OddsRatio_working_3-way'!H161)</f>
        <v>1.9033916513110967</v>
      </c>
      <c r="L162" s="21">
        <f>IF(OR($A162="",$B162="",$C162=""),"",'OddsRatio_working_3-way'!I161)</f>
        <v>4.2840943559426909</v>
      </c>
      <c r="M162" s="22">
        <f>IF(OR($A162="",$B162="",$C162=""),"",'OddsRatio_working_3-way'!J161)</f>
        <v>4.1459285739774661</v>
      </c>
      <c r="N162" s="23">
        <f t="shared" si="12"/>
        <v>52.097050715850358</v>
      </c>
      <c r="O162" s="24">
        <f t="shared" si="13"/>
        <v>23.564680641643807</v>
      </c>
      <c r="P162" s="24">
        <f t="shared" si="14"/>
        <v>24.338268642505849</v>
      </c>
      <c r="Q162" t="s">
        <v>594</v>
      </c>
      <c r="R162" t="s">
        <v>542</v>
      </c>
      <c r="S162" s="28">
        <v>44429</v>
      </c>
      <c r="AD162" s="39"/>
      <c r="AE162" s="39"/>
      <c r="AH162" s="39"/>
      <c r="AI162" s="39"/>
      <c r="AJ162" t="s">
        <v>704</v>
      </c>
    </row>
    <row r="163" spans="1:36" s="38" customFormat="1" ht="15" x14ac:dyDescent="0.25">
      <c r="A163">
        <v>1.74</v>
      </c>
      <c r="B163">
        <v>3.7</v>
      </c>
      <c r="C163">
        <v>5.0999999999999996</v>
      </c>
      <c r="D163" s="20">
        <f t="shared" si="11"/>
        <v>4.1061345320980047E-2</v>
      </c>
      <c r="E163" s="17">
        <f>IF(OR($A163="",$B163="",$C163=""),"",A163*'MPTO_working_3-way'!$I162)</f>
        <v>1.8114467408585053</v>
      </c>
      <c r="F163" s="21">
        <f>IF(OR($A163="",$B163="",$C163=""),"",B163*'MPTO_working_3-way'!$I162)</f>
        <v>3.8519269776876262</v>
      </c>
      <c r="G163" s="22">
        <f>IF(OR($A163="",$B163="",$C163=""),"",C163*'MPTO_working_3-way'!$I162)</f>
        <v>5.3094128611369982</v>
      </c>
      <c r="H163" s="17">
        <f>IF(OR($A163="",$B163="",$C163=""),"",'MPTO_working_3-way'!E162)</f>
        <v>1.7824500830591834</v>
      </c>
      <c r="I163" s="21">
        <f>IF(OR($A163="",$B163="",$C163=""),"",'MPTO_working_3-way'!F162)</f>
        <v>3.8973719820525599</v>
      </c>
      <c r="J163" s="22">
        <f>IF(OR($A163="",$B163="",$C163=""),"",'MPTO_working_3-way'!G162)</f>
        <v>5.4827171626089548</v>
      </c>
      <c r="K163" s="17">
        <f>IF(OR($A163="",$B163="",$C163=""),"",'OddsRatio_working_3-way'!H162)</f>
        <v>1.7929650777241752</v>
      </c>
      <c r="L163" s="21">
        <f>IF(OR($A163="",$B163="",$C163=""),"",'OddsRatio_working_3-way'!I162)</f>
        <v>3.8932509592638826</v>
      </c>
      <c r="M163" s="22">
        <f>IF(OR($A163="",$B163="",$C163=""),"",'OddsRatio_working_3-way'!J162)</f>
        <v>5.3934551603636729</v>
      </c>
      <c r="N163" s="23">
        <f t="shared" si="12"/>
        <v>55.204493593119196</v>
      </c>
      <c r="O163" s="24">
        <f t="shared" si="13"/>
        <v>25.96103212216957</v>
      </c>
      <c r="P163" s="24">
        <f t="shared" si="14"/>
        <v>18.834474284711256</v>
      </c>
      <c r="Q163" t="s">
        <v>606</v>
      </c>
      <c r="R163" t="s">
        <v>670</v>
      </c>
      <c r="S163" s="28">
        <v>44429</v>
      </c>
      <c r="AD163" s="39"/>
      <c r="AE163" s="39"/>
      <c r="AH163" s="39"/>
      <c r="AI163" s="39"/>
      <c r="AJ163" t="s">
        <v>709</v>
      </c>
    </row>
    <row r="164" spans="1:36" s="38" customFormat="1" ht="15" x14ac:dyDescent="0.25">
      <c r="A164">
        <v>1.89</v>
      </c>
      <c r="B164">
        <v>3.47</v>
      </c>
      <c r="C164">
        <v>4.43</v>
      </c>
      <c r="D164" s="20">
        <f t="shared" si="11"/>
        <v>4.301860145238745E-2</v>
      </c>
      <c r="E164" s="17">
        <f>IF(OR($A164="",$B164="",$C164=""),"",A164*'MPTO_working_3-way'!$I163)</f>
        <v>1.9713051567450122</v>
      </c>
      <c r="F164" s="21">
        <f>IF(OR($A164="",$B164="",$C164=""),"",B164*'MPTO_working_3-way'!$I163)</f>
        <v>3.6192745470397845</v>
      </c>
      <c r="G164" s="22">
        <f>IF(OR($A164="",$B164="",$C164=""),"",C164*'MPTO_working_3-way'!$I163)</f>
        <v>4.6205724044340757</v>
      </c>
      <c r="H164" s="17">
        <f>IF(OR($A164="",$B164="",$C164=""),"",'MPTO_working_3-way'!E163)</f>
        <v>1.9426491306904496</v>
      </c>
      <c r="I164" s="21">
        <f>IF(OR($A164="",$B164="",$C164=""),"",'MPTO_working_3-way'!F163)</f>
        <v>3.6517020568186158</v>
      </c>
      <c r="J164" s="22">
        <f>IF(OR($A164="",$B164="",$C164=""),"",'MPTO_working_3-way'!G163)</f>
        <v>4.7305009821130115</v>
      </c>
      <c r="K164" s="17">
        <f>IF(OR($A164="",$B164="",$C164=""),"",'OddsRatio_working_3-way'!H163)</f>
        <v>1.9536142090374162</v>
      </c>
      <c r="L164" s="21">
        <f>IF(OR($A164="",$B164="",$C164=""),"",'OddsRatio_working_3-way'!I163)</f>
        <v>3.6465472992386725</v>
      </c>
      <c r="M164" s="22">
        <f>IF(OR($A164="",$B164="",$C164=""),"",'OddsRatio_working_3-way'!J163)</f>
        <v>4.6751648730318403</v>
      </c>
      <c r="N164" s="23">
        <f t="shared" si="12"/>
        <v>50.727813326029349</v>
      </c>
      <c r="O164" s="24">
        <f t="shared" si="13"/>
        <v>27.629846451353156</v>
      </c>
      <c r="P164" s="24">
        <f t="shared" si="14"/>
        <v>21.642340222617491</v>
      </c>
      <c r="Q164" t="s">
        <v>543</v>
      </c>
      <c r="R164" t="s">
        <v>598</v>
      </c>
      <c r="S164" s="28">
        <v>44429</v>
      </c>
      <c r="AD164" s="39"/>
      <c r="AE164" s="39"/>
      <c r="AH164" s="39"/>
      <c r="AI164" s="39"/>
      <c r="AJ164" t="s">
        <v>709</v>
      </c>
    </row>
    <row r="165" spans="1:36" s="38" customFormat="1" ht="15" x14ac:dyDescent="0.25">
      <c r="A165">
        <v>2.27</v>
      </c>
      <c r="B165">
        <v>3.71</v>
      </c>
      <c r="C165">
        <v>3.09</v>
      </c>
      <c r="D165" s="20">
        <f t="shared" si="11"/>
        <v>3.369500880623022E-2</v>
      </c>
      <c r="E165" s="17">
        <f>IF(OR($A165="",$B165="",$C165=""),"",A165*'MPTO_working_3-way'!$I164)</f>
        <v>2.3464876699901427</v>
      </c>
      <c r="F165" s="21">
        <f>IF(OR($A165="",$B165="",$C165=""),"",B165*'MPTO_working_3-way'!$I164)</f>
        <v>3.8350084826711139</v>
      </c>
      <c r="G165" s="22">
        <f>IF(OR($A165="",$B165="",$C165=""),"",C165*'MPTO_working_3-way'!$I164)</f>
        <v>3.1941175772112511</v>
      </c>
      <c r="H165" s="17">
        <f>IF(OR($A165="",$B165="",$C165=""),"",'MPTO_working_3-way'!E164)</f>
        <v>2.3293898678296454</v>
      </c>
      <c r="I165" s="21">
        <f>IF(OR($A165="",$B165="",$C165=""),"",'MPTO_working_3-way'!F164)</f>
        <v>3.871315770121202</v>
      </c>
      <c r="J165" s="22">
        <f>IF(OR($A165="",$B165="",$C165=""),"",'MPTO_working_3-way'!G164)</f>
        <v>3.2010968149297114</v>
      </c>
      <c r="K165" s="17">
        <f>IF(OR($A165="",$B165="",$C165=""),"",'OddsRatio_working_3-way'!H164)</f>
        <v>2.3368231747365775</v>
      </c>
      <c r="L165" s="21">
        <f>IF(OR($A165="",$B165="",$C165=""),"",'OddsRatio_working_3-way'!I164)</f>
        <v>3.8525911838867133</v>
      </c>
      <c r="M165" s="22">
        <f>IF(OR($A165="",$B165="",$C165=""),"",'OddsRatio_working_3-way'!J164)</f>
        <v>3.1999688466137375</v>
      </c>
      <c r="N165" s="23">
        <f t="shared" si="12"/>
        <v>42.61688705162473</v>
      </c>
      <c r="O165" s="24">
        <f t="shared" si="13"/>
        <v>26.075561619188182</v>
      </c>
      <c r="P165" s="24">
        <f t="shared" si="14"/>
        <v>31.307551329187106</v>
      </c>
      <c r="Q165" t="s">
        <v>616</v>
      </c>
      <c r="R165" t="s">
        <v>619</v>
      </c>
      <c r="S165" s="28">
        <v>44429</v>
      </c>
      <c r="AD165" s="39"/>
      <c r="AE165" s="39"/>
      <c r="AH165" s="39"/>
      <c r="AI165" s="39"/>
      <c r="AJ165" t="s">
        <v>711</v>
      </c>
    </row>
    <row r="166" spans="1:36" s="38" customFormat="1" ht="15" x14ac:dyDescent="0.25">
      <c r="A166">
        <v>1.71</v>
      </c>
      <c r="B166">
        <v>3.71</v>
      </c>
      <c r="C166">
        <v>5.47</v>
      </c>
      <c r="D166" s="20">
        <f t="shared" si="11"/>
        <v>3.7152457103113212E-2</v>
      </c>
      <c r="E166" s="17">
        <f>IF(OR($A166="",$B166="",$C166=""),"",A166*'MPTO_working_3-way'!$I165)</f>
        <v>1.7735307016463235</v>
      </c>
      <c r="F166" s="21">
        <f>IF(OR($A166="",$B166="",$C166=""),"",B166*'MPTO_working_3-way'!$I165)</f>
        <v>3.8478356158525502</v>
      </c>
      <c r="G166" s="22">
        <f>IF(OR($A166="",$B166="",$C166=""),"",C166*'MPTO_working_3-way'!$I165)</f>
        <v>5.6732239403540294</v>
      </c>
      <c r="H166" s="17">
        <f>IF(OR($A166="",$B166="",$C166=""),"",'MPTO_working_3-way'!E165)</f>
        <v>1.7469959596976277</v>
      </c>
      <c r="I166" s="21">
        <f>IF(OR($A166="",$B166="",$C166=""),"",'MPTO_working_3-way'!F165)</f>
        <v>3.8886655363490878</v>
      </c>
      <c r="J166" s="22">
        <f>IF(OR($A166="",$B166="",$C166=""),"",'MPTO_working_3-way'!G165)</f>
        <v>5.867470133478351</v>
      </c>
      <c r="K166" s="17">
        <f>IF(OR($A166="",$B166="",$C166=""),"",'OddsRatio_working_3-way'!H165)</f>
        <v>1.7566015309390899</v>
      </c>
      <c r="L166" s="21">
        <f>IF(OR($A166="",$B166="",$C166=""),"",'OddsRatio_working_3-way'!I165)</f>
        <v>3.8878734490773712</v>
      </c>
      <c r="M166" s="22">
        <f>IF(OR($A166="",$B166="",$C166=""),"",'OddsRatio_working_3-way'!J165)</f>
        <v>5.7633927370390579</v>
      </c>
      <c r="N166" s="23">
        <f t="shared" si="12"/>
        <v>56.38470194351445</v>
      </c>
      <c r="O166" s="24">
        <f t="shared" si="13"/>
        <v>25.98863620577081</v>
      </c>
      <c r="P166" s="24">
        <f t="shared" si="14"/>
        <v>17.626661850714754</v>
      </c>
      <c r="Q166" t="s">
        <v>718</v>
      </c>
      <c r="R166" t="s">
        <v>623</v>
      </c>
      <c r="S166" s="28">
        <v>44429</v>
      </c>
      <c r="AD166" s="39"/>
      <c r="AE166" s="39"/>
      <c r="AH166" s="39"/>
      <c r="AI166" s="39"/>
      <c r="AJ166" t="s">
        <v>705</v>
      </c>
    </row>
    <row r="167" spans="1:36" s="38" customFormat="1" ht="15" x14ac:dyDescent="0.25">
      <c r="A167">
        <v>2.19</v>
      </c>
      <c r="B167">
        <v>3.38</v>
      </c>
      <c r="C167">
        <v>3.56</v>
      </c>
      <c r="D167" s="20">
        <f t="shared" si="11"/>
        <v>3.3377869136384852E-2</v>
      </c>
      <c r="E167" s="17">
        <f>IF(OR($A167="",$B167="",$C167=""),"",A167*'MPTO_working_3-way'!$I166)</f>
        <v>2.2630975334086827</v>
      </c>
      <c r="F167" s="21">
        <f>IF(OR($A167="",$B167="",$C167=""),"",B167*'MPTO_working_3-way'!$I166)</f>
        <v>3.4928171976809805</v>
      </c>
      <c r="G167" s="22">
        <f>IF(OR($A167="",$B167="",$C167=""),"",C167*'MPTO_working_3-way'!$I166)</f>
        <v>3.67882521412553</v>
      </c>
      <c r="H167" s="17">
        <f>IF(OR($A167="",$B167="",$C167=""),"",'MPTO_working_3-way'!E166)</f>
        <v>2.2446938615113643</v>
      </c>
      <c r="I167" s="21">
        <f>IF(OR($A167="",$B167="",$C167=""),"",'MPTO_working_3-way'!F166)</f>
        <v>3.5120741200922341</v>
      </c>
      <c r="J167" s="22">
        <f>IF(OR($A167="",$B167="",$C167=""),"",'MPTO_working_3-way'!G166)</f>
        <v>3.7068212773347922</v>
      </c>
      <c r="K167" s="17">
        <f>IF(OR($A167="",$B167="",$C167=""),"",'OddsRatio_working_3-way'!H166)</f>
        <v>2.2523722374620028</v>
      </c>
      <c r="L167" s="21">
        <f>IF(OR($A167="",$B167="",$C167=""),"",'OddsRatio_working_3-way'!I166)</f>
        <v>3.504744474924006</v>
      </c>
      <c r="M167" s="22">
        <f>IF(OR($A167="",$B167="",$C167=""),"",'OddsRatio_working_3-way'!J166)</f>
        <v>3.6941789310106961</v>
      </c>
      <c r="N167" s="23">
        <f t="shared" si="12"/>
        <v>44.187225041679831</v>
      </c>
      <c r="O167" s="24">
        <f t="shared" si="13"/>
        <v>28.6301842725677</v>
      </c>
      <c r="P167" s="24">
        <f t="shared" si="14"/>
        <v>27.182590685752476</v>
      </c>
      <c r="Q167" t="s">
        <v>721</v>
      </c>
      <c r="R167" t="s">
        <v>731</v>
      </c>
      <c r="S167" s="28">
        <v>44429</v>
      </c>
      <c r="AD167" s="39"/>
      <c r="AE167" s="39"/>
      <c r="AH167" s="39"/>
      <c r="AI167" s="39"/>
      <c r="AJ167" t="s">
        <v>732</v>
      </c>
    </row>
    <row r="168" spans="1:36" s="38" customFormat="1" ht="15" x14ac:dyDescent="0.25">
      <c r="A168">
        <v>3.13</v>
      </c>
      <c r="B168">
        <v>3.8</v>
      </c>
      <c r="C168">
        <v>2.2200000000000002</v>
      </c>
      <c r="D168" s="20">
        <f t="shared" si="11"/>
        <v>3.3097163078666281E-2</v>
      </c>
      <c r="E168" s="17">
        <f>IF(OR($A168="",$B168="",$C168=""),"",A168*'MPTO_working_3-way'!$I167)</f>
        <v>3.2335941204362255</v>
      </c>
      <c r="F168" s="21">
        <f>IF(OR($A168="",$B168="",$C168=""),"",B168*'MPTO_working_3-way'!$I167)</f>
        <v>3.9257692196989318</v>
      </c>
      <c r="G168" s="22">
        <f>IF(OR($A168="",$B168="",$C168=""),"",C168*'MPTO_working_3-way'!$I167)</f>
        <v>2.2934757020346392</v>
      </c>
      <c r="H168" s="17">
        <f>IF(OR($A168="",$B168="",$C168=""),"",'MPTO_working_3-way'!E167)</f>
        <v>3.2419489499911598</v>
      </c>
      <c r="I168" s="21">
        <f>IF(OR($A168="",$B168="",$C168=""),"",'MPTO_working_3-way'!F167)</f>
        <v>3.9662785876942972</v>
      </c>
      <c r="J168" s="22">
        <f>IF(OR($A168="",$B168="",$C168=""),"",'MPTO_working_3-way'!G167)</f>
        <v>2.275737127701384</v>
      </c>
      <c r="K168" s="17">
        <f>IF(OR($A168="",$B168="",$C168=""),"",'OddsRatio_working_3-way'!H167)</f>
        <v>3.2405949628117061</v>
      </c>
      <c r="L168" s="21">
        <f>IF(OR($A168="",$B168="",$C168=""),"",'OddsRatio_working_3-way'!I167)</f>
        <v>3.94538304970553</v>
      </c>
      <c r="M168" s="22">
        <f>IF(OR($A168="",$B168="",$C168=""),"",'OddsRatio_working_3-way'!J167)</f>
        <v>2.2833454716574098</v>
      </c>
      <c r="N168" s="23">
        <f t="shared" si="12"/>
        <v>30.92534074329328</v>
      </c>
      <c r="O168" s="24">
        <f t="shared" si="13"/>
        <v>25.472714875396836</v>
      </c>
      <c r="P168" s="24">
        <f t="shared" si="14"/>
        <v>43.601944381309892</v>
      </c>
      <c r="Q168" t="s">
        <v>747</v>
      </c>
      <c r="R168" t="s">
        <v>553</v>
      </c>
      <c r="S168" s="28">
        <v>44429</v>
      </c>
      <c r="AD168" s="39"/>
      <c r="AE168" s="39"/>
      <c r="AH168" s="39"/>
      <c r="AI168" s="39"/>
      <c r="AJ168" t="s">
        <v>712</v>
      </c>
    </row>
    <row r="169" spans="1:36" s="38" customFormat="1" ht="15" x14ac:dyDescent="0.25">
      <c r="A169">
        <v>1.31</v>
      </c>
      <c r="B169">
        <v>6.08</v>
      </c>
      <c r="C169">
        <v>9.02</v>
      </c>
      <c r="D169" s="20">
        <f t="shared" si="11"/>
        <v>3.8697207847566917E-2</v>
      </c>
      <c r="E169" s="17">
        <f>IF(OR($A169="",$B169="",$C169=""),"",A169*'MPTO_working_3-way'!$I168)</f>
        <v>1.3606933422803127</v>
      </c>
      <c r="F169" s="21">
        <f>IF(OR($A169="",$B169="",$C169=""),"",B169*'MPTO_working_3-way'!$I168)</f>
        <v>6.3152790237132068</v>
      </c>
      <c r="G169" s="22">
        <f>IF(OR($A169="",$B169="",$C169=""),"",C169*'MPTO_working_3-way'!$I168)</f>
        <v>9.369048814785053</v>
      </c>
      <c r="H169" s="17">
        <f>IF(OR($A169="",$B169="",$C169=""),"",'MPTO_working_3-way'!E168)</f>
        <v>1.3325165729082085</v>
      </c>
      <c r="I169" s="21">
        <f>IF(OR($A169="",$B169="",$C169=""),"",'MPTO_working_3-way'!F168)</f>
        <v>6.5974107898937246</v>
      </c>
      <c r="J169" s="22">
        <f>IF(OR($A169="",$B169="",$C169=""),"",'MPTO_working_3-way'!G168)</f>
        <v>10.207656840654309</v>
      </c>
      <c r="K169" s="17">
        <f>IF(OR($A169="",$B169="",$C169=""),"",'OddsRatio_working_3-way'!H168)</f>
        <v>1.3404310460962776</v>
      </c>
      <c r="L169" s="21">
        <f>IF(OR($A169="",$B169="",$C169=""),"",'OddsRatio_working_3-way'!I168)</f>
        <v>6.5786764973196377</v>
      </c>
      <c r="M169" s="22">
        <f>IF(OR($A169="",$B169="",$C169=""),"",'OddsRatio_working_3-way'!J168)</f>
        <v>9.8072806119101354</v>
      </c>
      <c r="N169" s="23">
        <f t="shared" si="12"/>
        <v>73.491944799564749</v>
      </c>
      <c r="O169" s="24">
        <f t="shared" si="13"/>
        <v>15.834613106485168</v>
      </c>
      <c r="P169" s="24">
        <f t="shared" si="14"/>
        <v>10.673442093950092</v>
      </c>
      <c r="Q169" t="s">
        <v>733</v>
      </c>
      <c r="R169" t="s">
        <v>723</v>
      </c>
      <c r="S169" s="28">
        <v>44429</v>
      </c>
      <c r="AD169" s="39"/>
      <c r="AE169" s="39"/>
      <c r="AH169" s="39"/>
      <c r="AI169" s="39"/>
      <c r="AJ169" t="s">
        <v>712</v>
      </c>
    </row>
    <row r="170" spans="1:36" s="38" customFormat="1" ht="15" x14ac:dyDescent="0.25">
      <c r="A170">
        <v>1.68</v>
      </c>
      <c r="B170">
        <v>4.03</v>
      </c>
      <c r="C170">
        <v>5.12</v>
      </c>
      <c r="D170" s="20">
        <f t="shared" si="11"/>
        <v>3.8689553054472414E-2</v>
      </c>
      <c r="E170" s="17">
        <f>IF(OR($A170="",$B170="",$C170=""),"",A170*'MPTO_working_3-way'!$I169)</f>
        <v>1.7449984491315136</v>
      </c>
      <c r="F170" s="21">
        <f>IF(OR($A170="",$B170="",$C170=""),"",B170*'MPTO_working_3-way'!$I169)</f>
        <v>4.1859188988095237</v>
      </c>
      <c r="G170" s="22">
        <f>IF(OR($A170="",$B170="",$C170=""),"",C170*'MPTO_working_3-way'!$I169)</f>
        <v>5.318090511638899</v>
      </c>
      <c r="H170" s="17">
        <f>IF(OR($A170="",$B170="",$C170=""),"",'MPTO_working_3-way'!E169)</f>
        <v>1.7172052254993291</v>
      </c>
      <c r="I170" s="21">
        <f>IF(OR($A170="",$B170="",$C170=""),"",'MPTO_working_3-way'!F169)</f>
        <v>4.2509336301764975</v>
      </c>
      <c r="J170" s="22">
        <f>IF(OR($A170="",$B170="",$C170=""),"",'MPTO_working_3-way'!G169)</f>
        <v>5.4819757967929235</v>
      </c>
      <c r="K170" s="17">
        <f>IF(OR($A170="",$B170="",$C170=""),"",'OddsRatio_working_3-way'!H169)</f>
        <v>1.7269262521241326</v>
      </c>
      <c r="L170" s="21">
        <f>IF(OR($A170="",$B170="",$C170=""),"",'OddsRatio_working_3-way'!I169)</f>
        <v>4.2390978587295889</v>
      </c>
      <c r="M170" s="22">
        <f>IF(OR($A170="",$B170="",$C170=""),"",'OddsRatio_working_3-way'!J169)</f>
        <v>5.4043178805168015</v>
      </c>
      <c r="N170" s="23">
        <f t="shared" si="12"/>
        <v>57.306641189148358</v>
      </c>
      <c r="O170" s="24">
        <f t="shared" si="13"/>
        <v>23.889617170662341</v>
      </c>
      <c r="P170" s="24">
        <f t="shared" si="14"/>
        <v>18.803741640189305</v>
      </c>
      <c r="Q170" t="s">
        <v>555</v>
      </c>
      <c r="R170" t="s">
        <v>749</v>
      </c>
      <c r="S170" s="28">
        <v>44429</v>
      </c>
      <c r="AD170" s="39"/>
      <c r="AE170" s="39"/>
      <c r="AH170" s="39"/>
      <c r="AI170" s="39"/>
      <c r="AJ170" t="s">
        <v>712</v>
      </c>
    </row>
    <row r="171" spans="1:36" s="38" customFormat="1" ht="15" x14ac:dyDescent="0.25">
      <c r="A171">
        <v>3.07</v>
      </c>
      <c r="B171">
        <v>3.56</v>
      </c>
      <c r="C171">
        <v>2.35</v>
      </c>
      <c r="D171" s="20">
        <f t="shared" si="11"/>
        <v>3.2163690320912819E-2</v>
      </c>
      <c r="E171" s="17">
        <f>IF(OR($A171="",$B171="",$C171=""),"",A171*'MPTO_working_3-way'!$I170)</f>
        <v>3.1687425292852023</v>
      </c>
      <c r="F171" s="21">
        <f>IF(OR($A171="",$B171="",$C171=""),"",B171*'MPTO_working_3-way'!$I170)</f>
        <v>3.6745027375424497</v>
      </c>
      <c r="G171" s="22">
        <f>IF(OR($A171="",$B171="",$C171=""),"",C171*'MPTO_working_3-way'!$I170)</f>
        <v>2.4255846722541454</v>
      </c>
      <c r="H171" s="17">
        <f>IF(OR($A171="",$B171="",$C171=""),"",'MPTO_working_3-way'!E170)</f>
        <v>3.1744855783967649</v>
      </c>
      <c r="I171" s="21">
        <f>IF(OR($A171="",$B171="",$C171=""),"",'MPTO_working_3-way'!F170)</f>
        <v>3.7012684568981173</v>
      </c>
      <c r="J171" s="22">
        <f>IF(OR($A171="",$B171="",$C171=""),"",'MPTO_working_3-way'!G170)</f>
        <v>2.4107382877910695</v>
      </c>
      <c r="K171" s="17">
        <f>IF(OR($A171="",$B171="",$C171=""),"",'OddsRatio_working_3-way'!H170)</f>
        <v>3.173200636636329</v>
      </c>
      <c r="L171" s="21">
        <f>IF(OR($A171="",$B171="",$C171=""),"",'OddsRatio_working_3-way'!I170)</f>
        <v>3.6876297728449288</v>
      </c>
      <c r="M171" s="22">
        <f>IF(OR($A171="",$B171="",$C171=""),"",'OddsRatio_working_3-way'!J170)</f>
        <v>2.4173047630236928</v>
      </c>
      <c r="N171" s="23">
        <f t="shared" si="12"/>
        <v>31.558259806787703</v>
      </c>
      <c r="O171" s="24">
        <f t="shared" si="13"/>
        <v>27.21456674349389</v>
      </c>
      <c r="P171" s="24">
        <f t="shared" si="14"/>
        <v>41.227173449718393</v>
      </c>
      <c r="Q171" t="s">
        <v>552</v>
      </c>
      <c r="R171" t="s">
        <v>754</v>
      </c>
      <c r="S171" s="28">
        <v>44429</v>
      </c>
      <c r="AD171" s="39"/>
      <c r="AE171" s="39"/>
      <c r="AH171" s="39"/>
      <c r="AI171" s="39"/>
      <c r="AJ171" t="s">
        <v>712</v>
      </c>
    </row>
    <row r="172" spans="1:36" s="38" customFormat="1" ht="15" x14ac:dyDescent="0.25">
      <c r="A172">
        <v>2.4</v>
      </c>
      <c r="B172">
        <v>3.31</v>
      </c>
      <c r="C172">
        <v>3.19</v>
      </c>
      <c r="D172" s="20">
        <f t="shared" si="11"/>
        <v>3.2261094116495803E-2</v>
      </c>
      <c r="E172" s="17">
        <f>IF(OR($A172="",$B172="",$C172=""),"",A172*'MPTO_working_3-way'!$I171)</f>
        <v>2.4774266258795898</v>
      </c>
      <c r="F172" s="21">
        <f>IF(OR($A172="",$B172="",$C172=""),"",B172*'MPTO_working_3-way'!$I171)</f>
        <v>3.4167842215256012</v>
      </c>
      <c r="G172" s="22">
        <f>IF(OR($A172="",$B172="",$C172=""),"",C172*'MPTO_working_3-way'!$I171)</f>
        <v>3.2929128902316216</v>
      </c>
      <c r="H172" s="17">
        <f>IF(OR($A172="",$B172="",$C172=""),"",'MPTO_working_3-way'!E171)</f>
        <v>2.4635822880467257</v>
      </c>
      <c r="I172" s="21">
        <f>IF(OR($A172="",$B172="",$C172=""),"",'MPTO_working_3-way'!F171)</f>
        <v>3.4321670972070111</v>
      </c>
      <c r="J172" s="22">
        <f>IF(OR($A172="",$B172="",$C172=""),"",'MPTO_working_3-way'!G171)</f>
        <v>3.3033180009437548</v>
      </c>
      <c r="K172" s="17">
        <f>IF(OR($A172="",$B172="",$C172=""),"",'OddsRatio_working_3-way'!H171)</f>
        <v>2.4696937356519868</v>
      </c>
      <c r="L172" s="21">
        <f>IF(OR($A172="",$B172="",$C172=""),"",'OddsRatio_working_3-way'!I171)</f>
        <v>3.4249946638257782</v>
      </c>
      <c r="M172" s="22">
        <f>IF(OR($A172="",$B172="",$C172=""),"",'OddsRatio_working_3-way'!J171)</f>
        <v>3.2990209150556082</v>
      </c>
      <c r="N172" s="23">
        <f t="shared" si="12"/>
        <v>40.364464866641939</v>
      </c>
      <c r="O172" s="24">
        <f t="shared" si="13"/>
        <v>29.267285703909561</v>
      </c>
      <c r="P172" s="24">
        <f t="shared" si="14"/>
        <v>30.368249429448486</v>
      </c>
      <c r="Q172" t="s">
        <v>748</v>
      </c>
      <c r="R172" t="s">
        <v>554</v>
      </c>
      <c r="S172" s="28">
        <v>44429</v>
      </c>
      <c r="AD172" s="39"/>
      <c r="AE172" s="39"/>
      <c r="AH172" s="39"/>
      <c r="AI172" s="39"/>
      <c r="AJ172" t="s">
        <v>712</v>
      </c>
    </row>
    <row r="173" spans="1:36" s="38" customFormat="1" ht="15" x14ac:dyDescent="0.25">
      <c r="A173">
        <v>4.01</v>
      </c>
      <c r="B173">
        <v>3.39</v>
      </c>
      <c r="C173">
        <v>2.04</v>
      </c>
      <c r="D173" s="20">
        <f t="shared" si="11"/>
        <v>3.4557887772326934E-2</v>
      </c>
      <c r="E173" s="17">
        <f>IF(OR($A173="",$B173="",$C173=""),"",A173*'MPTO_working_3-way'!$I172)</f>
        <v>4.1485771299670304</v>
      </c>
      <c r="F173" s="21">
        <f>IF(OR($A173="",$B173="",$C173=""),"",B173*'MPTO_working_3-way'!$I172)</f>
        <v>3.5071512395481883</v>
      </c>
      <c r="G173" s="22">
        <f>IF(OR($A173="",$B173="",$C173=""),"",C173*'MPTO_working_3-way'!$I172)</f>
        <v>2.1104980910555469</v>
      </c>
      <c r="H173" s="17">
        <f>IF(OR($A173="",$B173="",$C173=""),"",'MPTO_working_3-way'!E172)</f>
        <v>4.2042020863072889</v>
      </c>
      <c r="I173" s="21">
        <f>IF(OR($A173="",$B173="",$C173=""),"",'MPTO_working_3-way'!F172)</f>
        <v>3.5277605053433732</v>
      </c>
      <c r="J173" s="22">
        <f>IF(OR($A173="",$B173="",$C173=""),"",'MPTO_working_3-way'!G172)</f>
        <v>2.0890923406857023</v>
      </c>
      <c r="K173" s="17">
        <f>IF(OR($A173="",$B173="",$C173=""),"",'OddsRatio_working_3-way'!H172)</f>
        <v>4.1769987635405306</v>
      </c>
      <c r="L173" s="21">
        <f>IF(OR($A173="",$B173="",$C173=""),"",'OddsRatio_working_3-way'!I172)</f>
        <v>3.5226003471301883</v>
      </c>
      <c r="M173" s="22">
        <f>IF(OR($A173="",$B173="",$C173=""),"",'OddsRatio_working_3-way'!J172)</f>
        <v>2.0977005694625097</v>
      </c>
      <c r="N173" s="23">
        <f t="shared" si="12"/>
        <v>24.104650068491008</v>
      </c>
      <c r="O173" s="24">
        <f t="shared" si="13"/>
        <v>28.513170140014431</v>
      </c>
      <c r="P173" s="24">
        <f t="shared" si="14"/>
        <v>47.382179791494572</v>
      </c>
      <c r="Q173" t="s">
        <v>700</v>
      </c>
      <c r="R173" t="s">
        <v>729</v>
      </c>
      <c r="S173" s="28">
        <v>44429</v>
      </c>
      <c r="AD173" s="39"/>
      <c r="AE173" s="39"/>
      <c r="AH173" s="39"/>
      <c r="AI173" s="39"/>
      <c r="AJ173" t="s">
        <v>712</v>
      </c>
    </row>
    <row r="174" spans="1:36" s="38" customFormat="1" ht="15" x14ac:dyDescent="0.25">
      <c r="A174">
        <v>4.49</v>
      </c>
      <c r="B174">
        <v>3.85</v>
      </c>
      <c r="C174">
        <v>1.81</v>
      </c>
      <c r="D174" s="20">
        <f t="shared" si="11"/>
        <v>3.4943596806053634E-2</v>
      </c>
      <c r="E174" s="17">
        <f>IF(OR($A174="",$B174="",$C174=""),"",A174*'MPTO_working_3-way'!$I173)</f>
        <v>4.6468967496591809</v>
      </c>
      <c r="F174" s="21">
        <f>IF(OR($A174="",$B174="",$C174=""),"",B174*'MPTO_working_3-way'!$I173)</f>
        <v>3.9845328477033064</v>
      </c>
      <c r="G174" s="22">
        <f>IF(OR($A174="",$B174="",$C174=""),"",C174*'MPTO_working_3-way'!$I173)</f>
        <v>1.8732479102189572</v>
      </c>
      <c r="H174" s="17">
        <f>IF(OR($A174="",$B174="",$C174=""),"",'MPTO_working_3-way'!E173)</f>
        <v>4.737780802855216</v>
      </c>
      <c r="I174" s="21">
        <f>IF(OR($A174="",$B174="",$C174=""),"",'MPTO_working_3-way'!F173)</f>
        <v>4.0307563779757825</v>
      </c>
      <c r="J174" s="22">
        <f>IF(OR($A174="",$B174="",$C174=""),"",'MPTO_working_3-way'!G173)</f>
        <v>1.8489814032633742</v>
      </c>
      <c r="K174" s="17">
        <f>IF(OR($A174="",$B174="",$C174=""),"",'OddsRatio_working_3-way'!H173)</f>
        <v>4.696498332069897</v>
      </c>
      <c r="L174" s="21">
        <f>IF(OR($A174="",$B174="",$C174=""),"",'OddsRatio_working_3-way'!I173)</f>
        <v>4.0186304430943292</v>
      </c>
      <c r="M174" s="22">
        <f>IF(OR($A174="",$B174="",$C174=""),"",'OddsRatio_working_3-way'!J173)</f>
        <v>1.8579265469847037</v>
      </c>
      <c r="N174" s="23">
        <f t="shared" si="12"/>
        <v>21.51973787825915</v>
      </c>
      <c r="O174" s="24">
        <f t="shared" si="13"/>
        <v>25.097044954125607</v>
      </c>
      <c r="P174" s="24">
        <f t="shared" si="14"/>
        <v>53.383217167615236</v>
      </c>
      <c r="Q174" t="s">
        <v>752</v>
      </c>
      <c r="R174" t="s">
        <v>753</v>
      </c>
      <c r="S174" s="28">
        <v>44429</v>
      </c>
      <c r="AD174" s="39"/>
      <c r="AE174" s="39"/>
      <c r="AH174" s="39"/>
      <c r="AI174" s="39"/>
      <c r="AJ174" t="s">
        <v>712</v>
      </c>
    </row>
    <row r="175" spans="1:36" s="38" customFormat="1" ht="15" x14ac:dyDescent="0.25">
      <c r="A175">
        <v>2.77</v>
      </c>
      <c r="B175">
        <v>3.2</v>
      </c>
      <c r="C175">
        <v>2.79</v>
      </c>
      <c r="D175" s="20">
        <f t="shared" si="11"/>
        <v>3.1933769393010181E-2</v>
      </c>
      <c r="E175" s="17">
        <f>IF(OR($A175="",$B175="",$C175=""),"",A175*'MPTO_working_3-way'!$I174)</f>
        <v>2.8584565412186382</v>
      </c>
      <c r="F175" s="21">
        <f>IF(OR($A175="",$B175="",$C175=""),"",B175*'MPTO_working_3-way'!$I174)</f>
        <v>3.3021880620576329</v>
      </c>
      <c r="G175" s="22">
        <f>IF(OR($A175="",$B175="",$C175=""),"",C175*'MPTO_working_3-way'!$I174)</f>
        <v>2.8790952166064985</v>
      </c>
      <c r="H175" s="17">
        <f>IF(OR($A175="",$B175="",$C175=""),"",'MPTO_working_3-way'!E174)</f>
        <v>2.854156263728993</v>
      </c>
      <c r="I175" s="21">
        <f>IF(OR($A175="",$B175="",$C175=""),"",'MPTO_working_3-way'!F174)</f>
        <v>3.3128443824469227</v>
      </c>
      <c r="J175" s="22">
        <f>IF(OR($A175="",$B175="",$C175=""),"",'MPTO_working_3-way'!G174)</f>
        <v>2.8753946359737488</v>
      </c>
      <c r="K175" s="17">
        <f>IF(OR($A175="",$B175="",$C175=""),"",'OddsRatio_working_3-way'!H174)</f>
        <v>2.856352811344796</v>
      </c>
      <c r="L175" s="21">
        <f>IF(OR($A175="",$B175="",$C175=""),"",'OddsRatio_working_3-way'!I174)</f>
        <v>3.3073311779426846</v>
      </c>
      <c r="M175" s="22">
        <f>IF(OR($A175="",$B175="",$C175=""),"",'OddsRatio_working_3-way'!J174)</f>
        <v>2.8773285493260934</v>
      </c>
      <c r="N175" s="23">
        <f t="shared" si="12"/>
        <v>34.983914765892251</v>
      </c>
      <c r="O175" s="24">
        <f t="shared" si="13"/>
        <v>30.282951219225474</v>
      </c>
      <c r="P175" s="24">
        <f t="shared" si="14"/>
        <v>34.733134014882268</v>
      </c>
      <c r="Q175" t="s">
        <v>755</v>
      </c>
      <c r="R175" t="s">
        <v>746</v>
      </c>
      <c r="S175" s="28">
        <v>44429</v>
      </c>
      <c r="AD175" s="39"/>
      <c r="AE175" s="39"/>
      <c r="AH175" s="39"/>
      <c r="AI175" s="39"/>
      <c r="AJ175" t="s">
        <v>712</v>
      </c>
    </row>
    <row r="176" spans="1:36" s="38" customFormat="1" ht="15" x14ac:dyDescent="0.25">
      <c r="A176">
        <v>3.22</v>
      </c>
      <c r="B176">
        <v>3.1</v>
      </c>
      <c r="C176">
        <v>2.5</v>
      </c>
      <c r="D176" s="20">
        <f t="shared" si="11"/>
        <v>3.3139651372470436E-2</v>
      </c>
      <c r="E176" s="17">
        <f>IF(OR($A176="",$B176="",$C176=""),"",A176*'MPTO_working_3-way'!$I175)</f>
        <v>3.326709677419355</v>
      </c>
      <c r="F176" s="21">
        <f>IF(OR($A176="",$B176="",$C176=""),"",B176*'MPTO_working_3-way'!$I175)</f>
        <v>3.2027329192546583</v>
      </c>
      <c r="G176" s="22">
        <f>IF(OR($A176="",$B176="",$C176=""),"",C176*'MPTO_working_3-way'!$I175)</f>
        <v>2.5828491284311763</v>
      </c>
      <c r="H176" s="17">
        <f>IF(OR($A176="",$B176="",$C176=""),"",'MPTO_working_3-way'!E175)</f>
        <v>3.338759309637426</v>
      </c>
      <c r="I176" s="21">
        <f>IF(OR($A176="",$B176="",$C176=""),"",'MPTO_working_3-way'!F175)</f>
        <v>3.2099215366805298</v>
      </c>
      <c r="J176" s="22">
        <f>IF(OR($A176="",$B176="",$C176=""),"",'MPTO_working_3-way'!G175)</f>
        <v>2.571001751433772</v>
      </c>
      <c r="K176" s="17">
        <f>IF(OR($A176="",$B176="",$C176=""),"",'OddsRatio_working_3-way'!H175)</f>
        <v>3.3330149053622415</v>
      </c>
      <c r="L176" s="21">
        <f>IF(OR($A176="",$B176="",$C176=""),"",'OddsRatio_working_3-way'!I175)</f>
        <v>3.2069059915588767</v>
      </c>
      <c r="M176" s="22">
        <f>IF(OR($A176="",$B176="",$C176=""),"",'OddsRatio_working_3-way'!J175)</f>
        <v>2.5763614225420541</v>
      </c>
      <c r="N176" s="23">
        <f t="shared" si="12"/>
        <v>30.059731595686912</v>
      </c>
      <c r="O176" s="24">
        <f t="shared" si="13"/>
        <v>31.22333410906834</v>
      </c>
      <c r="P176" s="24">
        <f t="shared" si="14"/>
        <v>38.716934295244741</v>
      </c>
      <c r="Q176" t="s">
        <v>756</v>
      </c>
      <c r="R176" t="s">
        <v>745</v>
      </c>
      <c r="S176" s="28">
        <v>44429</v>
      </c>
      <c r="AD176" s="39"/>
      <c r="AE176" s="39"/>
      <c r="AH176" s="39"/>
      <c r="AI176" s="39"/>
      <c r="AJ176" t="s">
        <v>712</v>
      </c>
    </row>
    <row r="177" spans="1:36" s="38" customFormat="1" ht="15" x14ac:dyDescent="0.25">
      <c r="A177">
        <v>3.45</v>
      </c>
      <c r="B177">
        <v>3.22</v>
      </c>
      <c r="C177">
        <v>2.34</v>
      </c>
      <c r="D177" s="20">
        <f t="shared" si="11"/>
        <v>2.7764506025375724E-2</v>
      </c>
      <c r="E177" s="17">
        <f>IF(OR($A177="",$B177="",$C177=""),"",A177*'MPTO_working_3-way'!$I176)</f>
        <v>3.5457875457875465</v>
      </c>
      <c r="F177" s="21">
        <f>IF(OR($A177="",$B177="",$C177=""),"",B177*'MPTO_working_3-way'!$I176)</f>
        <v>3.3094017094017101</v>
      </c>
      <c r="G177" s="22">
        <f>IF(OR($A177="",$B177="",$C177=""),"",C177*'MPTO_working_3-way'!$I176)</f>
        <v>2.4049689440993789</v>
      </c>
      <c r="H177" s="17">
        <f>IF(OR($A177="",$B177="",$C177=""),"",'MPTO_working_3-way'!E176)</f>
        <v>3.5637888629627303</v>
      </c>
      <c r="I177" s="21">
        <f>IF(OR($A177="",$B177="",$C177=""),"",'MPTO_working_3-way'!F176)</f>
        <v>3.3189052681036006</v>
      </c>
      <c r="J177" s="22">
        <f>IF(OR($A177="",$B177="",$C177=""),"",'MPTO_working_3-way'!G176)</f>
        <v>2.3917975197866848</v>
      </c>
      <c r="K177" s="17">
        <f>IF(OR($A177="",$B177="",$C177=""),"",'OddsRatio_working_3-way'!H176)</f>
        <v>3.5552089919046175</v>
      </c>
      <c r="L177" s="21">
        <f>IF(OR($A177="",$B177="",$C177=""),"",'OddsRatio_working_3-way'!I176)</f>
        <v>3.3153322293992868</v>
      </c>
      <c r="M177" s="22">
        <f>IF(OR($A177="",$B177="",$C177=""),"",'OddsRatio_working_3-way'!J176)</f>
        <v>2.3975428772049745</v>
      </c>
      <c r="N177" s="23">
        <f t="shared" si="12"/>
        <v>28.202479338842966</v>
      </c>
      <c r="O177" s="24">
        <f t="shared" si="13"/>
        <v>30.216942148760324</v>
      </c>
      <c r="P177" s="24">
        <f t="shared" si="14"/>
        <v>41.580578512396691</v>
      </c>
      <c r="Q177" t="s">
        <v>702</v>
      </c>
      <c r="R177" t="s">
        <v>676</v>
      </c>
      <c r="S177" s="28">
        <v>44429</v>
      </c>
      <c r="AD177" s="39"/>
      <c r="AE177" s="39"/>
      <c r="AH177" s="39"/>
      <c r="AI177" s="39"/>
      <c r="AJ177" t="s">
        <v>713</v>
      </c>
    </row>
    <row r="178" spans="1:36" s="38" customFormat="1" ht="15" x14ac:dyDescent="0.25">
      <c r="A178">
        <v>1.97</v>
      </c>
      <c r="B178">
        <v>3.33</v>
      </c>
      <c r="C178">
        <v>4.42</v>
      </c>
      <c r="D178" s="20">
        <f t="shared" si="11"/>
        <v>3.4158857389672503E-2</v>
      </c>
      <c r="E178" s="17">
        <f>IF(OR($A178="",$B178="",$C178=""),"",A178*'MPTO_working_3-way'!$I177)</f>
        <v>2.037292949057655</v>
      </c>
      <c r="F178" s="21">
        <f>IF(OR($A178="",$B178="",$C178=""),"",B178*'MPTO_working_3-way'!$I177)</f>
        <v>3.4437489951076095</v>
      </c>
      <c r="G178" s="22">
        <f>IF(OR($A178="",$B178="",$C178=""),"",C178*'MPTO_working_3-way'!$I177)</f>
        <v>4.5709821496623526</v>
      </c>
      <c r="H178" s="17">
        <f>IF(OR($A178="",$B178="",$C178=""),"",'MPTO_working_3-way'!E177)</f>
        <v>2.0152029839124173</v>
      </c>
      <c r="I178" s="21">
        <f>IF(OR($A178="",$B178="",$C178=""),"",'MPTO_working_3-way'!F177)</f>
        <v>3.4612374263590642</v>
      </c>
      <c r="J178" s="22">
        <f>IF(OR($A178="",$B178="",$C178=""),"",'MPTO_working_3-way'!G177)</f>
        <v>4.6542354932695522</v>
      </c>
      <c r="K178" s="17">
        <f>IF(OR($A178="",$B178="",$C178=""),"",'OddsRatio_working_3-way'!H177)</f>
        <v>2.0240227773242641</v>
      </c>
      <c r="L178" s="21">
        <f>IF(OR($A178="",$B178="",$C178=""),"",'OddsRatio_working_3-way'!I177)</f>
        <v>3.4597660527479728</v>
      </c>
      <c r="M178" s="22">
        <f>IF(OR($A178="",$B178="",$C178=""),"",'OddsRatio_working_3-way'!J177)</f>
        <v>4.6104720602566829</v>
      </c>
      <c r="N178" s="23">
        <f t="shared" si="12"/>
        <v>49.084742597403462</v>
      </c>
      <c r="O178" s="24">
        <f t="shared" si="13"/>
        <v>29.038120996061512</v>
      </c>
      <c r="P178" s="24">
        <f t="shared" si="14"/>
        <v>21.877136406535026</v>
      </c>
      <c r="Q178" t="s">
        <v>626</v>
      </c>
      <c r="R178" t="s">
        <v>558</v>
      </c>
      <c r="S178" s="28">
        <v>44429</v>
      </c>
      <c r="AD178" s="39"/>
      <c r="AE178" s="39"/>
      <c r="AH178" s="39"/>
      <c r="AI178" s="39"/>
      <c r="AJ178" t="s">
        <v>713</v>
      </c>
    </row>
    <row r="179" spans="1:36" s="38" customFormat="1" ht="15" x14ac:dyDescent="0.25">
      <c r="A179">
        <v>2.44</v>
      </c>
      <c r="B179">
        <v>3.44</v>
      </c>
      <c r="C179">
        <v>3.01</v>
      </c>
      <c r="D179" s="20">
        <f t="shared" si="11"/>
        <v>3.275965361363764E-2</v>
      </c>
      <c r="E179" s="17">
        <f>IF(OR($A179="",$B179="",$C179=""),"",A179*'MPTO_working_3-way'!$I178)</f>
        <v>2.5199335548172757</v>
      </c>
      <c r="F179" s="21">
        <f>IF(OR($A179="",$B179="",$C179=""),"",B179*'MPTO_working_3-way'!$I178)</f>
        <v>3.5526932084309135</v>
      </c>
      <c r="G179" s="22">
        <f>IF(OR($A179="",$B179="",$C179=""),"",C179*'MPTO_working_3-way'!$I178)</f>
        <v>3.1086065573770489</v>
      </c>
      <c r="H179" s="17">
        <f>IF(OR($A179="",$B179="",$C179=""),"",'MPTO_working_3-way'!E178)</f>
        <v>2.5067922725100691</v>
      </c>
      <c r="I179" s="21">
        <f>IF(OR($A179="",$B179="",$C179=""),"",'MPTO_working_3-way'!F178)</f>
        <v>3.5742651352929729</v>
      </c>
      <c r="J179" s="22">
        <f>IF(OR($A179="",$B179="",$C179=""),"",'MPTO_working_3-way'!G178)</f>
        <v>3.1122976523434187</v>
      </c>
      <c r="K179" s="17">
        <f>IF(OR($A179="",$B179="",$C179=""),"",'OddsRatio_working_3-way'!H178)</f>
        <v>2.5127383908242118</v>
      </c>
      <c r="L179" s="21">
        <f>IF(OR($A179="",$B179="",$C179=""),"",'OddsRatio_working_3-way'!I178)</f>
        <v>3.563251162229915</v>
      </c>
      <c r="M179" s="22">
        <f>IF(OR($A179="",$B179="",$C179=""),"",'OddsRatio_working_3-way'!J178)</f>
        <v>3.1115306705254624</v>
      </c>
      <c r="N179" s="23">
        <f t="shared" si="12"/>
        <v>39.683586025049436</v>
      </c>
      <c r="O179" s="24">
        <f t="shared" si="13"/>
        <v>28.147659854976926</v>
      </c>
      <c r="P179" s="24">
        <f t="shared" si="14"/>
        <v>32.168754119973634</v>
      </c>
      <c r="Q179" t="s">
        <v>743</v>
      </c>
      <c r="R179" t="s">
        <v>735</v>
      </c>
      <c r="S179" s="28">
        <v>44429</v>
      </c>
      <c r="AD179" s="39"/>
      <c r="AE179" s="39"/>
      <c r="AH179" s="39"/>
      <c r="AI179" s="39"/>
      <c r="AJ179" t="s">
        <v>757</v>
      </c>
    </row>
    <row r="180" spans="1:36" s="38" customFormat="1" ht="15" x14ac:dyDescent="0.25">
      <c r="A180">
        <v>1.92</v>
      </c>
      <c r="B180">
        <v>3.94</v>
      </c>
      <c r="C180">
        <v>3.85</v>
      </c>
      <c r="D180" s="20">
        <f t="shared" si="11"/>
        <v>3.438069967257773E-2</v>
      </c>
      <c r="E180" s="17">
        <f>IF(OR($A180="",$B180="",$C180=""),"",A180*'MPTO_working_3-way'!$I179)</f>
        <v>1.9860109433713491</v>
      </c>
      <c r="F180" s="21">
        <f>IF(OR($A180="",$B180="",$C180=""),"",B180*'MPTO_working_3-way'!$I179)</f>
        <v>4.0754599567099561</v>
      </c>
      <c r="G180" s="22">
        <f>IF(OR($A180="",$B180="",$C180=""),"",C180*'MPTO_working_3-way'!$I179)</f>
        <v>3.9823656937394243</v>
      </c>
      <c r="H180" s="17">
        <f>IF(OR($A180="",$B180="",$C180=""),"",'MPTO_working_3-way'!E179)</f>
        <v>1.9631975064755778</v>
      </c>
      <c r="I180" s="21">
        <f>IF(OR($A180="",$B180="",$C180=""),"",'MPTO_working_3-way'!F179)</f>
        <v>4.1263169030181324</v>
      </c>
      <c r="J180" s="22">
        <f>IF(OR($A180="",$B180="",$C180=""),"",'MPTO_working_3-way'!G179)</f>
        <v>4.0277102191113476</v>
      </c>
      <c r="K180" s="17">
        <f>IF(OR($A180="",$B180="",$C180=""),"",'OddsRatio_working_3-way'!H179)</f>
        <v>1.971912535645405</v>
      </c>
      <c r="L180" s="21">
        <f>IF(OR($A180="",$B180="",$C180=""),"",'OddsRatio_working_3-way'!I179)</f>
        <v>4.1058944073885772</v>
      </c>
      <c r="M180" s="22">
        <f>IF(OR($A180="",$B180="",$C180=""),"",'OddsRatio_working_3-way'!J179)</f>
        <v>4.0108160071623971</v>
      </c>
      <c r="N180" s="23">
        <f t="shared" si="12"/>
        <v>50.352189817365854</v>
      </c>
      <c r="O180" s="24">
        <f t="shared" si="13"/>
        <v>24.537107728259503</v>
      </c>
      <c r="P180" s="24">
        <f t="shared" si="14"/>
        <v>25.110702454374657</v>
      </c>
      <c r="Q180" t="s">
        <v>759</v>
      </c>
      <c r="R180" t="s">
        <v>764</v>
      </c>
      <c r="S180" s="28">
        <v>44429</v>
      </c>
      <c r="AD180" s="39"/>
      <c r="AE180" s="39"/>
      <c r="AH180" s="39"/>
      <c r="AI180" s="39"/>
      <c r="AJ180" t="s">
        <v>757</v>
      </c>
    </row>
    <row r="181" spans="1:36" s="38" customFormat="1" ht="15" x14ac:dyDescent="0.25">
      <c r="A181">
        <v>1.5</v>
      </c>
      <c r="B181">
        <v>4.2300000000000004</v>
      </c>
      <c r="C181">
        <v>7.43</v>
      </c>
      <c r="D181" s="20">
        <f t="shared" si="11"/>
        <v>3.7662788070851994E-2</v>
      </c>
      <c r="E181" s="17">
        <f>IF(OR($A181="",$B181="",$C181=""),"",A181*'MPTO_working_3-way'!$I180)</f>
        <v>1.5564941821062779</v>
      </c>
      <c r="F181" s="21">
        <f>IF(OR($A181="",$B181="",$C181=""),"",B181*'MPTO_working_3-way'!$I180)</f>
        <v>4.3893135935397041</v>
      </c>
      <c r="G181" s="22">
        <f>IF(OR($A181="",$B181="",$C181=""),"",C181*'MPTO_working_3-way'!$I180)</f>
        <v>7.7098345153664303</v>
      </c>
      <c r="H181" s="17">
        <f>IF(OR($A181="",$B181="",$C181=""),"",'MPTO_working_3-way'!E180)</f>
        <v>1.5287892324330634</v>
      </c>
      <c r="I181" s="21">
        <f>IF(OR($A181="",$B181="",$C181=""),"",'MPTO_working_3-way'!F180)</f>
        <v>4.4672301635056835</v>
      </c>
      <c r="J181" s="22">
        <f>IF(OR($A181="",$B181="",$C181=""),"",'MPTO_working_3-way'!G180)</f>
        <v>8.1943543971563404</v>
      </c>
      <c r="K181" s="17">
        <f>IF(OR($A181="",$B181="",$C181=""),"",'OddsRatio_working_3-way'!H180)</f>
        <v>1.5379142010613922</v>
      </c>
      <c r="L181" s="21">
        <f>IF(OR($A181="",$B181="",$C181=""),"",'OddsRatio_working_3-way'!I180)</f>
        <v>4.4749257388565935</v>
      </c>
      <c r="M181" s="22">
        <f>IF(OR($A181="",$B181="",$C181=""),"",'OddsRatio_working_3-way'!J180)</f>
        <v>7.9175766256495033</v>
      </c>
      <c r="N181" s="23">
        <f t="shared" si="12"/>
        <v>64.24694749881948</v>
      </c>
      <c r="O181" s="24">
        <f t="shared" si="13"/>
        <v>22.782605496035274</v>
      </c>
      <c r="P181" s="24">
        <f t="shared" si="14"/>
        <v>12.97044700514525</v>
      </c>
      <c r="Q181" t="s">
        <v>630</v>
      </c>
      <c r="R181" t="s">
        <v>521</v>
      </c>
      <c r="S181" s="28">
        <v>44429</v>
      </c>
      <c r="AD181" s="39"/>
      <c r="AE181" s="39"/>
      <c r="AH181" s="39"/>
      <c r="AI181" s="39"/>
      <c r="AJ181" t="s">
        <v>706</v>
      </c>
    </row>
    <row r="182" spans="1:36" s="38" customFormat="1" ht="15" x14ac:dyDescent="0.25">
      <c r="A182">
        <v>2.2599999999999998</v>
      </c>
      <c r="B182">
        <v>3.33</v>
      </c>
      <c r="C182">
        <v>3.44</v>
      </c>
      <c r="D182" s="20">
        <f t="shared" si="11"/>
        <v>3.3475850825099629E-2</v>
      </c>
      <c r="E182" s="17">
        <f>IF(OR($A182="",$B182="",$C182=""),"",A182*'MPTO_working_3-way'!$I181)</f>
        <v>2.3356554228647251</v>
      </c>
      <c r="F182" s="21">
        <f>IF(OR($A182="",$B182="",$C182=""),"",B182*'MPTO_working_3-way'!$I181)</f>
        <v>3.4414745832475817</v>
      </c>
      <c r="G182" s="22">
        <f>IF(OR($A182="",$B182="",$C182=""),"",C182*'MPTO_working_3-way'!$I181)</f>
        <v>3.5551569268383427</v>
      </c>
      <c r="H182" s="17">
        <f>IF(OR($A182="",$B182="",$C182=""),"",'MPTO_working_3-way'!E181)</f>
        <v>2.318468231483779</v>
      </c>
      <c r="I182" s="21">
        <f>IF(OR($A182="",$B182="",$C182=""),"",'MPTO_working_3-way'!F181)</f>
        <v>3.4585120636507329</v>
      </c>
      <c r="J182" s="22">
        <f>IF(OR($A182="",$B182="",$C182=""),"",'MPTO_working_3-way'!G181)</f>
        <v>3.5773176350593476</v>
      </c>
      <c r="K182" s="17">
        <f>IF(OR($A182="",$B182="",$C182=""),"",'OddsRatio_working_3-way'!H181)</f>
        <v>2.3257760591149137</v>
      </c>
      <c r="L182" s="21">
        <f>IF(OR($A182="",$B182="",$C182=""),"",'OddsRatio_working_3-way'!I181)</f>
        <v>3.4516335061410701</v>
      </c>
      <c r="M182" s="22">
        <f>IF(OR($A182="",$B182="",$C182=""),"",'OddsRatio_working_3-way'!J181)</f>
        <v>3.5673758605082453</v>
      </c>
      <c r="N182" s="23">
        <f t="shared" si="12"/>
        <v>42.814534635998719</v>
      </c>
      <c r="O182" s="24">
        <f t="shared" si="13"/>
        <v>29.057311795002132</v>
      </c>
      <c r="P182" s="24">
        <f t="shared" si="14"/>
        <v>28.128153568999153</v>
      </c>
      <c r="Q182" t="s">
        <v>562</v>
      </c>
      <c r="R182" t="s">
        <v>563</v>
      </c>
      <c r="S182" s="28">
        <v>44429</v>
      </c>
      <c r="AD182" s="39"/>
      <c r="AE182" s="39"/>
      <c r="AH182" s="39"/>
      <c r="AI182" s="39"/>
      <c r="AJ182" t="s">
        <v>706</v>
      </c>
    </row>
    <row r="183" spans="1:36" s="38" customFormat="1" ht="15" x14ac:dyDescent="0.25">
      <c r="A183">
        <v>3.56</v>
      </c>
      <c r="B183">
        <v>3.37</v>
      </c>
      <c r="C183">
        <v>2.19</v>
      </c>
      <c r="D183" s="20">
        <f t="shared" si="11"/>
        <v>3.425578601521484E-2</v>
      </c>
      <c r="E183" s="17">
        <f>IF(OR($A183="",$B183="",$C183=""),"",A183*'MPTO_working_3-way'!$I182)</f>
        <v>3.6819505982141649</v>
      </c>
      <c r="F183" s="21">
        <f>IF(OR($A183="",$B183="",$C183=""),"",B183*'MPTO_working_3-way'!$I182)</f>
        <v>3.4854419988712739</v>
      </c>
      <c r="G183" s="22">
        <f>IF(OR($A183="",$B183="",$C183=""),"",C183*'MPTO_working_3-way'!$I182)</f>
        <v>2.2650201713733202</v>
      </c>
      <c r="H183" s="17">
        <f>IF(OR($A183="",$B183="",$C183=""),"",'MPTO_working_3-way'!E182)</f>
        <v>3.7108466565490641</v>
      </c>
      <c r="I183" s="21">
        <f>IF(OR($A183="",$B183="",$C183=""),"",'MPTO_working_3-way'!F182)</f>
        <v>3.5048697221702461</v>
      </c>
      <c r="J183" s="22">
        <f>IF(OR($A183="",$B183="",$C183=""),"",'MPTO_working_3-way'!G182)</f>
        <v>2.2461693361778532</v>
      </c>
      <c r="K183" s="17">
        <f>IF(OR($A183="",$B183="",$C183=""),"",'OddsRatio_working_3-way'!H182)</f>
        <v>3.6977519210271486</v>
      </c>
      <c r="L183" s="21">
        <f>IF(OR($A183="",$B183="",$C183=""),"",'OddsRatio_working_3-way'!I182)</f>
        <v>3.497528145638416</v>
      </c>
      <c r="M183" s="22">
        <f>IF(OR($A183="",$B183="",$C183=""),"",'OddsRatio_working_3-way'!J182)</f>
        <v>2.2540331195399634</v>
      </c>
      <c r="N183" s="23">
        <f t="shared" si="12"/>
        <v>27.159517036568175</v>
      </c>
      <c r="O183" s="24">
        <f t="shared" si="13"/>
        <v>28.690765771567573</v>
      </c>
      <c r="P183" s="24">
        <f t="shared" si="14"/>
        <v>44.149717191864255</v>
      </c>
      <c r="Q183" t="s">
        <v>561</v>
      </c>
      <c r="R183" t="s">
        <v>677</v>
      </c>
      <c r="S183" s="28">
        <v>44429</v>
      </c>
      <c r="AD183" s="39"/>
      <c r="AE183" s="39"/>
      <c r="AH183" s="39"/>
      <c r="AI183" s="39"/>
      <c r="AJ183" t="s">
        <v>706</v>
      </c>
    </row>
    <row r="184" spans="1:36" s="38" customFormat="1" ht="15" x14ac:dyDescent="0.25">
      <c r="A184">
        <v>1.63</v>
      </c>
      <c r="B184">
        <v>3.88</v>
      </c>
      <c r="C184">
        <v>5.83</v>
      </c>
      <c r="D184" s="20">
        <f t="shared" si="11"/>
        <v>4.2755477899150129E-2</v>
      </c>
      <c r="E184" s="17">
        <f>IF(OR($A184="",$B184="",$C184=""),"",A184*'MPTO_working_3-way'!$I183)</f>
        <v>1.6996914289756146</v>
      </c>
      <c r="F184" s="21">
        <f>IF(OR($A184="",$B184="",$C184=""),"",B184*'MPTO_working_3-way'!$I183)</f>
        <v>4.0458912542487022</v>
      </c>
      <c r="G184" s="22">
        <f>IF(OR($A184="",$B184="",$C184=""),"",C184*'MPTO_working_3-way'!$I183)</f>
        <v>6.0792644361520454</v>
      </c>
      <c r="H184" s="17">
        <f>IF(OR($A184="",$B184="",$C184=""),"",'MPTO_working_3-way'!E183)</f>
        <v>1.6687662345029213</v>
      </c>
      <c r="I184" s="21">
        <f>IF(OR($A184="",$B184="",$C184=""),"",'MPTO_working_3-way'!F183)</f>
        <v>4.1071112805568575</v>
      </c>
      <c r="J184" s="22">
        <f>IF(OR($A184="",$B184="",$C184=""),"",'MPTO_working_3-way'!G183)</f>
        <v>6.3582992963284175</v>
      </c>
      <c r="K184" s="17">
        <f>IF(OR($A184="",$B184="",$C184=""),"",'OddsRatio_working_3-way'!H183)</f>
        <v>1.6794853832696552</v>
      </c>
      <c r="L184" s="21">
        <f>IF(OR($A184="",$B184="",$C184=""),"",'OddsRatio_working_3-way'!I183)</f>
        <v>4.1062188949469958</v>
      </c>
      <c r="M184" s="22">
        <f>IF(OR($A184="",$B184="",$C184=""),"",'OddsRatio_working_3-way'!J183)</f>
        <v>6.2093879384006927</v>
      </c>
      <c r="N184" s="23">
        <f t="shared" si="12"/>
        <v>58.834208548235665</v>
      </c>
      <c r="O184" s="24">
        <f t="shared" si="13"/>
        <v>24.71643297258354</v>
      </c>
      <c r="P184" s="24">
        <f t="shared" si="14"/>
        <v>16.449358479180813</v>
      </c>
      <c r="Q184" t="s">
        <v>634</v>
      </c>
      <c r="R184" t="s">
        <v>633</v>
      </c>
      <c r="S184" s="28">
        <v>44429</v>
      </c>
      <c r="AD184" s="39"/>
      <c r="AE184" s="39"/>
      <c r="AH184" s="39"/>
      <c r="AI184" s="39"/>
      <c r="AJ184" t="s">
        <v>707</v>
      </c>
    </row>
    <row r="185" spans="1:36" s="38" customFormat="1" ht="17.25" customHeight="1" x14ac:dyDescent="0.25">
      <c r="A185">
        <v>3.81</v>
      </c>
      <c r="B185">
        <v>3.64</v>
      </c>
      <c r="C185">
        <v>1.99</v>
      </c>
      <c r="D185" s="20">
        <f t="shared" si="11"/>
        <v>3.9705029140394865E-2</v>
      </c>
      <c r="E185" s="17">
        <f>IF(OR($A185="",$B185="",$C185=""),"",A185*'MPTO_working_3-way'!$I184)</f>
        <v>3.9612761610249043</v>
      </c>
      <c r="F185" s="21">
        <f>IF(OR($A185="",$B185="",$C185=""),"",B185*'MPTO_working_3-way'!$I184)</f>
        <v>3.7845263060710375</v>
      </c>
      <c r="G185" s="22">
        <f>IF(OR($A185="",$B185="",$C185=""),"",C185*'MPTO_working_3-way'!$I184)</f>
        <v>2.0690130079893856</v>
      </c>
      <c r="H185" s="17">
        <f>IF(OR($A185="",$B185="",$C185=""),"",'MPTO_working_3-way'!E184)</f>
        <v>4.0123229368952265</v>
      </c>
      <c r="I185" s="21">
        <f>IF(OR($A185="",$B185="",$C185=""),"",'MPTO_working_3-way'!F184)</f>
        <v>3.8242341448345569</v>
      </c>
      <c r="J185" s="22">
        <f>IF(OR($A185="",$B185="",$C185=""),"",'MPTO_working_3-way'!G184)</f>
        <v>2.0438297110972914</v>
      </c>
      <c r="K185" s="17">
        <f>IF(OR($A185="",$B185="",$C185=""),"",'OddsRatio_working_3-way'!H184)</f>
        <v>3.9907028075837849</v>
      </c>
      <c r="L185" s="21">
        <f>IF(OR($A185="",$B185="",$C185=""),"",'OddsRatio_working_3-way'!I184)</f>
        <v>3.8097706092602106</v>
      </c>
      <c r="M185" s="22">
        <f>IF(OR($A185="",$B185="",$C185=""),"",'OddsRatio_working_3-way'!J184)</f>
        <v>2.0536639784725792</v>
      </c>
      <c r="N185" s="23">
        <f t="shared" si="12"/>
        <v>25.244389922596795</v>
      </c>
      <c r="O185" s="24">
        <f t="shared" si="13"/>
        <v>26.423386155245542</v>
      </c>
      <c r="P185" s="24">
        <f t="shared" si="14"/>
        <v>48.332223922157681</v>
      </c>
      <c r="Q185" t="s">
        <v>523</v>
      </c>
      <c r="R185" t="s">
        <v>570</v>
      </c>
      <c r="S185" s="28">
        <v>44429</v>
      </c>
      <c r="AD185" s="39"/>
      <c r="AE185" s="39"/>
      <c r="AH185" s="39"/>
      <c r="AI185" s="39"/>
      <c r="AJ185" t="s">
        <v>707</v>
      </c>
    </row>
    <row r="186" spans="1:36" s="38" customFormat="1" ht="15" x14ac:dyDescent="0.25">
      <c r="A186">
        <v>4.9800000000000004</v>
      </c>
      <c r="B186">
        <v>3.8</v>
      </c>
      <c r="C186">
        <v>1.75</v>
      </c>
      <c r="D186" s="20">
        <f t="shared" si="11"/>
        <v>3.5389679016819109E-2</v>
      </c>
      <c r="E186" s="17">
        <f>IF(OR($A186="",$B186="",$C186=""),"",A186*'MPTO_working_3-way'!$I185)</f>
        <v>5.1562406015037592</v>
      </c>
      <c r="F186" s="21">
        <f>IF(OR($A186="",$B186="",$C186=""),"",B186*'MPTO_working_3-way'!$I185)</f>
        <v>3.9344807802639123</v>
      </c>
      <c r="G186" s="22">
        <f>IF(OR($A186="",$B186="",$C186=""),"",C186*'MPTO_working_3-way'!$I185)</f>
        <v>1.8119319382794334</v>
      </c>
      <c r="H186" s="17">
        <f>IF(OR($A186="",$B186="",$C186=""),"",'MPTO_working_3-way'!E185)</f>
        <v>5.2908190435616147</v>
      </c>
      <c r="I186" s="21">
        <f>IF(OR($A186="",$B186="",$C186=""),"",'MPTO_working_3-way'!F185)</f>
        <v>3.9783366035318135</v>
      </c>
      <c r="J186" s="22">
        <f>IF(OR($A186="",$B186="",$C186=""),"",'MPTO_working_3-way'!G185)</f>
        <v>1.786888489208633</v>
      </c>
      <c r="K186" s="17">
        <f>IF(OR($A186="",$B186="",$C186=""),"",'OddsRatio_working_3-way'!H185)</f>
        <v>5.2240522529089928</v>
      </c>
      <c r="L186" s="21">
        <f>IF(OR($A186="",$B186="",$C186=""),"",'OddsRatio_working_3-way'!I185)</f>
        <v>3.9716950522977834</v>
      </c>
      <c r="M186" s="22">
        <f>IF(OR($A186="",$B186="",$C186=""),"",'OddsRatio_working_3-way'!J185)</f>
        <v>1.7959897461511922</v>
      </c>
      <c r="N186" s="23">
        <f t="shared" si="12"/>
        <v>19.393974744087025</v>
      </c>
      <c r="O186" s="24">
        <f t="shared" si="13"/>
        <v>25.416314269882474</v>
      </c>
      <c r="P186" s="24">
        <f t="shared" si="14"/>
        <v>55.189710986030505</v>
      </c>
      <c r="Q186" t="s">
        <v>574</v>
      </c>
      <c r="R186" t="s">
        <v>576</v>
      </c>
      <c r="S186" s="28">
        <v>44429</v>
      </c>
      <c r="AD186" s="39"/>
      <c r="AE186" s="39"/>
      <c r="AF186" s="31"/>
      <c r="AG186" s="31"/>
      <c r="AH186" s="39"/>
      <c r="AI186" s="39"/>
      <c r="AJ186" t="s">
        <v>708</v>
      </c>
    </row>
    <row r="187" spans="1:36" s="38" customFormat="1" ht="15" x14ac:dyDescent="0.25">
      <c r="A187">
        <v>1.62</v>
      </c>
      <c r="B187">
        <v>4.13</v>
      </c>
      <c r="C187">
        <v>5.63</v>
      </c>
      <c r="D187" s="20">
        <f t="shared" si="11"/>
        <v>3.7034594650674713E-2</v>
      </c>
      <c r="E187" s="17">
        <f>IF(OR($A187="",$B187="",$C187=""),"",A187*'MPTO_working_3-way'!$I186)</f>
        <v>1.6799960433340932</v>
      </c>
      <c r="F187" s="21">
        <f>IF(OR($A187="",$B187="",$C187=""),"",B187*'MPTO_working_3-way'!$I186)</f>
        <v>4.2829528759072861</v>
      </c>
      <c r="G187" s="22">
        <f>IF(OR($A187="",$B187="",$C187=""),"",C187*'MPTO_working_3-way'!$I186)</f>
        <v>5.8385047678832986</v>
      </c>
      <c r="H187" s="17">
        <f>IF(OR($A187="",$B187="",$C187=""),"",'MPTO_working_3-way'!E186)</f>
        <v>1.6530589997951748</v>
      </c>
      <c r="I187" s="21">
        <f>IF(OR($A187="",$B187="",$C187=""),"",'MPTO_working_3-way'!F186)</f>
        <v>4.351877387329302</v>
      </c>
      <c r="J187" s="22">
        <f>IF(OR($A187="",$B187="",$C187=""),"",'MPTO_working_3-way'!G186)</f>
        <v>6.0505208125298697</v>
      </c>
      <c r="K187" s="17">
        <f>IF(OR($A187="",$B187="",$C187=""),"",'OddsRatio_working_3-way'!H186)</f>
        <v>1.6622836527766194</v>
      </c>
      <c r="L187" s="21">
        <f>IF(OR($A187="",$B187="",$C187=""),"",'OddsRatio_working_3-way'!I186)</f>
        <v>4.3434642470819638</v>
      </c>
      <c r="M187" s="22">
        <f>IF(OR($A187="",$B187="",$C187=""),"",'OddsRatio_working_3-way'!J186)</f>
        <v>5.945763407025396</v>
      </c>
      <c r="N187" s="23">
        <f t="shared" si="12"/>
        <v>59.523949712132421</v>
      </c>
      <c r="O187" s="24">
        <f t="shared" si="13"/>
        <v>23.348377368923618</v>
      </c>
      <c r="P187" s="24">
        <f t="shared" si="14"/>
        <v>17.127672918943965</v>
      </c>
      <c r="Q187" t="s">
        <v>639</v>
      </c>
      <c r="R187" t="s">
        <v>638</v>
      </c>
      <c r="S187" s="28">
        <v>44429</v>
      </c>
      <c r="AD187" s="39"/>
      <c r="AE187" s="39"/>
      <c r="AF187" s="31"/>
      <c r="AG187" s="31"/>
      <c r="AH187" s="50"/>
      <c r="AI187" s="39"/>
      <c r="AJ187" t="s">
        <v>708</v>
      </c>
    </row>
    <row r="188" spans="1:36" s="38" customFormat="1" ht="15" x14ac:dyDescent="0.25">
      <c r="A188">
        <v>7.71</v>
      </c>
      <c r="B188">
        <v>4.88</v>
      </c>
      <c r="C188">
        <v>1.42</v>
      </c>
      <c r="D188" s="20">
        <f t="shared" si="11"/>
        <v>3.8845071021480937E-2</v>
      </c>
      <c r="E188" s="17">
        <f>IF(OR($A188="",$B188="",$C188=""),"",A188*'MPTO_working_3-way'!$I187)</f>
        <v>8.0094954975756174</v>
      </c>
      <c r="F188" s="21">
        <f>IF(OR($A188="",$B188="",$C188=""),"",B188*'MPTO_working_3-way'!$I187)</f>
        <v>5.069563946584827</v>
      </c>
      <c r="G188" s="22">
        <f>IF(OR($A188="",$B188="",$C188=""),"",C188*'MPTO_working_3-way'!$I187)</f>
        <v>1.4751600008505028</v>
      </c>
      <c r="H188" s="17">
        <f>IF(OR($A188="",$B188="",$C188=""),"",'MPTO_working_3-way'!E187)</f>
        <v>8.5650662604839223</v>
      </c>
      <c r="I188" s="21">
        <f>IF(OR($A188="",$B188="",$C188=""),"",'MPTO_working_3-way'!F187)</f>
        <v>5.2091560603949096</v>
      </c>
      <c r="J188" s="22">
        <f>IF(OR($A188="",$B188="",$C188=""),"",'MPTO_working_3-way'!G187)</f>
        <v>1.4465981178027791</v>
      </c>
      <c r="K188" s="17">
        <f>IF(OR($A188="",$B188="",$C188=""),"",'OddsRatio_working_3-way'!H187)</f>
        <v>8.2752857236913488</v>
      </c>
      <c r="L188" s="21">
        <f>IF(OR($A188="",$B188="",$C188=""),"",'OddsRatio_working_3-way'!I187)</f>
        <v>5.206871625621825</v>
      </c>
      <c r="M188" s="22">
        <f>IF(OR($A188="",$B188="",$C188=""),"",'OddsRatio_working_3-way'!J187)</f>
        <v>1.4553830110209187</v>
      </c>
      <c r="N188" s="23">
        <f t="shared" si="12"/>
        <v>12.485180874409489</v>
      </c>
      <c r="O188" s="24">
        <f t="shared" si="13"/>
        <v>19.72556240608548</v>
      </c>
      <c r="P188" s="24">
        <f t="shared" si="14"/>
        <v>67.789256719505033</v>
      </c>
      <c r="Q188" t="s">
        <v>640</v>
      </c>
      <c r="R188" t="s">
        <v>572</v>
      </c>
      <c r="S188" s="28">
        <v>44429</v>
      </c>
      <c r="AD188" s="39"/>
      <c r="AE188" s="39"/>
      <c r="AF188" s="31"/>
      <c r="AG188" s="31"/>
      <c r="AH188" s="50"/>
      <c r="AI188" s="39"/>
      <c r="AJ188" t="s">
        <v>708</v>
      </c>
    </row>
    <row r="189" spans="1:36" s="38" customFormat="1" ht="15" x14ac:dyDescent="0.25">
      <c r="A189">
        <v>4.3</v>
      </c>
      <c r="B189">
        <v>3.57</v>
      </c>
      <c r="C189">
        <v>1.92</v>
      </c>
      <c r="D189" s="20">
        <f t="shared" si="11"/>
        <v>3.3503517686144235E-2</v>
      </c>
      <c r="E189" s="17">
        <f>IF(OR($A189="",$B189="",$C189=""),"",A189*'MPTO_working_3-way'!$I188)</f>
        <v>4.44406512605042</v>
      </c>
      <c r="F189" s="21">
        <f>IF(OR($A189="",$B189="",$C189=""),"",B189*'MPTO_working_3-way'!$I188)</f>
        <v>3.6896075581395347</v>
      </c>
      <c r="G189" s="22">
        <f>IF(OR($A189="",$B189="",$C189=""),"",C189*'MPTO_working_3-way'!$I188)</f>
        <v>1.9843267539573968</v>
      </c>
      <c r="H189" s="17">
        <f>IF(OR($A189="",$B189="",$C189=""),"",'MPTO_working_3-way'!E188)</f>
        <v>4.5169097228607678</v>
      </c>
      <c r="I189" s="21">
        <f>IF(OR($A189="",$B189="",$C189=""),"",'MPTO_working_3-way'!F188)</f>
        <v>3.7182433353013304</v>
      </c>
      <c r="J189" s="22">
        <f>IF(OR($A189="",$B189="",$C189=""),"",'MPTO_working_3-way'!G188)</f>
        <v>1.9620712242974228</v>
      </c>
      <c r="K189" s="17">
        <f>IF(OR($A189="",$B189="",$C189=""),"",'OddsRatio_working_3-way'!H188)</f>
        <v>4.4817412154225211</v>
      </c>
      <c r="L189" s="21">
        <f>IF(OR($A189="",$B189="",$C189=""),"",'OddsRatio_working_3-way'!I188)</f>
        <v>3.711537855647236</v>
      </c>
      <c r="M189" s="22">
        <f>IF(OR($A189="",$B189="",$C189=""),"",'OddsRatio_working_3-way'!J188)</f>
        <v>1.9706672479359755</v>
      </c>
      <c r="N189" s="23">
        <f t="shared" si="12"/>
        <v>22.501920463274832</v>
      </c>
      <c r="O189" s="24">
        <f t="shared" si="13"/>
        <v>27.103153499182575</v>
      </c>
      <c r="P189" s="24">
        <f t="shared" si="14"/>
        <v>50.394926037542596</v>
      </c>
      <c r="Q189" t="s">
        <v>635</v>
      </c>
      <c r="R189" t="s">
        <v>528</v>
      </c>
      <c r="S189" s="28">
        <v>44429</v>
      </c>
      <c r="AD189" s="39"/>
      <c r="AE189" s="39"/>
      <c r="AF189" s="31"/>
      <c r="AG189" s="31"/>
      <c r="AH189" s="50"/>
      <c r="AI189" s="39"/>
      <c r="AJ189" t="s">
        <v>708</v>
      </c>
    </row>
    <row r="190" spans="1:36" s="38" customFormat="1" ht="15" x14ac:dyDescent="0.25">
      <c r="A190">
        <v>3.04</v>
      </c>
      <c r="B190">
        <v>3.32</v>
      </c>
      <c r="C190">
        <v>2.48</v>
      </c>
      <c r="D190" s="20">
        <f t="shared" si="11"/>
        <v>3.3377994149774048E-2</v>
      </c>
      <c r="E190" s="17">
        <f>IF(OR($A190="",$B190="",$C190=""),"",A190*'MPTO_working_3-way'!$I189)</f>
        <v>3.1414691022153129</v>
      </c>
      <c r="F190" s="21">
        <f>IF(OR($A190="",$B190="",$C190=""),"",B190*'MPTO_working_3-way'!$I189)</f>
        <v>3.4308149405772497</v>
      </c>
      <c r="G190" s="22">
        <f>IF(OR($A190="",$B190="",$C190=""),"",C190*'MPTO_working_3-way'!$I189)</f>
        <v>2.5627774254914395</v>
      </c>
      <c r="H190" s="17">
        <f>IF(OR($A190="",$B190="",$C190=""),"",'MPTO_working_3-way'!E189)</f>
        <v>3.1464215223547587</v>
      </c>
      <c r="I190" s="21">
        <f>IF(OR($A190="",$B190="",$C190=""),"",'MPTO_working_3-way'!F189)</f>
        <v>3.4473388845469022</v>
      </c>
      <c r="J190" s="22">
        <f>IF(OR($A190="",$B190="",$C190=""),"",'MPTO_working_3-way'!G189)</f>
        <v>2.5503710498515364</v>
      </c>
      <c r="K190" s="17">
        <f>IF(OR($A190="",$B190="",$C190=""),"",'OddsRatio_working_3-way'!H189)</f>
        <v>3.144746063657506</v>
      </c>
      <c r="L190" s="21">
        <f>IF(OR($A190="",$B190="",$C190=""),"",'OddsRatio_working_3-way'!I189)</f>
        <v>3.4391229743555956</v>
      </c>
      <c r="M190" s="22">
        <f>IF(OR($A190="",$B190="",$C190=""),"",'OddsRatio_working_3-way'!J189)</f>
        <v>2.5559922422613282</v>
      </c>
      <c r="N190" s="23">
        <f t="shared" si="12"/>
        <v>31.832240504763082</v>
      </c>
      <c r="O190" s="24">
        <f t="shared" si="13"/>
        <v>29.147593715204749</v>
      </c>
      <c r="P190" s="24">
        <f t="shared" si="14"/>
        <v>39.020165780032166</v>
      </c>
      <c r="Q190" t="s">
        <v>637</v>
      </c>
      <c r="R190" t="s">
        <v>684</v>
      </c>
      <c r="S190" s="28">
        <v>44429</v>
      </c>
      <c r="AD190" s="39"/>
      <c r="AE190" s="39"/>
      <c r="AF190" s="31"/>
      <c r="AG190" s="31"/>
      <c r="AH190" s="50"/>
      <c r="AI190" s="39"/>
      <c r="AJ190" t="s">
        <v>708</v>
      </c>
    </row>
    <row r="191" spans="1:36" s="38" customFormat="1" ht="15" x14ac:dyDescent="0.25">
      <c r="A191">
        <v>1.29</v>
      </c>
      <c r="B191">
        <v>6.36</v>
      </c>
      <c r="C191">
        <v>9.18</v>
      </c>
      <c r="D191" s="20">
        <f t="shared" si="11"/>
        <v>4.1358964725766389E-2</v>
      </c>
      <c r="E191" s="17">
        <f>IF(OR($A191="",$B191="",$C191=""),"",A191*'MPTO_working_3-way'!$I190)</f>
        <v>1.3433530644962386</v>
      </c>
      <c r="F191" s="21">
        <f>IF(OR($A191="",$B191="",$C191=""),"",B191*'MPTO_working_3-way'!$I190)</f>
        <v>6.6230430156558748</v>
      </c>
      <c r="G191" s="22">
        <f>IF(OR($A191="",$B191="",$C191=""),"",C191*'MPTO_working_3-way'!$I190)</f>
        <v>9.5596752961825349</v>
      </c>
      <c r="H191" s="17">
        <f>IF(OR($A191="",$B191="",$C191=""),"",'MPTO_working_3-way'!E190)</f>
        <v>1.3133572106555689</v>
      </c>
      <c r="I191" s="21">
        <f>IF(OR($A191="",$B191="",$C191=""),"",'MPTO_working_3-way'!F190)</f>
        <v>6.9712458431538931</v>
      </c>
      <c r="J191" s="22">
        <f>IF(OR($A191="",$B191="",$C191=""),"",'MPTO_working_3-way'!G190)</f>
        <v>10.510147830105897</v>
      </c>
      <c r="K191" s="17">
        <f>IF(OR($A191="",$B191="",$C191=""),"",'OddsRatio_working_3-way'!H190)</f>
        <v>1.3215662412109446</v>
      </c>
      <c r="L191" s="21">
        <f>IF(OR($A191="",$B191="",$C191=""),"",'OddsRatio_working_3-way'!I190)</f>
        <v>6.943431216864357</v>
      </c>
      <c r="M191" s="22">
        <f>IF(OR($A191="",$B191="",$C191=""),"",'OddsRatio_working_3-way'!J190)</f>
        <v>10.070385700363886</v>
      </c>
      <c r="N191" s="23">
        <f t="shared" si="12"/>
        <v>74.440593945792131</v>
      </c>
      <c r="O191" s="24">
        <f t="shared" si="13"/>
        <v>15.0987997154201</v>
      </c>
      <c r="P191" s="24">
        <f t="shared" si="14"/>
        <v>10.460606338787782</v>
      </c>
      <c r="Q191" t="s">
        <v>578</v>
      </c>
      <c r="R191" t="s">
        <v>580</v>
      </c>
      <c r="S191" s="28">
        <v>44429</v>
      </c>
      <c r="AD191" s="39"/>
      <c r="AE191" s="39"/>
      <c r="AF191" s="31"/>
      <c r="AG191" s="31"/>
      <c r="AH191" s="50"/>
      <c r="AI191" s="39"/>
      <c r="AJ191" t="s">
        <v>714</v>
      </c>
    </row>
    <row r="192" spans="1:36" s="38" customFormat="1" ht="15" x14ac:dyDescent="0.25">
      <c r="A192">
        <v>2.0299999999999998</v>
      </c>
      <c r="B192">
        <v>3.7</v>
      </c>
      <c r="C192">
        <v>3.62</v>
      </c>
      <c r="D192" s="20">
        <f t="shared" si="11"/>
        <v>3.9124201631345779E-2</v>
      </c>
      <c r="E192" s="17">
        <f>IF(OR($A192="",$B192="",$C192=""),"",A192*'MPTO_working_3-way'!$I191)</f>
        <v>2.1094221293116315</v>
      </c>
      <c r="F192" s="21">
        <f>IF(OR($A192="",$B192="",$C192=""),"",B192*'MPTO_working_3-way'!$I191)</f>
        <v>3.8447595460359794</v>
      </c>
      <c r="G192" s="22">
        <f>IF(OR($A192="",$B192="",$C192=""),"",C192*'MPTO_working_3-way'!$I191)</f>
        <v>3.761629609905472</v>
      </c>
      <c r="H192" s="17">
        <f>IF(OR($A192="",$B192="",$C192=""),"",'MPTO_working_3-way'!E191)</f>
        <v>2.0852037746093761</v>
      </c>
      <c r="I192" s="21">
        <f>IF(OR($A192="",$B192="",$C192=""),"",'MPTO_working_3-way'!F191)</f>
        <v>3.8875885162629715</v>
      </c>
      <c r="J192" s="22">
        <f>IF(OR($A192="",$B192="",$C192=""),"",'MPTO_working_3-way'!G191)</f>
        <v>3.799367652853713</v>
      </c>
      <c r="K192" s="17">
        <f>IF(OR($A192="",$B192="",$C192=""),"",'OddsRatio_working_3-way'!H191)</f>
        <v>2.0947864514217365</v>
      </c>
      <c r="L192" s="21">
        <f>IF(OR($A192="",$B192="",$C192=""),"",'OddsRatio_working_3-way'!I191)</f>
        <v>3.8698285619793111</v>
      </c>
      <c r="M192" s="22">
        <f>IF(OR($A192="",$B192="",$C192=""),"",'OddsRatio_working_3-way'!J191)</f>
        <v>3.78479660458733</v>
      </c>
      <c r="N192" s="23">
        <f t="shared" si="12"/>
        <v>47.406348217572287</v>
      </c>
      <c r="O192" s="24">
        <f t="shared" si="13"/>
        <v>26.009428886938302</v>
      </c>
      <c r="P192" s="24">
        <f t="shared" si="14"/>
        <v>26.584222895489422</v>
      </c>
      <c r="Q192" t="s">
        <v>774</v>
      </c>
      <c r="R192" t="s">
        <v>775</v>
      </c>
      <c r="S192" s="28">
        <v>44429</v>
      </c>
      <c r="AD192" s="39"/>
      <c r="AE192" s="39"/>
      <c r="AF192" s="31"/>
      <c r="AG192" s="31"/>
      <c r="AH192" s="50"/>
      <c r="AI192" s="39"/>
      <c r="AJ192" t="s">
        <v>785</v>
      </c>
    </row>
    <row r="193" spans="1:36" s="38" customFormat="1" ht="15" x14ac:dyDescent="0.25">
      <c r="A193">
        <v>1.61</v>
      </c>
      <c r="B193">
        <v>4.2</v>
      </c>
      <c r="C193">
        <v>5.43</v>
      </c>
      <c r="D193" s="20">
        <f t="shared" si="11"/>
        <v>4.3375313132699489E-2</v>
      </c>
      <c r="E193" s="17">
        <f>IF(OR($A193="",$B193="",$C193=""),"",A193*'MPTO_working_3-way'!$I192)</f>
        <v>1.6798342541436462</v>
      </c>
      <c r="F193" s="21">
        <f>IF(OR($A193="",$B193="",$C193=""),"",B193*'MPTO_working_3-way'!$I192)</f>
        <v>4.3821763151573379</v>
      </c>
      <c r="G193" s="22">
        <f>IF(OR($A193="",$B193="",$C193=""),"",C193*'MPTO_working_3-way'!$I192)</f>
        <v>5.6655279503105582</v>
      </c>
      <c r="H193" s="17">
        <f>IF(OR($A193="",$B193="",$C193=""),"",'MPTO_working_3-way'!E192)</f>
        <v>1.6483709178671091</v>
      </c>
      <c r="I193" s="21">
        <f>IF(OR($A193="",$B193="",$C193=""),"",'MPTO_working_3-way'!F192)</f>
        <v>4.4715359828141779</v>
      </c>
      <c r="J193" s="22">
        <f>IF(OR($A193="",$B193="",$C193=""),"",'MPTO_working_3-way'!G192)</f>
        <v>5.8926260447559971</v>
      </c>
      <c r="K193" s="17">
        <f>IF(OR($A193="",$B193="",$C193=""),"",'OddsRatio_working_3-way'!H192)</f>
        <v>1.658966629870994</v>
      </c>
      <c r="L193" s="21">
        <f>IF(OR($A193="",$B193="",$C193=""),"",'OddsRatio_working_3-way'!I192)</f>
        <v>4.456874123913412</v>
      </c>
      <c r="M193" s="22">
        <f>IF(OR($A193="",$B193="",$C193=""),"",'OddsRatio_working_3-way'!J192)</f>
        <v>5.7856101152926289</v>
      </c>
      <c r="N193" s="23">
        <f t="shared" si="12"/>
        <v>59.529682617990467</v>
      </c>
      <c r="O193" s="24">
        <f t="shared" si="13"/>
        <v>22.81971167022968</v>
      </c>
      <c r="P193" s="24">
        <f t="shared" si="14"/>
        <v>17.650605711779864</v>
      </c>
      <c r="Q193" t="s">
        <v>776</v>
      </c>
      <c r="R193" t="s">
        <v>777</v>
      </c>
      <c r="S193" s="28">
        <v>44429</v>
      </c>
      <c r="AD193" s="39"/>
      <c r="AE193" s="39"/>
      <c r="AF193" s="31"/>
      <c r="AG193" s="31"/>
      <c r="AH193" s="50"/>
      <c r="AI193" s="39"/>
      <c r="AJ193" t="s">
        <v>785</v>
      </c>
    </row>
    <row r="194" spans="1:36" s="38" customFormat="1" ht="15" x14ac:dyDescent="0.25">
      <c r="A194">
        <v>1.83</v>
      </c>
      <c r="B194">
        <v>3.83</v>
      </c>
      <c r="C194">
        <v>4.5199999999999996</v>
      </c>
      <c r="D194" s="20">
        <f t="shared" si="11"/>
        <v>2.8783631228916473E-2</v>
      </c>
      <c r="E194" s="17">
        <f>IF(OR($A194="",$B194="",$C194=""),"",A194*'MPTO_working_3-way'!$I193)</f>
        <v>1.8826740451489172</v>
      </c>
      <c r="F194" s="21">
        <f>IF(OR($A194="",$B194="",$C194=""),"",B194*'MPTO_working_3-way'!$I193)</f>
        <v>3.9402413076067502</v>
      </c>
      <c r="G194" s="22">
        <f>IF(OR($A194="",$B194="",$C194=""),"",C194*'MPTO_working_3-way'!$I193)</f>
        <v>4.6501020131547017</v>
      </c>
      <c r="H194" s="17">
        <f>IF(OR($A194="",$B194="",$C194=""),"",'MPTO_working_3-way'!E193)</f>
        <v>1.8627054096150655</v>
      </c>
      <c r="I194" s="21">
        <f>IF(OR($A194="",$B194="",$C194=""),"",'MPTO_working_3-way'!F193)</f>
        <v>3.9761105417712832</v>
      </c>
      <c r="J194" s="22">
        <f>IF(OR($A194="",$B194="",$C194=""),"",'MPTO_working_3-way'!G193)</f>
        <v>4.7249066211254682</v>
      </c>
      <c r="K194" s="17">
        <f>IF(OR($A194="",$B194="",$C194=""),"",'OddsRatio_working_3-way'!H193)</f>
        <v>1.8701640905532533</v>
      </c>
      <c r="L194" s="21">
        <f>IF(OR($A194="",$B194="",$C194=""),"",'OddsRatio_working_3-way'!I193)</f>
        <v>3.9669450316454298</v>
      </c>
      <c r="M194" s="22">
        <f>IF(OR($A194="",$B194="",$C194=""),"",'OddsRatio_working_3-way'!J193)</f>
        <v>4.6903344563222298</v>
      </c>
      <c r="N194" s="23">
        <f t="shared" si="12"/>
        <v>53.11593913862562</v>
      </c>
      <c r="O194" s="24">
        <f t="shared" si="13"/>
        <v>25.379156298612244</v>
      </c>
      <c r="P194" s="24">
        <f t="shared" si="14"/>
        <v>21.504904562762146</v>
      </c>
      <c r="Q194" t="s">
        <v>652</v>
      </c>
      <c r="R194" t="s">
        <v>656</v>
      </c>
      <c r="S194" s="28">
        <v>44429</v>
      </c>
      <c r="AD194" s="39"/>
      <c r="AE194" s="39"/>
      <c r="AF194" s="31"/>
      <c r="AG194" s="31"/>
      <c r="AH194" s="50"/>
      <c r="AI194" s="39"/>
      <c r="AJ194" t="s">
        <v>715</v>
      </c>
    </row>
    <row r="195" spans="1:36" s="38" customFormat="1" ht="15" x14ac:dyDescent="0.25">
      <c r="A195">
        <v>2.2799999999999998</v>
      </c>
      <c r="B195">
        <v>3.46</v>
      </c>
      <c r="C195">
        <v>3.28</v>
      </c>
      <c r="D195" s="20">
        <f t="shared" si="11"/>
        <v>3.2491881049020455E-2</v>
      </c>
      <c r="E195" s="17">
        <f>IF(OR($A195="",$B195="",$C195=""),"",A195*'MPTO_working_3-way'!$I194)</f>
        <v>2.3540814887917665</v>
      </c>
      <c r="F195" s="21">
        <f>IF(OR($A195="",$B195="",$C195=""),"",B195*'MPTO_working_3-way'!$I194)</f>
        <v>3.5724219084296109</v>
      </c>
      <c r="G195" s="22">
        <f>IF(OR($A195="",$B195="",$C195=""),"",C195*'MPTO_working_3-way'!$I194)</f>
        <v>3.3865733698407867</v>
      </c>
      <c r="H195" s="17">
        <f>IF(OR($A195="",$B195="",$C195=""),"",'MPTO_working_3-way'!E194)</f>
        <v>2.3377274431253658</v>
      </c>
      <c r="I195" s="21">
        <f>IF(OR($A195="",$B195="",$C195=""),"",'MPTO_working_3-way'!F194)</f>
        <v>3.5947079770074404</v>
      </c>
      <c r="J195" s="22">
        <f>IF(OR($A195="",$B195="",$C195=""),"",'MPTO_working_3-way'!G194)</f>
        <v>3.4008119982840368</v>
      </c>
      <c r="K195" s="17">
        <f>IF(OR($A195="",$B195="",$C195=""),"",'OddsRatio_working_3-way'!H194)</f>
        <v>2.3447291440062115</v>
      </c>
      <c r="L195" s="21">
        <f>IF(OR($A195="",$B195="",$C195=""),"",'OddsRatio_working_3-way'!I194)</f>
        <v>3.5844013236369379</v>
      </c>
      <c r="M195" s="22">
        <f>IF(OR($A195="",$B195="",$C195=""),"",'OddsRatio_working_3-way'!J194)</f>
        <v>3.3952987877610652</v>
      </c>
      <c r="N195" s="23">
        <f t="shared" si="12"/>
        <v>42.479413085791286</v>
      </c>
      <c r="O195" s="24">
        <f t="shared" si="13"/>
        <v>27.992214403353792</v>
      </c>
      <c r="P195" s="24">
        <f t="shared" si="14"/>
        <v>29.528372510854922</v>
      </c>
      <c r="Q195" t="s">
        <v>649</v>
      </c>
      <c r="R195" t="s">
        <v>695</v>
      </c>
      <c r="S195" s="28">
        <v>44429</v>
      </c>
      <c r="AD195" s="39"/>
      <c r="AE195" s="39"/>
      <c r="AF195" s="31"/>
      <c r="AG195" s="31"/>
      <c r="AH195" s="50"/>
      <c r="AI195" s="39"/>
      <c r="AJ195" t="s">
        <v>715</v>
      </c>
    </row>
    <row r="196" spans="1:36" s="38" customFormat="1" ht="15" x14ac:dyDescent="0.25">
      <c r="A196">
        <v>2.48</v>
      </c>
      <c r="B196">
        <v>3.4</v>
      </c>
      <c r="C196">
        <v>2.98</v>
      </c>
      <c r="D196" s="20">
        <f t="shared" ref="D196:D259" si="15">IF(OR($A196="",$B196="",$C196=""),"",(1/A196)+(1/B196)+(1/C196)-1)</f>
        <v>3.2913923309094262E-2</v>
      </c>
      <c r="E196" s="17">
        <f>IF(OR($A196="",$B196="",$C196=""),"",A196*'MPTO_working_3-way'!$I195)</f>
        <v>2.5616265298065537</v>
      </c>
      <c r="F196" s="21">
        <f>IF(OR($A196="",$B196="",$C196=""),"",B196*'MPTO_working_3-way'!$I195)</f>
        <v>3.5119073392509206</v>
      </c>
      <c r="G196" s="22">
        <f>IF(OR($A196="",$B196="",$C196=""),"",C196*'MPTO_working_3-way'!$I195)</f>
        <v>3.0780834914611011</v>
      </c>
      <c r="H196" s="17">
        <f>IF(OR($A196="",$B196="",$C196=""),"",'MPTO_working_3-way'!E195)</f>
        <v>2.5493652803480407</v>
      </c>
      <c r="I196" s="21">
        <f>IF(OR($A196="",$B196="",$C196=""),"",'MPTO_working_3-way'!F195)</f>
        <v>3.5317426406098908</v>
      </c>
      <c r="J196" s="22">
        <f>IF(OR($A196="",$B196="",$C196=""),"",'MPTO_working_3-way'!G195)</f>
        <v>3.0807226788551705</v>
      </c>
      <c r="K196" s="17">
        <f>IF(OR($A196="",$B196="",$C196=""),"",'OddsRatio_working_3-way'!H195)</f>
        <v>2.554974679668133</v>
      </c>
      <c r="L196" s="21">
        <f>IF(OR($A196="",$B196="",$C196=""),"",'OddsRatio_working_3-way'!I195)</f>
        <v>3.5215805616239995</v>
      </c>
      <c r="M196" s="22">
        <f>IF(OR($A196="",$B196="",$C196=""),"",'OddsRatio_working_3-way'!J195)</f>
        <v>3.0803039633397993</v>
      </c>
      <c r="N196" s="23">
        <f t="shared" si="12"/>
        <v>39.037696883765371</v>
      </c>
      <c r="O196" s="24">
        <f t="shared" si="13"/>
        <v>28.474555374040623</v>
      </c>
      <c r="P196" s="24">
        <f t="shared" si="14"/>
        <v>32.487747742193996</v>
      </c>
      <c r="Q196" t="s">
        <v>582</v>
      </c>
      <c r="R196" t="s">
        <v>694</v>
      </c>
      <c r="S196" s="28">
        <v>44429</v>
      </c>
      <c r="AD196" s="39"/>
      <c r="AE196" s="39"/>
      <c r="AF196" s="31"/>
      <c r="AG196" s="31"/>
      <c r="AH196" s="50"/>
      <c r="AI196" s="39"/>
      <c r="AJ196" t="s">
        <v>715</v>
      </c>
    </row>
    <row r="197" spans="1:36" s="38" customFormat="1" ht="15" x14ac:dyDescent="0.25">
      <c r="A197">
        <v>1.56</v>
      </c>
      <c r="B197">
        <v>3.73</v>
      </c>
      <c r="C197">
        <v>7.37</v>
      </c>
      <c r="D197" s="20">
        <f t="shared" si="15"/>
        <v>4.4807366083025268E-2</v>
      </c>
      <c r="E197" s="17">
        <f>IF(OR($A197="",$B197="",$C197=""),"",A197*'MPTO_working_3-way'!$I196)</f>
        <v>1.6298994910895195</v>
      </c>
      <c r="F197" s="21">
        <f>IF(OR($A197="",$B197="",$C197=""),"",B197*'MPTO_working_3-way'!$I196)</f>
        <v>3.8971314754896844</v>
      </c>
      <c r="G197" s="22">
        <f>IF(OR($A197="",$B197="",$C197=""),"",C197*'MPTO_working_3-way'!$I196)</f>
        <v>7.7002302880318965</v>
      </c>
      <c r="H197" s="17">
        <f>IF(OR($A197="",$B197="",$C197=""),"",'MPTO_working_3-way'!E196)</f>
        <v>1.5972148347021027</v>
      </c>
      <c r="I197" s="21">
        <f>IF(OR($A197="",$B197="",$C197=""),"",'MPTO_working_3-way'!F196)</f>
        <v>3.9500597726942805</v>
      </c>
      <c r="J197" s="22">
        <f>IF(OR($A197="",$B197="",$C197=""),"",'MPTO_working_3-way'!G196)</f>
        <v>8.2816131671899615</v>
      </c>
      <c r="K197" s="17">
        <f>IF(OR($A197="",$B197="",$C197=""),"",'OddsRatio_working_3-way'!H196)</f>
        <v>1.6085551153737099</v>
      </c>
      <c r="L197" s="21">
        <f>IF(OR($A197="",$B197="",$C197=""),"",'OddsRatio_working_3-way'!I196)</f>
        <v>3.9667061874468352</v>
      </c>
      <c r="M197" s="22">
        <f>IF(OR($A197="",$B197="",$C197=""),"",'OddsRatio_working_3-way'!J196)</f>
        <v>7.9223144373759498</v>
      </c>
      <c r="N197" s="23">
        <f t="shared" si="12"/>
        <v>61.353476423969056</v>
      </c>
      <c r="O197" s="24">
        <f t="shared" si="13"/>
        <v>25.659898986968294</v>
      </c>
      <c r="P197" s="24">
        <f t="shared" si="14"/>
        <v>12.98662458906265</v>
      </c>
      <c r="Q197" t="s">
        <v>584</v>
      </c>
      <c r="R197" t="s">
        <v>587</v>
      </c>
      <c r="S197" s="28">
        <v>44430</v>
      </c>
      <c r="AD197" s="39"/>
      <c r="AE197" s="39"/>
      <c r="AF197" s="31"/>
      <c r="AG197" s="31"/>
      <c r="AH197" s="50"/>
      <c r="AI197" s="39"/>
      <c r="AJ197" t="s">
        <v>703</v>
      </c>
    </row>
    <row r="198" spans="1:36" s="38" customFormat="1" ht="15" x14ac:dyDescent="0.25">
      <c r="A198">
        <v>3.07</v>
      </c>
      <c r="B198">
        <v>3.06</v>
      </c>
      <c r="C198">
        <v>2.59</v>
      </c>
      <c r="D198" s="20">
        <f t="shared" si="15"/>
        <v>3.8630670744102424E-2</v>
      </c>
      <c r="E198" s="17">
        <f>IF(OR($A198="",$B198="",$C198=""),"",A198*'MPTO_working_3-way'!$I197)</f>
        <v>3.1885961591843941</v>
      </c>
      <c r="F198" s="21">
        <f>IF(OR($A198="",$B198="",$C198=""),"",B198*'MPTO_working_3-way'!$I197)</f>
        <v>3.1782098524769533</v>
      </c>
      <c r="G198" s="22">
        <f>IF(OR($A198="",$B198="",$C198=""),"",C198*'MPTO_working_3-way'!$I197)</f>
        <v>2.6900534372272253</v>
      </c>
      <c r="H198" s="17">
        <f>IF(OR($A198="",$B198="",$C198=""),"",'MPTO_working_3-way'!E197)</f>
        <v>3.1963586185104238</v>
      </c>
      <c r="I198" s="21">
        <f>IF(OR($A198="",$B198="",$C198=""),"",'MPTO_working_3-way'!F197)</f>
        <v>3.1855199476930629</v>
      </c>
      <c r="J198" s="22">
        <f>IF(OR($A198="",$B198="",$C198=""),"",'MPTO_working_3-way'!G197)</f>
        <v>2.6793597163979253</v>
      </c>
      <c r="K198" s="17">
        <f>IF(OR($A198="",$B198="",$C198=""),"",'OddsRatio_working_3-way'!H197)</f>
        <v>3.1927512492123036</v>
      </c>
      <c r="L198" s="21">
        <f>IF(OR($A198="",$B198="",$C198=""),"",'OddsRatio_working_3-way'!I197)</f>
        <v>3.1821582480083799</v>
      </c>
      <c r="M198" s="22">
        <f>IF(OR($A198="",$B198="",$C198=""),"",'OddsRatio_working_3-way'!J197)</f>
        <v>2.6842871914239432</v>
      </c>
      <c r="N198" s="23">
        <f t="shared" si="12"/>
        <v>31.36176392609682</v>
      </c>
      <c r="O198" s="24">
        <f t="shared" si="13"/>
        <v>31.464253350691905</v>
      </c>
      <c r="P198" s="24">
        <f t="shared" si="14"/>
        <v>37.173982723211282</v>
      </c>
      <c r="Q198" t="s">
        <v>592</v>
      </c>
      <c r="R198" t="s">
        <v>665</v>
      </c>
      <c r="S198" s="28">
        <v>44430</v>
      </c>
      <c r="AD198" s="39"/>
      <c r="AF198" s="31"/>
      <c r="AG198" s="31"/>
      <c r="AH198" s="50"/>
      <c r="AI198" s="39"/>
      <c r="AJ198" t="s">
        <v>703</v>
      </c>
    </row>
    <row r="199" spans="1:36" s="38" customFormat="1" ht="15" x14ac:dyDescent="0.25">
      <c r="A199">
        <v>2.15</v>
      </c>
      <c r="B199">
        <v>3.41</v>
      </c>
      <c r="C199">
        <v>3.55</v>
      </c>
      <c r="D199" s="20">
        <f t="shared" si="15"/>
        <v>4.0061551879647217E-2</v>
      </c>
      <c r="E199" s="17">
        <f>IF(OR($A199="",$B199="",$C199=""),"",A199*'MPTO_working_3-way'!$I198)</f>
        <v>2.2361323365412415</v>
      </c>
      <c r="F199" s="21">
        <f>IF(OR($A199="",$B199="",$C199=""),"",B199*'MPTO_working_3-way'!$I198)</f>
        <v>3.546609891909597</v>
      </c>
      <c r="G199" s="22">
        <f>IF(OR($A199="",$B199="",$C199=""),"",C199*'MPTO_working_3-way'!$I198)</f>
        <v>3.6922185091727475</v>
      </c>
      <c r="H199" s="17">
        <f>IF(OR($A199="",$B199="",$C199=""),"",'MPTO_working_3-way'!E198)</f>
        <v>2.2135528256433772</v>
      </c>
      <c r="I199" s="21">
        <f>IF(OR($A199="",$B199="",$C199=""),"",'MPTO_working_3-way'!F198)</f>
        <v>3.5726881821291179</v>
      </c>
      <c r="J199" s="22">
        <f>IF(OR($A199="",$B199="",$C199=""),"",'MPTO_working_3-way'!G198)</f>
        <v>3.7266670087211966</v>
      </c>
      <c r="K199" s="17">
        <f>IF(OR($A199="",$B199="",$C199=""),"",'OddsRatio_working_3-way'!H198)</f>
        <v>2.2228340464647975</v>
      </c>
      <c r="L199" s="21">
        <f>IF(OR($A199="",$B199="",$C199=""),"",'OddsRatio_working_3-way'!I198)</f>
        <v>3.5626348278088371</v>
      </c>
      <c r="M199" s="22">
        <f>IF(OR($A199="",$B199="",$C199=""),"",'OddsRatio_working_3-way'!J198)</f>
        <v>3.711501581291508</v>
      </c>
      <c r="N199" s="23">
        <f t="shared" si="12"/>
        <v>44.720072406213632</v>
      </c>
      <c r="O199" s="24">
        <f t="shared" si="13"/>
        <v>28.195940080164021</v>
      </c>
      <c r="P199" s="24">
        <f t="shared" si="14"/>
        <v>27.083987513622343</v>
      </c>
      <c r="Q199" t="s">
        <v>697</v>
      </c>
      <c r="R199" t="s">
        <v>589</v>
      </c>
      <c r="S199" s="28">
        <v>44430</v>
      </c>
      <c r="AD199" s="39"/>
      <c r="AE199" s="39"/>
      <c r="AF199" s="31"/>
      <c r="AG199" s="31"/>
      <c r="AH199" s="50"/>
      <c r="AI199" s="39"/>
      <c r="AJ199" t="s">
        <v>703</v>
      </c>
    </row>
    <row r="200" spans="1:36" s="38" customFormat="1" ht="15" x14ac:dyDescent="0.25">
      <c r="A200">
        <v>3.22</v>
      </c>
      <c r="B200">
        <v>3.07</v>
      </c>
      <c r="C200">
        <v>2.4900000000000002</v>
      </c>
      <c r="D200" s="20">
        <f t="shared" si="15"/>
        <v>3.7898330936792624E-2</v>
      </c>
      <c r="E200" s="17">
        <f>IF(OR($A200="",$B200="",$C200=""),"",A200*'MPTO_working_3-way'!$I199)</f>
        <v>3.3420326256164725</v>
      </c>
      <c r="F200" s="21">
        <f>IF(OR($A200="",$B200="",$C200=""),"",B200*'MPTO_working_3-way'!$I199)</f>
        <v>3.1863478759759531</v>
      </c>
      <c r="G200" s="22">
        <f>IF(OR($A200="",$B200="",$C200=""),"",C200*'MPTO_working_3-way'!$I199)</f>
        <v>2.5843668440326137</v>
      </c>
      <c r="H200" s="17">
        <f>IF(OR($A200="",$B200="",$C200=""),"",'MPTO_working_3-way'!E199)</f>
        <v>3.3565356181527983</v>
      </c>
      <c r="I200" s="21">
        <f>IF(OR($A200="",$B200="",$C200=""),"",'MPTO_working_3-way'!F199)</f>
        <v>3.1938665289305876</v>
      </c>
      <c r="J200" s="22">
        <f>IF(OR($A200="",$B200="",$C200=""),"",'MPTO_working_3-way'!G199)</f>
        <v>2.5708682407683283</v>
      </c>
      <c r="K200" s="17">
        <f>IF(OR($A200="",$B200="",$C200=""),"",'OddsRatio_working_3-way'!H199)</f>
        <v>3.3495661086194213</v>
      </c>
      <c r="L200" s="21">
        <f>IF(OR($A200="",$B200="",$C200=""),"",'OddsRatio_working_3-way'!I199)</f>
        <v>3.1908116418208112</v>
      </c>
      <c r="M200" s="22">
        <f>IF(OR($A200="",$B200="",$C200=""),"",'OddsRatio_working_3-way'!J199)</f>
        <v>2.5769610368661882</v>
      </c>
      <c r="N200" s="23">
        <f t="shared" si="12"/>
        <v>29.921910167335351</v>
      </c>
      <c r="O200" s="24">
        <f t="shared" si="13"/>
        <v>31.383892748801255</v>
      </c>
      <c r="P200" s="24">
        <f t="shared" si="14"/>
        <v>38.694197083863394</v>
      </c>
      <c r="Q200" t="s">
        <v>533</v>
      </c>
      <c r="R200" t="s">
        <v>696</v>
      </c>
      <c r="S200" s="28">
        <v>44430</v>
      </c>
      <c r="AD200" s="39"/>
      <c r="AE200" s="39"/>
      <c r="AF200" s="31"/>
      <c r="AG200" s="31"/>
      <c r="AH200" s="50"/>
      <c r="AI200" s="39"/>
      <c r="AJ200" t="s">
        <v>703</v>
      </c>
    </row>
    <row r="201" spans="1:36" s="38" customFormat="1" ht="15" x14ac:dyDescent="0.25">
      <c r="A201">
        <v>1.49</v>
      </c>
      <c r="B201">
        <v>4.7</v>
      </c>
      <c r="C201">
        <v>6.47</v>
      </c>
      <c r="D201" s="20">
        <f t="shared" si="15"/>
        <v>3.8466402453706694E-2</v>
      </c>
      <c r="E201" s="17">
        <f>IF(OR($A201="",$B201="",$C201=""),"",A201*'MPTO_working_3-way'!$I200)</f>
        <v>1.5473149396560231</v>
      </c>
      <c r="F201" s="21">
        <f>IF(OR($A201="",$B201="",$C201=""),"",B201*'MPTO_working_3-way'!$I200)</f>
        <v>4.8807920915324212</v>
      </c>
      <c r="G201" s="22">
        <f>IF(OR($A201="",$B201="",$C201=""),"",C201*'MPTO_working_3-way'!$I200)</f>
        <v>6.7188776238754819</v>
      </c>
      <c r="H201" s="17">
        <f>IF(OR($A201="",$B201="",$C201=""),"",'MPTO_working_3-way'!E200)</f>
        <v>1.5190208630336717</v>
      </c>
      <c r="I201" s="21">
        <f>IF(OR($A201="",$B201="",$C201=""),"",'MPTO_working_3-way'!F200)</f>
        <v>5.0014048121992758</v>
      </c>
      <c r="J201" s="22">
        <f>IF(OR($A201="",$B201="",$C201=""),"",'MPTO_working_3-way'!G200)</f>
        <v>7.0553022898758497</v>
      </c>
      <c r="K201" s="17">
        <f>IF(OR($A201="",$B201="",$C201=""),"",'OddsRatio_working_3-way'!H200)</f>
        <v>1.5280242612801325</v>
      </c>
      <c r="L201" s="21">
        <f>IF(OR($A201="",$B201="",$C201=""),"",'OddsRatio_working_3-way'!I200)</f>
        <v>4.9871219729316163</v>
      </c>
      <c r="M201" s="22">
        <f>IF(OR($A201="",$B201="",$C201=""),"",'OddsRatio_working_3-way'!J200)</f>
        <v>6.8944749167394432</v>
      </c>
      <c r="N201" s="23">
        <f t="shared" si="12"/>
        <v>64.628084068153939</v>
      </c>
      <c r="O201" s="24">
        <f t="shared" si="13"/>
        <v>20.488477715223272</v>
      </c>
      <c r="P201" s="24">
        <f t="shared" si="14"/>
        <v>14.88343821662278</v>
      </c>
      <c r="Q201" t="s">
        <v>538</v>
      </c>
      <c r="R201" t="s">
        <v>540</v>
      </c>
      <c r="S201" s="28">
        <v>44430</v>
      </c>
      <c r="AD201" s="39"/>
      <c r="AE201" s="39"/>
      <c r="AF201" s="31"/>
      <c r="AG201" s="31"/>
      <c r="AH201" s="50"/>
      <c r="AI201" s="39"/>
      <c r="AJ201" t="s">
        <v>704</v>
      </c>
    </row>
    <row r="202" spans="1:36" s="38" customFormat="1" ht="15" x14ac:dyDescent="0.25">
      <c r="A202">
        <v>1.46</v>
      </c>
      <c r="B202">
        <v>4.9400000000000004</v>
      </c>
      <c r="C202">
        <v>6.62</v>
      </c>
      <c r="D202" s="20">
        <f t="shared" si="15"/>
        <v>3.84180584595748E-2</v>
      </c>
      <c r="E202" s="17">
        <f>IF(OR($A202="",$B202="",$C202=""),"",A202*'MPTO_working_3-way'!$I201)</f>
        <v>1.5160903653509792</v>
      </c>
      <c r="F202" s="21">
        <f>IF(OR($A202="",$B202="",$C202=""),"",B202*'MPTO_working_3-way'!$I201)</f>
        <v>5.1297852087902998</v>
      </c>
      <c r="G202" s="22">
        <f>IF(OR($A202="",$B202="",$C202=""),"",C202*'MPTO_working_3-way'!$I201)</f>
        <v>6.8743275470023857</v>
      </c>
      <c r="H202" s="17">
        <f>IF(OR($A202="",$B202="",$C202=""),"",'MPTO_working_3-way'!E201)</f>
        <v>1.4878174073173249</v>
      </c>
      <c r="I202" s="21">
        <f>IF(OR($A202="",$B202="",$C202=""),"",'MPTO_working_3-way'!F201)</f>
        <v>5.2736182466751949</v>
      </c>
      <c r="J202" s="22">
        <f>IF(OR($A202="",$B202="",$C202=""),"",'MPTO_working_3-way'!G201)</f>
        <v>7.2332007331455905</v>
      </c>
      <c r="K202" s="17">
        <f>IF(OR($A202="",$B202="",$C202=""),"",'OddsRatio_working_3-way'!H201)</f>
        <v>1.4966305571315754</v>
      </c>
      <c r="L202" s="21">
        <f>IF(OR($A202="",$B202="",$C202=""),"",'OddsRatio_working_3-way'!I201)</f>
        <v>5.2537486849965331</v>
      </c>
      <c r="M202" s="22">
        <f>IF(OR($A202="",$B202="",$C202=""),"",'OddsRatio_working_3-way'!J201)</f>
        <v>7.0675298501727211</v>
      </c>
      <c r="N202" s="23">
        <f t="shared" si="12"/>
        <v>65.959129010657435</v>
      </c>
      <c r="O202" s="24">
        <f t="shared" si="13"/>
        <v>19.493993594242884</v>
      </c>
      <c r="P202" s="24">
        <f t="shared" si="14"/>
        <v>14.546877395099674</v>
      </c>
      <c r="Q202" t="s">
        <v>539</v>
      </c>
      <c r="R202" t="s">
        <v>595</v>
      </c>
      <c r="S202" s="28">
        <v>44430</v>
      </c>
      <c r="AD202" s="39"/>
      <c r="AE202" s="39"/>
      <c r="AF202" s="31"/>
      <c r="AG202" s="31"/>
      <c r="AH202" s="50"/>
      <c r="AI202" s="39"/>
      <c r="AJ202" t="s">
        <v>704</v>
      </c>
    </row>
    <row r="203" spans="1:36" s="38" customFormat="1" ht="15" x14ac:dyDescent="0.25">
      <c r="A203">
        <v>1.67</v>
      </c>
      <c r="B203">
        <v>4.43</v>
      </c>
      <c r="C203">
        <v>4.71</v>
      </c>
      <c r="D203" s="20">
        <f t="shared" si="15"/>
        <v>3.6850254574171792E-2</v>
      </c>
      <c r="E203" s="17">
        <f>IF(OR($A203="",$B203="",$C203=""),"",A203*'MPTO_working_3-way'!$I202)</f>
        <v>1.7315399251388668</v>
      </c>
      <c r="F203" s="21">
        <f>IF(OR($A203="",$B203="",$C203=""),"",B203*'MPTO_working_3-way'!$I202)</f>
        <v>4.5932466277635804</v>
      </c>
      <c r="G203" s="22">
        <f>IF(OR($A203="",$B203="",$C203=""),"",C203*'MPTO_working_3-way'!$I202)</f>
        <v>4.8835646990443493</v>
      </c>
      <c r="H203" s="17">
        <f>IF(OR($A203="",$B203="",$C203=""),"",'MPTO_working_3-way'!E202)</f>
        <v>1.7049746712099754</v>
      </c>
      <c r="I203" s="21">
        <f>IF(OR($A203="",$B203="",$C203=""),"",'MPTO_working_3-way'!F202)</f>
        <v>4.6849331810338262</v>
      </c>
      <c r="J203" s="22">
        <f>IF(OR($A203="",$B203="",$C203=""),"",'MPTO_working_3-way'!G202)</f>
        <v>4.9992299470723713</v>
      </c>
      <c r="K203" s="17">
        <f>IF(OR($A203="",$B203="",$C203=""),"",'OddsRatio_working_3-way'!H202)</f>
        <v>1.7141412607429596</v>
      </c>
      <c r="L203" s="21">
        <f>IF(OR($A203="",$B203="",$C203=""),"",'OddsRatio_working_3-way'!I202)</f>
        <v>4.6559769020124655</v>
      </c>
      <c r="M203" s="22">
        <f>IF(OR($A203="",$B203="",$C203=""),"",'OddsRatio_working_3-way'!J202)</f>
        <v>4.9544239960542997</v>
      </c>
      <c r="N203" s="23">
        <f t="shared" si="12"/>
        <v>57.7520613577421</v>
      </c>
      <c r="O203" s="24">
        <f t="shared" si="13"/>
        <v>21.771093107771854</v>
      </c>
      <c r="P203" s="24">
        <f t="shared" si="14"/>
        <v>20.476845534486053</v>
      </c>
      <c r="Q203" t="s">
        <v>516</v>
      </c>
      <c r="R203" t="s">
        <v>596</v>
      </c>
      <c r="S203" s="28">
        <v>44430</v>
      </c>
      <c r="AD203" s="39"/>
      <c r="AE203" s="39"/>
      <c r="AF203" s="31"/>
      <c r="AG203" s="31"/>
      <c r="AH203" s="50"/>
      <c r="AI203" s="39"/>
      <c r="AJ203" t="s">
        <v>704</v>
      </c>
    </row>
    <row r="204" spans="1:36" s="38" customFormat="1" ht="15" x14ac:dyDescent="0.25">
      <c r="A204">
        <v>3.54</v>
      </c>
      <c r="B204">
        <v>3.11</v>
      </c>
      <c r="C204">
        <v>2.2999999999999998</v>
      </c>
      <c r="D204" s="20">
        <f t="shared" si="15"/>
        <v>3.881189276199537E-2</v>
      </c>
      <c r="E204" s="17">
        <f>IF(OR($A204="",$B204="",$C204=""),"",A204*'MPTO_working_3-way'!$I203)</f>
        <v>3.6773941003774637</v>
      </c>
      <c r="F204" s="21">
        <f>IF(OR($A204="",$B204="",$C204=""),"",B204*'MPTO_working_3-way'!$I203)</f>
        <v>3.2307049864898056</v>
      </c>
      <c r="G204" s="22">
        <f>IF(OR($A204="",$B204="",$C204=""),"",C204*'MPTO_working_3-way'!$I203)</f>
        <v>2.3892673533525892</v>
      </c>
      <c r="H204" s="17">
        <f>IF(OR($A204="",$B204="",$C204=""),"",'MPTO_working_3-way'!E203)</f>
        <v>3.7099064182744668</v>
      </c>
      <c r="I204" s="21">
        <f>IF(OR($A204="",$B204="",$C204=""),"",'MPTO_working_3-way'!F203)</f>
        <v>3.2403765353053036</v>
      </c>
      <c r="J204" s="22">
        <f>IF(OR($A204="",$B204="",$C204=""),"",'MPTO_working_3-way'!G203)</f>
        <v>2.3705371937705917</v>
      </c>
      <c r="K204" s="17">
        <f>IF(OR($A204="",$B204="",$C204=""),"",'OddsRatio_working_3-way'!H203)</f>
        <v>3.6936926277949134</v>
      </c>
      <c r="L204" s="21">
        <f>IF(OR($A204="",$B204="",$C204=""),"",'OddsRatio_working_3-way'!I203)</f>
        <v>3.2376737971052232</v>
      </c>
      <c r="M204" s="22">
        <f>IF(OR($A204="",$B204="",$C204=""),"",'OddsRatio_working_3-way'!J203)</f>
        <v>2.3786615811548764</v>
      </c>
      <c r="N204" s="23">
        <f t="shared" si="12"/>
        <v>27.193169203631335</v>
      </c>
      <c r="O204" s="24">
        <f t="shared" si="13"/>
        <v>30.952996456866533</v>
      </c>
      <c r="P204" s="24">
        <f t="shared" si="14"/>
        <v>41.853834339502143</v>
      </c>
      <c r="Q204" t="s">
        <v>669</v>
      </c>
      <c r="R204" t="s">
        <v>601</v>
      </c>
      <c r="S204" s="28">
        <v>44430</v>
      </c>
      <c r="AD204" s="39"/>
      <c r="AE204" s="39"/>
      <c r="AF204" s="31"/>
      <c r="AG204" s="31"/>
      <c r="AH204" s="50"/>
      <c r="AI204" s="39"/>
      <c r="AJ204" t="s">
        <v>709</v>
      </c>
    </row>
    <row r="205" spans="1:36" s="38" customFormat="1" ht="15" x14ac:dyDescent="0.25">
      <c r="A205">
        <v>1.41</v>
      </c>
      <c r="B205">
        <v>4.62</v>
      </c>
      <c r="C205">
        <v>8.52</v>
      </c>
      <c r="D205" s="20">
        <f t="shared" si="15"/>
        <v>4.3040966625024213E-2</v>
      </c>
      <c r="E205" s="17">
        <f>IF(OR($A205="",$B205="",$C205=""),"",A205*'MPTO_working_3-way'!$I204)</f>
        <v>1.470687762941284</v>
      </c>
      <c r="F205" s="21">
        <f>IF(OR($A205="",$B205="",$C205=""),"",B205*'MPTO_working_3-way'!$I204)</f>
        <v>4.8188492658076116</v>
      </c>
      <c r="G205" s="22">
        <f>IF(OR($A205="",$B205="",$C205=""),"",C205*'MPTO_working_3-way'!$I204)</f>
        <v>8.8867090356452056</v>
      </c>
      <c r="H205" s="17">
        <f>IF(OR($A205="",$B205="",$C205=""),"",'MPTO_working_3-way'!E204)</f>
        <v>1.4391121659918775</v>
      </c>
      <c r="I205" s="21">
        <f>IF(OR($A205="",$B205="",$C205=""),"",'MPTO_working_3-way'!F204)</f>
        <v>4.9479665020583177</v>
      </c>
      <c r="J205" s="22">
        <f>IF(OR($A205="",$B205="",$C205=""),"",'MPTO_working_3-way'!G204)</f>
        <v>9.7064852862785269</v>
      </c>
      <c r="K205" s="17">
        <f>IF(OR($A205="",$B205="",$C205=""),"",'OddsRatio_working_3-way'!H204)</f>
        <v>1.448854920980122</v>
      </c>
      <c r="L205" s="21">
        <f>IF(OR($A205="",$B205="",$C205=""),"",'OddsRatio_working_3-way'!I204)</f>
        <v>4.9630605218244925</v>
      </c>
      <c r="M205" s="22">
        <f>IF(OR($A205="",$B205="",$C205=""),"",'OddsRatio_working_3-way'!J204)</f>
        <v>9.2326561116354089</v>
      </c>
      <c r="N205" s="23">
        <f t="shared" si="12"/>
        <v>67.995398153042501</v>
      </c>
      <c r="O205" s="24">
        <f t="shared" si="13"/>
        <v>20.751842293461024</v>
      </c>
      <c r="P205" s="24">
        <f t="shared" si="14"/>
        <v>11.252759553496471</v>
      </c>
      <c r="Q205" t="s">
        <v>545</v>
      </c>
      <c r="R205" t="s">
        <v>698</v>
      </c>
      <c r="S205" s="28">
        <v>44430</v>
      </c>
      <c r="AD205" s="39"/>
      <c r="AE205" s="39"/>
      <c r="AF205" s="31"/>
      <c r="AG205" s="31"/>
      <c r="AH205" s="50"/>
      <c r="AI205" s="39"/>
      <c r="AJ205" t="s">
        <v>709</v>
      </c>
    </row>
    <row r="206" spans="1:36" s="38" customFormat="1" ht="15" x14ac:dyDescent="0.25">
      <c r="A206">
        <v>2.5299999999999998</v>
      </c>
      <c r="B206">
        <v>3.26</v>
      </c>
      <c r="C206">
        <v>2.98</v>
      </c>
      <c r="D206" s="20">
        <f t="shared" si="15"/>
        <v>3.7575853052373986E-2</v>
      </c>
      <c r="E206" s="17">
        <f>IF(OR($A206="",$B206="",$C206=""),"",A206*'MPTO_working_3-way'!$I205)</f>
        <v>2.625066908222506</v>
      </c>
      <c r="F206" s="21">
        <f>IF(OR($A206="",$B206="",$C206=""),"",B206*'MPTO_working_3-way'!$I205)</f>
        <v>3.382497280950739</v>
      </c>
      <c r="G206" s="22">
        <f>IF(OR($A206="",$B206="",$C206=""),"",C206*'MPTO_working_3-way'!$I205)</f>
        <v>3.0919760420960745</v>
      </c>
      <c r="H206" s="17">
        <f>IF(OR($A206="",$B206="",$C206=""),"",'MPTO_working_3-way'!E205)</f>
        <v>2.612796839102332</v>
      </c>
      <c r="I206" s="21">
        <f>IF(OR($A206="",$B206="",$C206=""),"",'MPTO_working_3-way'!F205)</f>
        <v>3.3987804547518734</v>
      </c>
      <c r="J206" s="22">
        <f>IF(OR($A206="",$B206="",$C206=""),"",'MPTO_working_3-way'!G205)</f>
        <v>3.0955421874299431</v>
      </c>
      <c r="K206" s="17">
        <f>IF(OR($A206="",$B206="",$C206=""),"",'OddsRatio_working_3-way'!H205)</f>
        <v>2.6184293720492335</v>
      </c>
      <c r="L206" s="21">
        <f>IF(OR($A206="",$B206="",$C206=""),"",'OddsRatio_working_3-way'!I205)</f>
        <v>3.3906211639420056</v>
      </c>
      <c r="M206" s="22">
        <f>IF(OR($A206="",$B206="",$C206=""),"",'OddsRatio_working_3-way'!J205)</f>
        <v>3.0944380108872434</v>
      </c>
      <c r="N206" s="23">
        <f t="shared" si="12"/>
        <v>38.0942671163046</v>
      </c>
      <c r="O206" s="24">
        <f t="shared" si="13"/>
        <v>29.563955768175042</v>
      </c>
      <c r="P206" s="24">
        <f t="shared" si="14"/>
        <v>32.341777115520351</v>
      </c>
      <c r="Q206" t="s">
        <v>603</v>
      </c>
      <c r="R206" t="s">
        <v>699</v>
      </c>
      <c r="S206" s="28">
        <v>44430</v>
      </c>
      <c r="AD206" s="39"/>
      <c r="AE206" s="39"/>
      <c r="AF206" s="31"/>
      <c r="AG206" s="31"/>
      <c r="AH206" s="50"/>
      <c r="AI206" s="39"/>
      <c r="AJ206" t="s">
        <v>709</v>
      </c>
    </row>
    <row r="207" spans="1:36" s="38" customFormat="1" ht="15" x14ac:dyDescent="0.25">
      <c r="A207">
        <v>4.78</v>
      </c>
      <c r="B207">
        <v>3.87</v>
      </c>
      <c r="C207">
        <v>1.74</v>
      </c>
      <c r="D207" s="20">
        <f t="shared" si="15"/>
        <v>4.2315597415200301E-2</v>
      </c>
      <c r="E207" s="17">
        <f>IF(OR($A207="",$B207="",$C207=""),"",A207*'MPTO_working_3-way'!$I206)</f>
        <v>4.9822685556446578</v>
      </c>
      <c r="F207" s="21">
        <f>IF(OR($A207="",$B207="",$C207=""),"",B207*'MPTO_working_3-way'!$I206)</f>
        <v>4.0337613619968256</v>
      </c>
      <c r="G207" s="22">
        <f>IF(OR($A207="",$B207="",$C207=""),"",C207*'MPTO_working_3-way'!$I206)</f>
        <v>1.8136291395024484</v>
      </c>
      <c r="H207" s="17">
        <f>IF(OR($A207="",$B207="",$C207=""),"",'MPTO_working_3-way'!E206)</f>
        <v>5.1255813094327376</v>
      </c>
      <c r="I207" s="21">
        <f>IF(OR($A207="",$B207="",$C207=""),"",'MPTO_working_3-way'!F206)</f>
        <v>4.0934496288273898</v>
      </c>
      <c r="J207" s="22">
        <f>IF(OR($A207="",$B207="",$C207=""),"",'MPTO_working_3-way'!G206)</f>
        <v>1.7837793802773438</v>
      </c>
      <c r="K207" s="17">
        <f>IF(OR($A207="",$B207="",$C207=""),"",'OddsRatio_working_3-way'!H206)</f>
        <v>5.058152961102703</v>
      </c>
      <c r="L207" s="21">
        <f>IF(OR($A207="",$B207="",$C207=""),"",'OddsRatio_working_3-way'!I206)</f>
        <v>4.0811902112076073</v>
      </c>
      <c r="M207" s="22">
        <f>IF(OR($A207="",$B207="",$C207=""),"",'OddsRatio_working_3-way'!J206)</f>
        <v>1.7944532251894181</v>
      </c>
      <c r="N207" s="23">
        <f t="shared" ref="N207:N260" si="16">(1/E207)* 100</f>
        <v>20.071178195865226</v>
      </c>
      <c r="O207" s="24">
        <f t="shared" ref="O207:O260" si="17">(1/F207)* 100</f>
        <v>24.79075756491881</v>
      </c>
      <c r="P207" s="24">
        <f t="shared" ref="P207:P260" si="18">(1/G207)* 100</f>
        <v>55.138064239215979</v>
      </c>
      <c r="Q207" t="s">
        <v>668</v>
      </c>
      <c r="R207" t="s">
        <v>599</v>
      </c>
      <c r="S207" s="28">
        <v>44430</v>
      </c>
      <c r="AD207" s="39"/>
      <c r="AE207" s="39"/>
      <c r="AF207" s="31"/>
      <c r="AG207" s="31"/>
      <c r="AH207" s="50"/>
      <c r="AI207" s="39"/>
      <c r="AJ207" t="s">
        <v>709</v>
      </c>
    </row>
    <row r="208" spans="1:36" s="38" customFormat="1" ht="15" x14ac:dyDescent="0.25">
      <c r="A208">
        <v>2.79</v>
      </c>
      <c r="B208">
        <v>3.24</v>
      </c>
      <c r="C208">
        <v>2.7</v>
      </c>
      <c r="D208" s="20">
        <f t="shared" si="15"/>
        <v>3.7435284747112663E-2</v>
      </c>
      <c r="E208" s="17">
        <f>IF(OR($A208="",$B208="",$C208=""),"",A208*'MPTO_working_3-way'!$I207)</f>
        <v>2.8944444444444444</v>
      </c>
      <c r="F208" s="21">
        <f>IF(OR($A208="",$B208="",$C208=""),"",B208*'MPTO_working_3-way'!$I207)</f>
        <v>3.3612903225806452</v>
      </c>
      <c r="G208" s="22">
        <f>IF(OR($A208="",$B208="",$C208=""),"",C208*'MPTO_working_3-way'!$I207)</f>
        <v>2.8010752688172045</v>
      </c>
      <c r="H208" s="17">
        <f>IF(OR($A208="",$B208="",$C208=""),"",'MPTO_working_3-way'!E207)</f>
        <v>2.8906369915579435</v>
      </c>
      <c r="I208" s="21">
        <f>IF(OR($A208="",$B208="",$C208=""),"",'MPTO_working_3-way'!F207)</f>
        <v>3.376512774540565</v>
      </c>
      <c r="J208" s="22">
        <f>IF(OR($A208="",$B208="",$C208=""),"",'MPTO_working_3-way'!G207)</f>
        <v>2.7941394658753715</v>
      </c>
      <c r="K208" s="17">
        <f>IF(OR($A208="",$B208="",$C208=""),"",'OddsRatio_working_3-way'!H207)</f>
        <v>2.8927614807592144</v>
      </c>
      <c r="L208" s="21">
        <f>IF(OR($A208="",$B208="",$C208=""),"",'OddsRatio_working_3-way'!I207)</f>
        <v>3.3685953725701907</v>
      </c>
      <c r="M208" s="22">
        <f>IF(OR($A208="",$B208="",$C208=""),"",'OddsRatio_working_3-way'!J207)</f>
        <v>2.7975947023970202</v>
      </c>
      <c r="N208" s="23">
        <f t="shared" si="16"/>
        <v>34.548944337811896</v>
      </c>
      <c r="O208" s="24">
        <f t="shared" si="17"/>
        <v>29.750479846449135</v>
      </c>
      <c r="P208" s="24">
        <f t="shared" si="18"/>
        <v>35.700575815738958</v>
      </c>
      <c r="Q208" t="s">
        <v>605</v>
      </c>
      <c r="R208" t="s">
        <v>604</v>
      </c>
      <c r="S208" s="28">
        <v>44430</v>
      </c>
      <c r="AD208" s="39"/>
      <c r="AE208" s="39"/>
      <c r="AF208" s="31"/>
      <c r="AG208" s="31"/>
      <c r="AH208" s="50"/>
      <c r="AI208" s="39"/>
      <c r="AJ208" t="s">
        <v>709</v>
      </c>
    </row>
    <row r="209" spans="1:36" s="38" customFormat="1" ht="15" x14ac:dyDescent="0.25">
      <c r="A209">
        <v>2.63</v>
      </c>
      <c r="B209">
        <v>3.63</v>
      </c>
      <c r="C209">
        <v>2.65</v>
      </c>
      <c r="D209" s="20">
        <f t="shared" si="15"/>
        <v>3.3068721112079036E-2</v>
      </c>
      <c r="E209" s="17">
        <f>IF(OR($A209="",$B209="",$C209=""),"",A209*'MPTO_working_3-way'!$I208)</f>
        <v>2.7169707365247677</v>
      </c>
      <c r="F209" s="21">
        <f>IF(OR($A209="",$B209="",$C209=""),"",B209*'MPTO_working_3-way'!$I208)</f>
        <v>3.7500394576368468</v>
      </c>
      <c r="G209" s="22">
        <f>IF(OR($A209="",$B209="",$C209=""),"",C209*'MPTO_working_3-way'!$I208)</f>
        <v>2.7376321109470094</v>
      </c>
      <c r="H209" s="17">
        <f>IF(OR($A209="",$B209="",$C209=""),"",'MPTO_working_3-way'!E208)</f>
        <v>2.7085206794617851</v>
      </c>
      <c r="I209" s="21">
        <f>IF(OR($A209="",$B209="",$C209=""),"",'MPTO_working_3-way'!F208)</f>
        <v>3.7813018059838437</v>
      </c>
      <c r="J209" s="22">
        <f>IF(OR($A209="",$B209="",$C209=""),"",'MPTO_working_3-way'!G208)</f>
        <v>2.7297375547513973</v>
      </c>
      <c r="K209" s="17">
        <f>IF(OR($A209="",$B209="",$C209=""),"",'OddsRatio_working_3-way'!H208)</f>
        <v>2.7130988661984312</v>
      </c>
      <c r="L209" s="21">
        <f>IF(OR($A209="",$B209="",$C209=""),"",'OddsRatio_working_3-way'!I208)</f>
        <v>3.7640797657066716</v>
      </c>
      <c r="M209" s="22">
        <f>IF(OR($A209="",$B209="",$C209=""),"",'OddsRatio_working_3-way'!J208)</f>
        <v>2.7341184841885955</v>
      </c>
      <c r="N209" s="23">
        <f t="shared" si="16"/>
        <v>36.80569637930968</v>
      </c>
      <c r="O209" s="24">
        <f t="shared" si="17"/>
        <v>26.666386081979187</v>
      </c>
      <c r="P209" s="24">
        <f t="shared" si="18"/>
        <v>36.527917538711115</v>
      </c>
      <c r="Q209" t="s">
        <v>615</v>
      </c>
      <c r="R209" t="s">
        <v>547</v>
      </c>
      <c r="S209" s="28">
        <v>44430</v>
      </c>
      <c r="AD209" s="39"/>
      <c r="AE209" s="39"/>
      <c r="AF209" s="31"/>
      <c r="AG209" s="31"/>
      <c r="AH209" s="50"/>
      <c r="AI209" s="39"/>
      <c r="AJ209" t="s">
        <v>711</v>
      </c>
    </row>
    <row r="210" spans="1:36" s="38" customFormat="1" ht="15" x14ac:dyDescent="0.25">
      <c r="A210">
        <v>1.32</v>
      </c>
      <c r="B210">
        <v>5.55</v>
      </c>
      <c r="C210">
        <v>9.98</v>
      </c>
      <c r="D210" s="20">
        <f t="shared" si="15"/>
        <v>3.7956338557540992E-2</v>
      </c>
      <c r="E210" s="17">
        <f>IF(OR($A210="",$B210="",$C210=""),"",A210*'MPTO_working_3-way'!$I209)</f>
        <v>1.3701023668959542</v>
      </c>
      <c r="F210" s="21">
        <f>IF(OR($A210="",$B210="",$C210=""),"",B210*'MPTO_working_3-way'!$I209)</f>
        <v>5.7606576789943524</v>
      </c>
      <c r="G210" s="22">
        <f>IF(OR($A210="",$B210="",$C210=""),"",C210*'MPTO_working_3-way'!$I209)</f>
        <v>10.358804258804259</v>
      </c>
      <c r="H210" s="17">
        <f>IF(OR($A210="",$B210="",$C210=""),"",'MPTO_working_3-way'!E209)</f>
        <v>1.342419464174107</v>
      </c>
      <c r="I210" s="21">
        <f>IF(OR($A210="",$B210="",$C210=""),"",'MPTO_working_3-way'!F209)</f>
        <v>5.9691490264978091</v>
      </c>
      <c r="J210" s="22">
        <f>IF(OR($A210="",$B210="",$C210=""),"",'MPTO_working_3-way'!G209)</f>
        <v>11.422267909813529</v>
      </c>
      <c r="K210" s="17">
        <f>IF(OR($A210="",$B210="",$C210=""),"",'OddsRatio_working_3-way'!H209)</f>
        <v>1.3503934105635775</v>
      </c>
      <c r="L210" s="21">
        <f>IF(OR($A210="",$B210="",$C210=""),"",'OddsRatio_working_3-way'!I209)</f>
        <v>5.9821563064508618</v>
      </c>
      <c r="M210" s="22">
        <f>IF(OR($A210="",$B210="",$C210=""),"",'OddsRatio_working_3-way'!J209)</f>
        <v>10.832915083940387</v>
      </c>
      <c r="N210" s="23">
        <f t="shared" si="16"/>
        <v>72.987247096401816</v>
      </c>
      <c r="O210" s="24">
        <f t="shared" si="17"/>
        <v>17.359129039144218</v>
      </c>
      <c r="P210" s="24">
        <f t="shared" si="18"/>
        <v>9.653623864453948</v>
      </c>
      <c r="Q210" t="s">
        <v>617</v>
      </c>
      <c r="R210" t="s">
        <v>671</v>
      </c>
      <c r="S210" s="28">
        <v>44430</v>
      </c>
      <c r="AD210" s="39"/>
      <c r="AE210" s="39"/>
      <c r="AF210" s="31"/>
      <c r="AG210" s="31"/>
      <c r="AH210" s="50"/>
      <c r="AI210" s="39"/>
      <c r="AJ210" t="s">
        <v>711</v>
      </c>
    </row>
    <row r="211" spans="1:36" s="38" customFormat="1" ht="15" x14ac:dyDescent="0.25">
      <c r="A211">
        <v>2.66</v>
      </c>
      <c r="B211">
        <v>3.22</v>
      </c>
      <c r="C211">
        <v>2.9</v>
      </c>
      <c r="D211" s="20">
        <f t="shared" si="15"/>
        <v>3.1326442042136859E-2</v>
      </c>
      <c r="E211" s="17">
        <f>IF(OR($A211="",$B211="",$C211=""),"",A211*'MPTO_working_3-way'!$I210)</f>
        <v>2.7433283358320844</v>
      </c>
      <c r="F211" s="21">
        <f>IF(OR($A211="",$B211="",$C211=""),"",B211*'MPTO_working_3-way'!$I210)</f>
        <v>3.320871143375681</v>
      </c>
      <c r="G211" s="22">
        <f>IF(OR($A211="",$B211="",$C211=""),"",C211*'MPTO_working_3-way'!$I210)</f>
        <v>2.9908466819221968</v>
      </c>
      <c r="H211" s="17">
        <f>IF(OR($A211="",$B211="",$C211=""),"",'MPTO_working_3-way'!E210)</f>
        <v>2.7359953120662892</v>
      </c>
      <c r="I211" s="21">
        <f>IF(OR($A211="",$B211="",$C211=""),"",'MPTO_working_3-way'!F210)</f>
        <v>3.3320354070939393</v>
      </c>
      <c r="J211" s="22">
        <f>IF(OR($A211="",$B211="",$C211=""),"",'MPTO_working_3-way'!G210)</f>
        <v>2.990560843231338</v>
      </c>
      <c r="K211" s="17">
        <f>IF(OR($A211="",$B211="",$C211=""),"",'OddsRatio_working_3-way'!H210)</f>
        <v>2.7394992852002988</v>
      </c>
      <c r="L211" s="21">
        <f>IF(OR($A211="",$B211="",$C211=""),"",'OddsRatio_working_3-way'!I210)</f>
        <v>3.3263183211714842</v>
      </c>
      <c r="M211" s="22">
        <f>IF(OR($A211="",$B211="",$C211=""),"",'OddsRatio_working_3-way'!J210)</f>
        <v>2.9909931577593785</v>
      </c>
      <c r="N211" s="23">
        <f t="shared" si="16"/>
        <v>36.452071264619079</v>
      </c>
      <c r="O211" s="24">
        <f t="shared" si="17"/>
        <v>30.112580609902718</v>
      </c>
      <c r="P211" s="24">
        <f t="shared" si="18"/>
        <v>33.435348125478193</v>
      </c>
      <c r="Q211" t="s">
        <v>620</v>
      </c>
      <c r="R211" t="s">
        <v>614</v>
      </c>
      <c r="S211" s="28">
        <v>44430</v>
      </c>
      <c r="AD211" s="39"/>
      <c r="AE211" s="39"/>
      <c r="AF211" s="31"/>
      <c r="AG211" s="31"/>
      <c r="AH211" s="50"/>
      <c r="AI211" s="39"/>
      <c r="AJ211" t="s">
        <v>711</v>
      </c>
    </row>
    <row r="212" spans="1:36" s="38" customFormat="1" ht="15" x14ac:dyDescent="0.25">
      <c r="A212">
        <v>4.0199999999999996</v>
      </c>
      <c r="B212">
        <v>3.35</v>
      </c>
      <c r="C212">
        <v>2.08</v>
      </c>
      <c r="D212" s="20">
        <f t="shared" si="15"/>
        <v>2.803291236127059E-2</v>
      </c>
      <c r="E212" s="17">
        <f>IF(OR($A212="",$B212="",$C212=""),"",A212*'MPTO_working_3-way'!$I211)</f>
        <v>4.1326923076923077</v>
      </c>
      <c r="F212" s="21">
        <f>IF(OR($A212="",$B212="",$C212=""),"",B212*'MPTO_working_3-way'!$I211)</f>
        <v>3.4439102564102564</v>
      </c>
      <c r="G212" s="22">
        <f>IF(OR($A212="",$B212="",$C212=""),"",C212*'MPTO_working_3-way'!$I211)</f>
        <v>2.1383084577114428</v>
      </c>
      <c r="H212" s="17">
        <f>IF(OR($A212="",$B212="",$C212=""),"",'MPTO_working_3-way'!E211)</f>
        <v>4.1769015585453575</v>
      </c>
      <c r="I212" s="21">
        <f>IF(OR($A212="",$B212="",$C212=""),"",'MPTO_working_3-way'!F211)</f>
        <v>3.4582552112054703</v>
      </c>
      <c r="J212" s="22">
        <f>IF(OR($A212="",$B212="",$C212=""),"",'MPTO_working_3-way'!G211)</f>
        <v>2.1212285211744013</v>
      </c>
      <c r="K212" s="17">
        <f>IF(OR($A212="",$B212="",$C212=""),"",'OddsRatio_working_3-way'!H211)</f>
        <v>4.1548452197875783</v>
      </c>
      <c r="L212" s="21">
        <f>IF(OR($A212="",$B212="",$C212=""),"",'OddsRatio_working_3-way'!I211)</f>
        <v>3.4549292273181496</v>
      </c>
      <c r="M212" s="22">
        <f>IF(OR($A212="",$B212="",$C212=""),"",'OddsRatio_working_3-way'!J211)</f>
        <v>2.1282227938313198</v>
      </c>
      <c r="N212" s="23">
        <f t="shared" si="16"/>
        <v>24.19730107026524</v>
      </c>
      <c r="O212" s="24">
        <f t="shared" si="17"/>
        <v>29.036761284318285</v>
      </c>
      <c r="P212" s="24">
        <f t="shared" si="18"/>
        <v>46.765937645416471</v>
      </c>
      <c r="Q212" t="s">
        <v>518</v>
      </c>
      <c r="R212" t="s">
        <v>622</v>
      </c>
      <c r="S212" s="28">
        <v>44430</v>
      </c>
      <c r="AD212" s="39"/>
      <c r="AE212" s="39"/>
      <c r="AF212" s="31"/>
      <c r="AG212" s="31"/>
      <c r="AH212" s="50"/>
      <c r="AI212" s="39"/>
      <c r="AJ212" t="s">
        <v>705</v>
      </c>
    </row>
    <row r="213" spans="1:36" s="38" customFormat="1" ht="15" x14ac:dyDescent="0.25">
      <c r="A213">
        <v>3.93</v>
      </c>
      <c r="B213">
        <v>3.29</v>
      </c>
      <c r="C213">
        <v>2.1</v>
      </c>
      <c r="D213" s="20">
        <f t="shared" si="15"/>
        <v>3.4594770180282453E-2</v>
      </c>
      <c r="E213" s="17">
        <f>IF(OR($A213="",$B213="",$C213=""),"",A213*'MPTO_working_3-way'!$I212)</f>
        <v>4.0659574468085102</v>
      </c>
      <c r="F213" s="21">
        <f>IF(OR($A213="",$B213="",$C213=""),"",B213*'MPTO_working_3-way'!$I212)</f>
        <v>3.4038167938931294</v>
      </c>
      <c r="G213" s="22">
        <f>IF(OR($A213="",$B213="",$C213=""),"",C213*'MPTO_working_3-way'!$I212)</f>
        <v>2.1726490173785931</v>
      </c>
      <c r="H213" s="17">
        <f>IF(OR($A213="",$B213="",$C213=""),"",'MPTO_working_3-way'!E212)</f>
        <v>4.1165589480722078</v>
      </c>
      <c r="I213" s="21">
        <f>IF(OR($A213="",$B213="",$C213=""),"",'MPTO_working_3-way'!F212)</f>
        <v>3.4197413314290248</v>
      </c>
      <c r="J213" s="22">
        <f>IF(OR($A213="",$B213="",$C213=""),"",'MPTO_working_3-way'!G212)</f>
        <v>2.1521163800995353</v>
      </c>
      <c r="K213" s="17">
        <f>IF(OR($A213="",$B213="",$C213=""),"",'OddsRatio_working_3-way'!H212)</f>
        <v>4.0912958000470612</v>
      </c>
      <c r="L213" s="21">
        <f>IF(OR($A213="",$B213="",$C213=""),"",'OddsRatio_working_3-way'!I212)</f>
        <v>3.416063952937805</v>
      </c>
      <c r="M213" s="22">
        <f>IF(OR($A213="",$B213="",$C213=""),"",'OddsRatio_working_3-way'!J212)</f>
        <v>2.1605547372190332</v>
      </c>
      <c r="N213" s="23">
        <f t="shared" si="16"/>
        <v>24.594453165881742</v>
      </c>
      <c r="O213" s="24">
        <f t="shared" si="17"/>
        <v>29.378784480825299</v>
      </c>
      <c r="P213" s="24">
        <f t="shared" si="18"/>
        <v>46.026762353292973</v>
      </c>
      <c r="Q213" t="s">
        <v>734</v>
      </c>
      <c r="R213" t="s">
        <v>778</v>
      </c>
      <c r="S213" s="28">
        <v>44430</v>
      </c>
      <c r="AD213" s="39"/>
      <c r="AE213" s="39"/>
      <c r="AF213" s="31"/>
      <c r="AG213" s="31"/>
      <c r="AH213" s="50"/>
      <c r="AI213" s="39"/>
      <c r="AJ213" t="s">
        <v>705</v>
      </c>
    </row>
    <row r="214" spans="1:36" s="38" customFormat="1" ht="15" x14ac:dyDescent="0.25">
      <c r="A214">
        <v>1.68</v>
      </c>
      <c r="B214">
        <v>3.75</v>
      </c>
      <c r="C214">
        <v>5.74</v>
      </c>
      <c r="D214" s="20">
        <f t="shared" si="15"/>
        <v>3.6120789779326312E-2</v>
      </c>
      <c r="E214" s="17">
        <f>IF(OR($A214="",$B214="",$C214=""),"",A214*'MPTO_working_3-way'!$I213)</f>
        <v>1.7406829268292681</v>
      </c>
      <c r="F214" s="21">
        <f>IF(OR($A214="",$B214="",$C214=""),"",B214*'MPTO_working_3-way'!$I213)</f>
        <v>3.8854529616724736</v>
      </c>
      <c r="G214" s="22">
        <f>IF(OR($A214="",$B214="",$C214=""),"",C214*'MPTO_working_3-way'!$I213)</f>
        <v>5.9473333333333329</v>
      </c>
      <c r="H214" s="17">
        <f>IF(OR($A214="",$B214="",$C214=""),"",'MPTO_working_3-way'!E213)</f>
        <v>1.7146840148698885</v>
      </c>
      <c r="I214" s="21">
        <f>IF(OR($A214="",$B214="",$C214=""),"",'MPTO_working_3-way'!F213)</f>
        <v>3.9273224874562866</v>
      </c>
      <c r="J214" s="22">
        <f>IF(OR($A214="",$B214="",$C214=""),"",'MPTO_working_3-way'!G213)</f>
        <v>6.1661494390069223</v>
      </c>
      <c r="K214" s="17">
        <f>IF(OR($A214="",$B214="",$C214=""),"",'OddsRatio_working_3-way'!H213)</f>
        <v>1.7240152092765528</v>
      </c>
      <c r="L214" s="21">
        <f>IF(OR($A214="",$B214="",$C214=""),"",'OddsRatio_working_3-way'!I213)</f>
        <v>3.9280026845742948</v>
      </c>
      <c r="M214" s="22">
        <f>IF(OR($A214="",$B214="",$C214=""),"",'OddsRatio_working_3-way'!J213)</f>
        <v>6.0468118999571496</v>
      </c>
      <c r="N214" s="23">
        <f t="shared" si="16"/>
        <v>57.448716511601852</v>
      </c>
      <c r="O214" s="24">
        <f t="shared" si="17"/>
        <v>25.737024997197626</v>
      </c>
      <c r="P214" s="24">
        <f t="shared" si="18"/>
        <v>16.81425849120054</v>
      </c>
      <c r="Q214" t="s">
        <v>750</v>
      </c>
      <c r="R214" t="s">
        <v>751</v>
      </c>
      <c r="S214" s="28">
        <v>44430</v>
      </c>
      <c r="AD214" s="39"/>
      <c r="AE214" s="39"/>
      <c r="AF214" s="31"/>
      <c r="AG214" s="31"/>
      <c r="AH214" s="50"/>
      <c r="AI214" s="39"/>
      <c r="AJ214" t="s">
        <v>712</v>
      </c>
    </row>
    <row r="215" spans="1:36" s="38" customFormat="1" ht="15" x14ac:dyDescent="0.25">
      <c r="A215">
        <v>2.27</v>
      </c>
      <c r="B215">
        <v>3.57</v>
      </c>
      <c r="C215">
        <v>3.2</v>
      </c>
      <c r="D215" s="20">
        <f t="shared" si="15"/>
        <v>3.3140679179160637E-2</v>
      </c>
      <c r="E215" s="17">
        <f>IF(OR($A215="",$B215="",$C215=""),"",A215*'MPTO_working_3-way'!$I214)</f>
        <v>2.3452293417366947</v>
      </c>
      <c r="F215" s="21">
        <f>IF(OR($A215="",$B215="",$C215=""),"",B215*'MPTO_working_3-way'!$I214)</f>
        <v>3.6883122246696032</v>
      </c>
      <c r="G215" s="22">
        <f>IF(OR($A215="",$B215="",$C215=""),"",C215*'MPTO_working_3-way'!$I214)</f>
        <v>3.3060501733733143</v>
      </c>
      <c r="H215" s="17">
        <f>IF(OR($A215="",$B215="",$C215=""),"",'MPTO_working_3-way'!E214)</f>
        <v>2.3283876911031713</v>
      </c>
      <c r="I215" s="21">
        <f>IF(OR($A215="",$B215="",$C215=""),"",'MPTO_working_3-way'!F214)</f>
        <v>3.7165719658064122</v>
      </c>
      <c r="J215" s="22">
        <f>IF(OR($A215="",$B215="",$C215=""),"",'MPTO_working_3-way'!G214)</f>
        <v>3.3172655281277561</v>
      </c>
      <c r="K215" s="17">
        <f>IF(OR($A215="",$B215="",$C215=""),"",'OddsRatio_working_3-way'!H214)</f>
        <v>2.3356168047402379</v>
      </c>
      <c r="L215" s="21">
        <f>IF(OR($A215="",$B215="",$C215=""),"",'OddsRatio_working_3-way'!I214)</f>
        <v>3.7027836127420564</v>
      </c>
      <c r="M215" s="22">
        <f>IF(OR($A215="",$B215="",$C215=""),"",'OddsRatio_working_3-way'!J214)</f>
        <v>3.3136669058492307</v>
      </c>
      <c r="N215" s="23">
        <f t="shared" si="16"/>
        <v>42.639753059693412</v>
      </c>
      <c r="O215" s="24">
        <f t="shared" si="17"/>
        <v>27.112672113586573</v>
      </c>
      <c r="P215" s="24">
        <f t="shared" si="18"/>
        <v>30.247574826720015</v>
      </c>
      <c r="Q215" t="s">
        <v>560</v>
      </c>
      <c r="R215" t="s">
        <v>556</v>
      </c>
      <c r="S215" s="28">
        <v>44430</v>
      </c>
      <c r="AD215" s="39"/>
      <c r="AE215" s="39"/>
      <c r="AF215" s="31"/>
      <c r="AG215" s="31"/>
      <c r="AH215" s="50"/>
      <c r="AI215" s="39"/>
      <c r="AJ215" t="s">
        <v>713</v>
      </c>
    </row>
    <row r="216" spans="1:36" s="38" customFormat="1" ht="15" x14ac:dyDescent="0.25">
      <c r="A216">
        <v>3.66</v>
      </c>
      <c r="B216">
        <v>3.53</v>
      </c>
      <c r="C216">
        <v>2.09</v>
      </c>
      <c r="D216" s="20">
        <f t="shared" si="15"/>
        <v>3.4979062217548096E-2</v>
      </c>
      <c r="E216" s="17">
        <f>IF(OR($A216="",$B216="",$C216=""),"",A216*'MPTO_working_3-way'!$I215)</f>
        <v>3.7880233677162263</v>
      </c>
      <c r="F216" s="21">
        <f>IF(OR($A216="",$B216="",$C216=""),"",B216*'MPTO_working_3-way'!$I215)</f>
        <v>3.6534760896279446</v>
      </c>
      <c r="G216" s="22">
        <f>IF(OR($A216="",$B216="",$C216=""),"",C216*'MPTO_working_3-way'!$I215)</f>
        <v>2.1631062400346752</v>
      </c>
      <c r="H216" s="17">
        <f>IF(OR($A216="",$B216="",$C216=""),"",'MPTO_working_3-way'!E215)</f>
        <v>3.8231508838109134</v>
      </c>
      <c r="I216" s="21">
        <f>IF(OR($A216="",$B216="",$C216=""),"",'MPTO_working_3-way'!F215)</f>
        <v>3.6815268462796364</v>
      </c>
      <c r="J216" s="22">
        <f>IF(OR($A216="",$B216="",$C216=""),"",'MPTO_working_3-way'!G215)</f>
        <v>2.1422027973008086</v>
      </c>
      <c r="K216" s="17">
        <f>IF(OR($A216="",$B216="",$C216=""),"",'OddsRatio_working_3-way'!H215)</f>
        <v>3.8080180353315511</v>
      </c>
      <c r="L216" s="21">
        <f>IF(OR($A216="",$B216="",$C216=""),"",'OddsRatio_working_3-way'!I215)</f>
        <v>3.6707840711988067</v>
      </c>
      <c r="M216" s="22">
        <f>IF(OR($A216="",$B216="",$C216=""),"",'OddsRatio_working_3-way'!J215)</f>
        <v>2.1506540069591695</v>
      </c>
      <c r="N216" s="23">
        <f t="shared" si="16"/>
        <v>26.398992374825113</v>
      </c>
      <c r="O216" s="24">
        <f t="shared" si="17"/>
        <v>27.371193227155789</v>
      </c>
      <c r="P216" s="24">
        <f t="shared" si="18"/>
        <v>46.229814398019101</v>
      </c>
      <c r="Q216" t="s">
        <v>779</v>
      </c>
      <c r="R216" t="s">
        <v>701</v>
      </c>
      <c r="S216" s="28">
        <v>44430</v>
      </c>
      <c r="AD216" s="39"/>
      <c r="AE216" s="39"/>
      <c r="AF216" s="31"/>
      <c r="AG216" s="31"/>
      <c r="AH216" s="50"/>
      <c r="AI216" s="39"/>
      <c r="AJ216" t="s">
        <v>713</v>
      </c>
    </row>
    <row r="217" spans="1:36" s="38" customFormat="1" ht="15" x14ac:dyDescent="0.25">
      <c r="A217">
        <v>1.87</v>
      </c>
      <c r="B217">
        <v>3.37</v>
      </c>
      <c r="C217">
        <v>4.9000000000000004</v>
      </c>
      <c r="D217" s="20">
        <f t="shared" si="15"/>
        <v>3.5576895986341617E-2</v>
      </c>
      <c r="E217" s="17">
        <f>IF(OR($A217="",$B217="",$C217=""),"",A217*'MPTO_working_3-way'!$I216)</f>
        <v>1.936528795494459</v>
      </c>
      <c r="F217" s="21">
        <f>IF(OR($A217="",$B217="",$C217=""),"",B217*'MPTO_working_3-way'!$I216)</f>
        <v>3.4898941394739715</v>
      </c>
      <c r="G217" s="22">
        <f>IF(OR($A217="",$B217="",$C217=""),"",C217*'MPTO_working_3-way'!$I216)</f>
        <v>5.0743267903330747</v>
      </c>
      <c r="H217" s="17">
        <f>IF(OR($A217="",$B217="",$C217=""),"",'MPTO_working_3-way'!E216)</f>
        <v>1.9124101137872285</v>
      </c>
      <c r="I217" s="21">
        <f>IF(OR($A217="",$B217="",$C217=""),"",'MPTO_working_3-way'!F216)</f>
        <v>3.5102876385778012</v>
      </c>
      <c r="J217" s="22">
        <f>IF(OR($A217="",$B217="",$C217=""),"",'MPTO_working_3-way'!G216)</f>
        <v>5.2023000924911456</v>
      </c>
      <c r="K217" s="17">
        <f>IF(OR($A217="",$B217="",$C217=""),"",'OddsRatio_working_3-way'!H216)</f>
        <v>1.9218055135958976</v>
      </c>
      <c r="L217" s="21">
        <f>IF(OR($A217="",$B217="",$C217=""),"",'OddsRatio_working_3-way'!I216)</f>
        <v>3.5111253646233069</v>
      </c>
      <c r="M217" s="22">
        <f>IF(OR($A217="",$B217="",$C217=""),"",'OddsRatio_working_3-way'!J216)</f>
        <v>5.1322316126712639</v>
      </c>
      <c r="N217" s="23">
        <f t="shared" si="16"/>
        <v>51.638788037988739</v>
      </c>
      <c r="O217" s="24">
        <f t="shared" si="17"/>
        <v>28.6541642822074</v>
      </c>
      <c r="P217" s="24">
        <f t="shared" si="18"/>
        <v>19.707047679803864</v>
      </c>
      <c r="Q217" t="s">
        <v>673</v>
      </c>
      <c r="R217" t="s">
        <v>624</v>
      </c>
      <c r="S217" s="28">
        <v>44430</v>
      </c>
      <c r="AD217" s="39"/>
      <c r="AE217" s="39"/>
      <c r="AF217" s="31"/>
      <c r="AG217" s="31"/>
      <c r="AH217" s="50"/>
      <c r="AI217" s="39"/>
      <c r="AJ217" t="s">
        <v>713</v>
      </c>
    </row>
    <row r="218" spans="1:36" s="38" customFormat="1" ht="15" x14ac:dyDescent="0.25">
      <c r="A218">
        <v>2.66</v>
      </c>
      <c r="B218">
        <v>3.24</v>
      </c>
      <c r="C218">
        <v>2.87</v>
      </c>
      <c r="D218" s="20">
        <f t="shared" si="15"/>
        <v>3.3013880681830976E-2</v>
      </c>
      <c r="E218" s="17">
        <f>IF(OR($A218="",$B218="",$C218=""),"",A218*'MPTO_working_3-way'!$I217)</f>
        <v>2.7478169226136706</v>
      </c>
      <c r="F218" s="21">
        <f>IF(OR($A218="",$B218="",$C218=""),"",B218*'MPTO_working_3-way'!$I217)</f>
        <v>3.3469649734091327</v>
      </c>
      <c r="G218" s="22">
        <f>IF(OR($A218="",$B218="",$C218=""),"",C218*'MPTO_working_3-way'!$I217)</f>
        <v>2.9647498375568548</v>
      </c>
      <c r="H218" s="17">
        <f>IF(OR($A218="",$B218="",$C218=""),"",'MPTO_working_3-way'!E217)</f>
        <v>2.7402123382854118</v>
      </c>
      <c r="I218" s="21">
        <f>IF(OR($A218="",$B218="",$C218=""),"",'MPTO_working_3-way'!F217)</f>
        <v>3.359793404041147</v>
      </c>
      <c r="J218" s="22">
        <f>IF(OR($A218="",$B218="",$C218=""),"",'MPTO_working_3-way'!G217)</f>
        <v>2.9636002129191841</v>
      </c>
      <c r="K218" s="17">
        <f>IF(OR($A218="",$B218="",$C218=""),"",'OddsRatio_working_3-way'!H217)</f>
        <v>2.7438724735473086</v>
      </c>
      <c r="L218" s="21">
        <f>IF(OR($A218="",$B218="",$C218=""),"",'OddsRatio_working_3-way'!I217)</f>
        <v>3.3531773137023921</v>
      </c>
      <c r="M218" s="22">
        <f>IF(OR($A218="",$B218="",$C218=""),"",'OddsRatio_working_3-way'!J217)</f>
        <v>2.964482846706908</v>
      </c>
      <c r="N218" s="23">
        <f t="shared" si="16"/>
        <v>36.392526436907566</v>
      </c>
      <c r="O218" s="24">
        <f t="shared" si="17"/>
        <v>29.877814914251271</v>
      </c>
      <c r="P218" s="24">
        <f t="shared" si="18"/>
        <v>33.729658648841159</v>
      </c>
      <c r="Q218" t="s">
        <v>625</v>
      </c>
      <c r="R218" t="s">
        <v>674</v>
      </c>
      <c r="S218" s="28">
        <v>44430</v>
      </c>
      <c r="AD218" s="39"/>
      <c r="AE218" s="39"/>
      <c r="AF218" s="31"/>
      <c r="AG218" s="31"/>
      <c r="AH218" s="50"/>
      <c r="AI218" s="39"/>
      <c r="AJ218" t="s">
        <v>713</v>
      </c>
    </row>
    <row r="219" spans="1:36" s="38" customFormat="1" ht="15" x14ac:dyDescent="0.25">
      <c r="A219">
        <v>1.57</v>
      </c>
      <c r="B219">
        <v>4.4000000000000004</v>
      </c>
      <c r="C219">
        <v>5.77</v>
      </c>
      <c r="D219" s="20">
        <f t="shared" si="15"/>
        <v>3.7525627735255807E-2</v>
      </c>
      <c r="E219" s="17">
        <f>IF(OR($A219="",$B219="",$C219=""),"",A219*'MPTO_working_3-way'!$I218)</f>
        <v>1.6289152355443517</v>
      </c>
      <c r="F219" s="21">
        <f>IF(OR($A219="",$B219="",$C219=""),"",B219*'MPTO_working_3-way'!$I218)</f>
        <v>4.5651127620351257</v>
      </c>
      <c r="G219" s="22">
        <f>IF(OR($A219="",$B219="",$C219=""),"",C219*'MPTO_working_3-way'!$I218)</f>
        <v>5.9865228720324257</v>
      </c>
      <c r="H219" s="17">
        <f>IF(OR($A219="",$B219="",$C219=""),"",'MPTO_working_3-way'!E218)</f>
        <v>1.6014499333451722</v>
      </c>
      <c r="I219" s="21">
        <f>IF(OR($A219="",$B219="",$C219=""),"",'MPTO_working_3-way'!F218)</f>
        <v>4.6562698590706892</v>
      </c>
      <c r="J219" s="22">
        <f>IF(OR($A219="",$B219="",$C219=""),"",'MPTO_working_3-way'!G218)</f>
        <v>6.2188403942946469</v>
      </c>
      <c r="K219" s="17">
        <f>IF(OR($A219="",$B219="",$C219=""),"",'OddsRatio_working_3-way'!H218)</f>
        <v>1.6105723376583752</v>
      </c>
      <c r="L219" s="21">
        <f>IF(OR($A219="",$B219="",$C219=""),"",'OddsRatio_working_3-way'!I218)</f>
        <v>4.642010435155222</v>
      </c>
      <c r="M219" s="22">
        <f>IF(OR($A219="",$B219="",$C219=""),"",'OddsRatio_working_3-way'!J218)</f>
        <v>6.109526404614825</v>
      </c>
      <c r="N219" s="23">
        <f t="shared" si="16"/>
        <v>61.390548641152556</v>
      </c>
      <c r="O219" s="24">
        <f t="shared" si="17"/>
        <v>21.905263946956708</v>
      </c>
      <c r="P219" s="24">
        <f t="shared" si="18"/>
        <v>16.704187411890732</v>
      </c>
      <c r="Q219" t="s">
        <v>716</v>
      </c>
      <c r="R219" t="s">
        <v>675</v>
      </c>
      <c r="S219" s="28">
        <v>44430</v>
      </c>
      <c r="AD219" s="39"/>
      <c r="AE219" s="39"/>
      <c r="AF219" s="31"/>
      <c r="AG219" s="31"/>
      <c r="AH219" s="50"/>
      <c r="AI219" s="39"/>
      <c r="AJ219" t="s">
        <v>713</v>
      </c>
    </row>
    <row r="220" spans="1:36" s="38" customFormat="1" ht="15" x14ac:dyDescent="0.25">
      <c r="A220">
        <v>1.56</v>
      </c>
      <c r="B220">
        <v>4.45</v>
      </c>
      <c r="C220">
        <v>5.76</v>
      </c>
      <c r="D220" s="20">
        <f t="shared" si="15"/>
        <v>3.9355853260347518E-2</v>
      </c>
      <c r="E220" s="17">
        <f>IF(OR($A220="",$B220="",$C220=""),"",A220*'MPTO_working_3-way'!$I219)</f>
        <v>1.6213951310861421</v>
      </c>
      <c r="F220" s="21">
        <f>IF(OR($A220="",$B220="",$C220=""),"",B220*'MPTO_working_3-way'!$I219)</f>
        <v>4.6251335470085468</v>
      </c>
      <c r="G220" s="22">
        <f>IF(OR($A220="",$B220="",$C220=""),"",C220*'MPTO_working_3-way'!$I219)</f>
        <v>5.9866897147796019</v>
      </c>
      <c r="H220" s="17">
        <f>IF(OR($A220="",$B220="",$C220=""),"",'MPTO_working_3-way'!E219)</f>
        <v>1.5925924745812394</v>
      </c>
      <c r="I220" s="21">
        <f>IF(OR($A220="",$B220="",$C220=""),"",'MPTO_working_3-way'!F219)</f>
        <v>4.7258871249869996</v>
      </c>
      <c r="J220" s="22">
        <f>IF(OR($A220="",$B220="",$C220=""),"",'MPTO_working_3-way'!G219)</f>
        <v>6.2308210127402814</v>
      </c>
      <c r="K220" s="17">
        <f>IF(OR($A220="",$B220="",$C220=""),"",'OddsRatio_working_3-way'!H219)</f>
        <v>1.6020772876000853</v>
      </c>
      <c r="L220" s="21">
        <f>IF(OR($A220="",$B220="",$C220=""),"",'OddsRatio_working_3-way'!I219)</f>
        <v>4.7092261468219538</v>
      </c>
      <c r="M220" s="22">
        <f>IF(OR($A220="",$B220="",$C220=""),"",'OddsRatio_working_3-way'!J219)</f>
        <v>6.117656944600725</v>
      </c>
      <c r="N220" s="23">
        <f t="shared" si="16"/>
        <v>61.675280801547657</v>
      </c>
      <c r="O220" s="24">
        <f t="shared" si="17"/>
        <v>21.620997314699853</v>
      </c>
      <c r="P220" s="24">
        <f t="shared" si="18"/>
        <v>16.703721883752493</v>
      </c>
      <c r="Q220" t="s">
        <v>760</v>
      </c>
      <c r="R220" t="s">
        <v>742</v>
      </c>
      <c r="S220" s="28">
        <v>44430</v>
      </c>
      <c r="AD220" s="39"/>
      <c r="AE220" s="39"/>
      <c r="AF220" s="31"/>
      <c r="AG220" s="31"/>
      <c r="AH220" s="50"/>
      <c r="AI220" s="39"/>
      <c r="AJ220" t="s">
        <v>757</v>
      </c>
    </row>
    <row r="221" spans="1:36" s="38" customFormat="1" ht="15" x14ac:dyDescent="0.25">
      <c r="A221">
        <v>2.09</v>
      </c>
      <c r="B221">
        <v>3.65</v>
      </c>
      <c r="C221">
        <v>3.55</v>
      </c>
      <c r="D221" s="20">
        <f t="shared" si="15"/>
        <v>3.4131643106327658E-2</v>
      </c>
      <c r="E221" s="17">
        <f>IF(OR($A221="",$B221="",$C221=""),"",A221*'MPTO_working_3-way'!$I220)</f>
        <v>2.1613351340922247</v>
      </c>
      <c r="F221" s="21">
        <f>IF(OR($A221="",$B221="",$C221=""),"",B221*'MPTO_working_3-way'!$I220)</f>
        <v>3.7745804973380959</v>
      </c>
      <c r="G221" s="22">
        <f>IF(OR($A221="",$B221="",$C221=""),"",C221*'MPTO_working_3-way'!$I220)</f>
        <v>3.671167333027463</v>
      </c>
      <c r="H221" s="17">
        <f>IF(OR($A221="",$B221="",$C221=""),"",'MPTO_working_3-way'!E220)</f>
        <v>2.1409073031838819</v>
      </c>
      <c r="I221" s="21">
        <f>IF(OR($A221="",$B221="",$C221=""),"",'MPTO_working_3-way'!F220)</f>
        <v>3.8081399913519038</v>
      </c>
      <c r="J221" s="22">
        <f>IF(OR($A221="",$B221="",$C221=""),"",'MPTO_working_3-way'!G220)</f>
        <v>3.6994161286907463</v>
      </c>
      <c r="K221" s="17">
        <f>IF(OR($A221="",$B221="",$C221=""),"",'OddsRatio_working_3-way'!H220)</f>
        <v>2.1491673982228323</v>
      </c>
      <c r="L221" s="21">
        <f>IF(OR($A221="",$B221="",$C221=""),"",'OddsRatio_working_3-way'!I220)</f>
        <v>3.7938473443032175</v>
      </c>
      <c r="M221" s="22">
        <f>IF(OR($A221="",$B221="",$C221=""),"",'OddsRatio_working_3-way'!J220)</f>
        <v>3.6884191426313979</v>
      </c>
      <c r="N221" s="23">
        <f t="shared" si="16"/>
        <v>46.267697416578883</v>
      </c>
      <c r="O221" s="24">
        <f t="shared" si="17"/>
        <v>26.493010301547908</v>
      </c>
      <c r="P221" s="24">
        <f t="shared" si="18"/>
        <v>27.239292281873201</v>
      </c>
      <c r="Q221" t="s">
        <v>738</v>
      </c>
      <c r="R221" t="s">
        <v>740</v>
      </c>
      <c r="S221" s="28">
        <v>44430</v>
      </c>
      <c r="AD221" s="39"/>
      <c r="AE221" s="39"/>
      <c r="AF221" s="31"/>
      <c r="AG221" s="31"/>
      <c r="AH221" s="50"/>
      <c r="AI221" s="39"/>
      <c r="AJ221" t="s">
        <v>757</v>
      </c>
    </row>
    <row r="222" spans="1:36" s="38" customFormat="1" ht="15" x14ac:dyDescent="0.25">
      <c r="A222">
        <v>2.52</v>
      </c>
      <c r="B222">
        <v>3.42</v>
      </c>
      <c r="C222">
        <v>2.91</v>
      </c>
      <c r="D222" s="20">
        <f t="shared" si="15"/>
        <v>3.286566932795898E-2</v>
      </c>
      <c r="E222" s="17">
        <f>IF(OR($A222="",$B222="",$C222=""),"",A222*'MPTO_working_3-way'!$I221)</f>
        <v>2.6028214867064565</v>
      </c>
      <c r="F222" s="21">
        <f>IF(OR($A222="",$B222="",$C222=""),"",B222*'MPTO_working_3-way'!$I221)</f>
        <v>3.5324005891016195</v>
      </c>
      <c r="G222" s="22">
        <f>IF(OR($A222="",$B222="",$C222=""),"",C222*'MPTO_working_3-way'!$I221)</f>
        <v>3.005639097744361</v>
      </c>
      <c r="H222" s="17">
        <f>IF(OR($A222="",$B222="",$C222=""),"",'MPTO_working_3-way'!E221)</f>
        <v>2.5915452090261812</v>
      </c>
      <c r="I222" s="21">
        <f>IF(OR($A222="",$B222="",$C222=""),"",'MPTO_working_3-way'!F221)</f>
        <v>3.5531244262194743</v>
      </c>
      <c r="J222" s="22">
        <f>IF(OR($A222="",$B222="",$C222=""),"",'MPTO_working_3-way'!G221)</f>
        <v>3.0058247903075488</v>
      </c>
      <c r="K222" s="17">
        <f>IF(OR($A222="",$B222="",$C222=""),"",'OddsRatio_working_3-way'!H221)</f>
        <v>2.5968144548953394</v>
      </c>
      <c r="L222" s="21">
        <f>IF(OR($A222="",$B222="",$C222=""),"",'OddsRatio_working_3-way'!I221)</f>
        <v>3.5422966979254742</v>
      </c>
      <c r="M222" s="22">
        <f>IF(OR($A222="",$B222="",$C222=""),"",'OddsRatio_working_3-way'!J221)</f>
        <v>3.0065234268750647</v>
      </c>
      <c r="N222" s="23">
        <f t="shared" si="16"/>
        <v>38.419845736918909</v>
      </c>
      <c r="O222" s="24">
        <f t="shared" si="17"/>
        <v>28.309360016677093</v>
      </c>
      <c r="P222" s="24">
        <f t="shared" si="18"/>
        <v>33.270794246404002</v>
      </c>
      <c r="Q222" t="s">
        <v>739</v>
      </c>
      <c r="R222" t="s">
        <v>736</v>
      </c>
      <c r="S222" s="28">
        <v>44430</v>
      </c>
      <c r="AD222" s="39"/>
      <c r="AE222" s="39"/>
      <c r="AF222" s="31"/>
      <c r="AG222" s="31"/>
      <c r="AH222" s="50"/>
      <c r="AI222" s="39"/>
      <c r="AJ222" t="s">
        <v>757</v>
      </c>
    </row>
    <row r="223" spans="1:36" s="38" customFormat="1" ht="15" x14ac:dyDescent="0.25">
      <c r="A223">
        <v>1.83</v>
      </c>
      <c r="B223">
        <v>3.86</v>
      </c>
      <c r="C223">
        <v>4.3499999999999996</v>
      </c>
      <c r="D223" s="20">
        <f t="shared" si="15"/>
        <v>3.5400502415911639E-2</v>
      </c>
      <c r="E223" s="17">
        <f>IF(OR($A223="",$B223="",$C223=""),"",A223*'MPTO_working_3-way'!$I222)</f>
        <v>1.8947829194211183</v>
      </c>
      <c r="F223" s="21">
        <f>IF(OR($A223="",$B223="",$C223=""),"",B223*'MPTO_working_3-way'!$I222)</f>
        <v>3.9966459393254188</v>
      </c>
      <c r="G223" s="22">
        <f>IF(OR($A223="",$B223="",$C223=""),"",C223*'MPTO_working_3-way'!$I222)</f>
        <v>4.5039921855092153</v>
      </c>
      <c r="H223" s="17">
        <f>IF(OR($A223="",$B223="",$C223=""),"",'MPTO_working_3-way'!E222)</f>
        <v>1.8703897699168697</v>
      </c>
      <c r="I223" s="21">
        <f>IF(OR($A223="",$B223="",$C223=""),"",'MPTO_working_3-way'!F222)</f>
        <v>4.0442082098892982</v>
      </c>
      <c r="J223" s="22">
        <f>IF(OR($A223="",$B223="",$C223=""),"",'MPTO_working_3-way'!G222)</f>
        <v>4.5853704032555305</v>
      </c>
      <c r="K223" s="17">
        <f>IF(OR($A223="",$B223="",$C223=""),"",'OddsRatio_working_3-way'!H222)</f>
        <v>1.8794288599138271</v>
      </c>
      <c r="L223" s="21">
        <f>IF(OR($A223="",$B223="",$C223=""),"",'OddsRatio_working_3-way'!I222)</f>
        <v>4.0303211317512586</v>
      </c>
      <c r="M223" s="22">
        <f>IF(OR($A223="",$B223="",$C223=""),"",'OddsRatio_working_3-way'!J222)</f>
        <v>4.5495020249533971</v>
      </c>
      <c r="N223" s="23">
        <f t="shared" si="16"/>
        <v>52.776494328200585</v>
      </c>
      <c r="O223" s="24">
        <f t="shared" si="17"/>
        <v>25.020980471659865</v>
      </c>
      <c r="P223" s="24">
        <f t="shared" si="18"/>
        <v>22.202525200139558</v>
      </c>
      <c r="Q223" t="s">
        <v>763</v>
      </c>
      <c r="R223" t="s">
        <v>741</v>
      </c>
      <c r="S223" s="28">
        <v>44430</v>
      </c>
      <c r="AD223" s="39"/>
      <c r="AE223" s="39"/>
      <c r="AF223" s="31"/>
      <c r="AG223" s="31"/>
      <c r="AH223" s="50"/>
      <c r="AI223" s="39"/>
      <c r="AJ223" t="s">
        <v>757</v>
      </c>
    </row>
    <row r="224" spans="1:36" s="38" customFormat="1" ht="15" x14ac:dyDescent="0.25">
      <c r="A224">
        <v>1.65</v>
      </c>
      <c r="B224">
        <v>4.28</v>
      </c>
      <c r="C224">
        <v>5.07</v>
      </c>
      <c r="D224" s="20">
        <f t="shared" si="15"/>
        <v>3.6944124650810428E-2</v>
      </c>
      <c r="E224" s="17">
        <f>IF(OR($A224="",$B224="",$C224=""),"",A224*'MPTO_working_3-way'!$I223)</f>
        <v>1.710957805673837</v>
      </c>
      <c r="F224" s="21">
        <f>IF(OR($A224="",$B224="",$C224=""),"",B224*'MPTO_working_3-way'!$I223)</f>
        <v>4.4381208535054686</v>
      </c>
      <c r="G224" s="22">
        <f>IF(OR($A224="",$B224="",$C224=""),"",C224*'MPTO_working_3-way'!$I223)</f>
        <v>5.2573067119796093</v>
      </c>
      <c r="H224" s="17">
        <f>IF(OR($A224="",$B224="",$C224=""),"",'MPTO_working_3-way'!E223)</f>
        <v>1.6842221624296518</v>
      </c>
      <c r="I224" s="21">
        <f>IF(OR($A224="",$B224="",$C224=""),"",'MPTO_working_3-way'!F223)</f>
        <v>4.5181372388189658</v>
      </c>
      <c r="J224" s="22">
        <f>IF(OR($A224="",$B224="",$C224=""),"",'MPTO_working_3-way'!G223)</f>
        <v>5.4076283627444468</v>
      </c>
      <c r="K224" s="17">
        <f>IF(OR($A224="",$B224="",$C224=""),"",'OddsRatio_working_3-way'!H223)</f>
        <v>1.6934048157656689</v>
      </c>
      <c r="L224" s="21">
        <f>IF(OR($A224="",$B224="",$C224=""),"",'OddsRatio_working_3-way'!I223)</f>
        <v>4.4990273780175301</v>
      </c>
      <c r="M224" s="22">
        <f>IF(OR($A224="",$B224="",$C224=""),"",'OddsRatio_working_3-way'!J223)</f>
        <v>5.3417809233327276</v>
      </c>
      <c r="N224" s="23">
        <f t="shared" si="16"/>
        <v>58.446794928771716</v>
      </c>
      <c r="O224" s="24">
        <f t="shared" si="17"/>
        <v>22.532058792633951</v>
      </c>
      <c r="P224" s="24">
        <f t="shared" si="18"/>
        <v>19.02114627859434</v>
      </c>
      <c r="Q224" t="s">
        <v>761</v>
      </c>
      <c r="R224" t="s">
        <v>762</v>
      </c>
      <c r="S224" s="28">
        <v>44430</v>
      </c>
      <c r="AD224" s="39"/>
      <c r="AE224" s="39"/>
      <c r="AF224" s="31"/>
      <c r="AG224" s="31"/>
      <c r="AH224" s="50"/>
      <c r="AI224" s="39"/>
      <c r="AJ224" t="s">
        <v>757</v>
      </c>
    </row>
    <row r="225" spans="1:36" s="38" customFormat="1" ht="15" x14ac:dyDescent="0.25">
      <c r="A225">
        <v>2.09</v>
      </c>
      <c r="B225">
        <v>3.63</v>
      </c>
      <c r="C225">
        <v>3.57</v>
      </c>
      <c r="D225" s="20">
        <f t="shared" si="15"/>
        <v>3.4063038003370183E-2</v>
      </c>
      <c r="E225" s="17">
        <f>IF(OR($A225="",$B225="",$C225=""),"",A225*'MPTO_working_3-way'!$I224)</f>
        <v>2.1611917494270436</v>
      </c>
      <c r="F225" s="21">
        <f>IF(OR($A225="",$B225="",$C225=""),"",B225*'MPTO_working_3-way'!$I224)</f>
        <v>3.7536488279522335</v>
      </c>
      <c r="G225" s="22">
        <f>IF(OR($A225="",$B225="",$C225=""),"",C225*'MPTO_working_3-way'!$I224)</f>
        <v>3.6916050456720315</v>
      </c>
      <c r="H225" s="17">
        <f>IF(OR($A225="",$B225="",$C225=""),"",'MPTO_working_3-way'!E224)</f>
        <v>2.1408024915162724</v>
      </c>
      <c r="I225" s="21">
        <f>IF(OR($A225="",$B225="",$C225=""),"",'MPTO_working_3-way'!F224)</f>
        <v>3.7860467476393231</v>
      </c>
      <c r="J225" s="22">
        <f>IF(OR($A225="",$B225="",$C225=""),"",'MPTO_working_3-way'!G224)</f>
        <v>3.7208236430154908</v>
      </c>
      <c r="K225" s="17">
        <f>IF(OR($A225="",$B225="",$C225=""),"",'OddsRatio_working_3-way'!H224)</f>
        <v>2.1490454984357128</v>
      </c>
      <c r="L225" s="21">
        <f>IF(OR($A225="",$B225="",$C225=""),"",'OddsRatio_working_3-way'!I224)</f>
        <v>3.7724675787944277</v>
      </c>
      <c r="M225" s="22">
        <f>IF(OR($A225="",$B225="",$C225=""),"",'OddsRatio_working_3-way'!J224)</f>
        <v>3.7092173678713602</v>
      </c>
      <c r="N225" s="23">
        <f t="shared" si="16"/>
        <v>46.270767055496641</v>
      </c>
      <c r="O225" s="24">
        <f t="shared" si="17"/>
        <v>26.640744668316245</v>
      </c>
      <c r="P225" s="24">
        <f t="shared" si="18"/>
        <v>27.088488276187107</v>
      </c>
      <c r="Q225" t="s">
        <v>627</v>
      </c>
      <c r="R225" t="s">
        <v>628</v>
      </c>
      <c r="S225" s="28">
        <v>44430</v>
      </c>
      <c r="AD225" s="39"/>
      <c r="AE225" s="39"/>
      <c r="AF225" s="31"/>
      <c r="AG225" s="31"/>
      <c r="AH225" s="50"/>
      <c r="AI225" s="39"/>
      <c r="AJ225" t="s">
        <v>706</v>
      </c>
    </row>
    <row r="226" spans="1:36" s="38" customFormat="1" ht="15" x14ac:dyDescent="0.25">
      <c r="A226">
        <v>1.75</v>
      </c>
      <c r="B226">
        <v>3.61</v>
      </c>
      <c r="C226">
        <v>5.38</v>
      </c>
      <c r="D226" s="20">
        <f t="shared" si="15"/>
        <v>3.4310487625834218E-2</v>
      </c>
      <c r="E226" s="17">
        <f>IF(OR($A226="",$B226="",$C226=""),"",A226*'MPTO_working_3-way'!$I225)</f>
        <v>1.8100433533452098</v>
      </c>
      <c r="F226" s="21">
        <f>IF(OR($A226="",$B226="",$C226=""),"",B226*'MPTO_working_3-way'!$I225)</f>
        <v>3.7338608603292616</v>
      </c>
      <c r="G226" s="22">
        <f>IF(OR($A226="",$B226="",$C226=""),"",C226*'MPTO_working_3-way'!$I225)</f>
        <v>5.5645904234269876</v>
      </c>
      <c r="H226" s="17">
        <f>IF(OR($A226="",$B226="",$C226=""),"",'MPTO_working_3-way'!E225)</f>
        <v>1.7857406183093472</v>
      </c>
      <c r="I226" s="21">
        <f>IF(OR($A226="",$B226="",$C226=""),"",'MPTO_working_3-way'!F225)</f>
        <v>3.7654645599794674</v>
      </c>
      <c r="J226" s="22">
        <f>IF(OR($A226="",$B226="",$C226=""),"",'MPTO_working_3-way'!G225)</f>
        <v>5.7327360588316312</v>
      </c>
      <c r="K226" s="17">
        <f>IF(OR($A226="",$B226="",$C226=""),"",'OddsRatio_working_3-way'!H225)</f>
        <v>1.7947449633317998</v>
      </c>
      <c r="L226" s="21">
        <f>IF(OR($A226="",$B226="",$C226=""),"",'OddsRatio_working_3-way'!I225)</f>
        <v>3.7657124723946622</v>
      </c>
      <c r="M226" s="22">
        <f>IF(OR($A226="",$B226="",$C226=""),"",'OddsRatio_working_3-way'!J225)</f>
        <v>5.6413105858577088</v>
      </c>
      <c r="N226" s="23">
        <f t="shared" si="16"/>
        <v>55.247295494434546</v>
      </c>
      <c r="O226" s="24">
        <f t="shared" si="17"/>
        <v>26.781929948825606</v>
      </c>
      <c r="P226" s="24">
        <f t="shared" si="18"/>
        <v>17.970774556739862</v>
      </c>
      <c r="Q226" t="s">
        <v>522</v>
      </c>
      <c r="R226" t="s">
        <v>564</v>
      </c>
      <c r="S226" s="28">
        <v>44430</v>
      </c>
      <c r="AD226" s="39"/>
      <c r="AE226" s="39"/>
      <c r="AF226" s="31"/>
      <c r="AG226" s="31"/>
      <c r="AH226" s="50"/>
      <c r="AI226" s="39"/>
      <c r="AJ226" t="s">
        <v>706</v>
      </c>
    </row>
    <row r="227" spans="1:36" s="38" customFormat="1" ht="15" x14ac:dyDescent="0.25">
      <c r="A227">
        <v>2.34</v>
      </c>
      <c r="B227">
        <v>2.99</v>
      </c>
      <c r="C227">
        <v>3.62</v>
      </c>
      <c r="D227" s="20">
        <f t="shared" si="15"/>
        <v>3.8041681808196337E-2</v>
      </c>
      <c r="E227" s="17">
        <f>IF(OR($A227="",$B227="",$C227=""),"",A227*'MPTO_working_3-way'!$I226)</f>
        <v>2.4290175354311794</v>
      </c>
      <c r="F227" s="21">
        <f>IF(OR($A227="",$B227="",$C227=""),"",B227*'MPTO_working_3-way'!$I226)</f>
        <v>3.1037446286065071</v>
      </c>
      <c r="G227" s="22">
        <f>IF(OR($A227="",$B227="",$C227=""),"",C227*'MPTO_working_3-way'!$I226)</f>
        <v>3.7577108881456707</v>
      </c>
      <c r="H227" s="17">
        <f>IF(OR($A227="",$B227="",$C227=""),"",'MPTO_working_3-way'!E226)</f>
        <v>2.4115569521439264</v>
      </c>
      <c r="I227" s="21">
        <f>IF(OR($A227="",$B227="",$C227=""),"",'MPTO_working_3-way'!F226)</f>
        <v>3.1078331075289629</v>
      </c>
      <c r="J227" s="22">
        <f>IF(OR($A227="",$B227="",$C227=""),"",'MPTO_working_3-way'!G226)</f>
        <v>3.794165989390347</v>
      </c>
      <c r="K227" s="17">
        <f>IF(OR($A227="",$B227="",$C227=""),"",'OddsRatio_working_3-way'!H226)</f>
        <v>2.4193312104747582</v>
      </c>
      <c r="L227" s="21">
        <f>IF(OR($A227="",$B227="",$C227=""),"",'OddsRatio_working_3-way'!I226)</f>
        <v>3.1078127677946039</v>
      </c>
      <c r="M227" s="22">
        <f>IF(OR($A227="",$B227="",$C227=""),"",'OddsRatio_working_3-way'!J226)</f>
        <v>3.7751102771969154</v>
      </c>
      <c r="N227" s="23">
        <f t="shared" si="16"/>
        <v>41.1689082278481</v>
      </c>
      <c r="O227" s="24">
        <f t="shared" si="17"/>
        <v>32.219145569620252</v>
      </c>
      <c r="P227" s="24">
        <f t="shared" si="18"/>
        <v>26.611946202531644</v>
      </c>
      <c r="Q227" t="s">
        <v>524</v>
      </c>
      <c r="R227" t="s">
        <v>567</v>
      </c>
      <c r="S227" s="28">
        <v>44430</v>
      </c>
      <c r="AD227" s="39"/>
      <c r="AE227" s="39"/>
      <c r="AF227" s="31"/>
      <c r="AG227" s="31"/>
      <c r="AH227" s="50"/>
      <c r="AI227" s="39"/>
      <c r="AJ227" t="s">
        <v>707</v>
      </c>
    </row>
    <row r="228" spans="1:36" s="38" customFormat="1" ht="15" x14ac:dyDescent="0.25">
      <c r="A228">
        <v>2.5099999999999998</v>
      </c>
      <c r="B228">
        <v>3.24</v>
      </c>
      <c r="C228">
        <v>3.03</v>
      </c>
      <c r="D228" s="20">
        <f t="shared" si="15"/>
        <v>3.7081353110964166E-2</v>
      </c>
      <c r="E228" s="17">
        <f>IF(OR($A228="",$B228="",$C228=""),"",A228*'MPTO_working_3-way'!$I227)</f>
        <v>2.60307419630852</v>
      </c>
      <c r="F228" s="21">
        <f>IF(OR($A228="",$B228="",$C228=""),"",B228*'MPTO_working_3-way'!$I227)</f>
        <v>3.3601435840795242</v>
      </c>
      <c r="G228" s="22">
        <f>IF(OR($A228="",$B228="",$C228=""),"",C228*'MPTO_working_3-way'!$I227)</f>
        <v>3.1423564999262212</v>
      </c>
      <c r="H228" s="17">
        <f>IF(OR($A228="",$B228="",$C228=""),"",'MPTO_working_3-way'!E227)</f>
        <v>2.5903653923460026</v>
      </c>
      <c r="I228" s="21">
        <f>IF(OR($A228="",$B228="",$C228=""),"",'MPTO_working_3-way'!F227)</f>
        <v>3.3751682709824404</v>
      </c>
      <c r="J228" s="22">
        <f>IF(OR($A228="",$B228="",$C228=""),"",'MPTO_working_3-way'!G227)</f>
        <v>3.1478955071038901</v>
      </c>
      <c r="K228" s="17">
        <f>IF(OR($A228="",$B228="",$C228=""),"",'OddsRatio_working_3-way'!H227)</f>
        <v>2.5961452016601383</v>
      </c>
      <c r="L228" s="21">
        <f>IF(OR($A228="",$B228="",$C228=""),"",'OddsRatio_working_3-way'!I227)</f>
        <v>3.3677915574296096</v>
      </c>
      <c r="M228" s="22">
        <f>IF(OR($A228="",$B228="",$C228=""),"",'OddsRatio_working_3-way'!J227)</f>
        <v>3.1458110989205834</v>
      </c>
      <c r="N228" s="23">
        <f t="shared" si="16"/>
        <v>38.416115891668525</v>
      </c>
      <c r="O228" s="24">
        <f t="shared" si="17"/>
        <v>29.760632990150608</v>
      </c>
      <c r="P228" s="24">
        <f t="shared" si="18"/>
        <v>31.823251118180856</v>
      </c>
      <c r="Q228" t="s">
        <v>568</v>
      </c>
      <c r="R228" t="s">
        <v>526</v>
      </c>
      <c r="S228" s="28">
        <v>44430</v>
      </c>
      <c r="AD228" s="39"/>
      <c r="AE228" s="39"/>
      <c r="AF228" s="31"/>
      <c r="AG228" s="31"/>
      <c r="AH228" s="50"/>
      <c r="AI228" s="39"/>
      <c r="AJ228" t="s">
        <v>707</v>
      </c>
    </row>
    <row r="229" spans="1:36" s="38" customFormat="1" ht="15" x14ac:dyDescent="0.25">
      <c r="A229">
        <v>2.52</v>
      </c>
      <c r="B229">
        <v>3.28</v>
      </c>
      <c r="C229">
        <v>3.01</v>
      </c>
      <c r="D229" s="20">
        <f t="shared" si="15"/>
        <v>3.3929359227147016E-2</v>
      </c>
      <c r="E229" s="17">
        <f>IF(OR($A229="",$B229="",$C229=""),"",A229*'MPTO_working_3-way'!$I228)</f>
        <v>2.6055019852524106</v>
      </c>
      <c r="F229" s="21">
        <f>IF(OR($A229="",$B229="",$C229=""),"",B229*'MPTO_working_3-way'!$I228)</f>
        <v>3.3912882982650419</v>
      </c>
      <c r="G229" s="22">
        <f>IF(OR($A229="",$B229="",$C229=""),"",C229*'MPTO_working_3-way'!$I228)</f>
        <v>3.1121273712737123</v>
      </c>
      <c r="H229" s="17">
        <f>IF(OR($A229="",$B229="",$C229=""),"",'MPTO_working_3-way'!E228)</f>
        <v>2.5939286840292239</v>
      </c>
      <c r="I229" s="21">
        <f>IF(OR($A229="",$B229="",$C229=""),"",'MPTO_working_3-way'!F228)</f>
        <v>3.4063627720585976</v>
      </c>
      <c r="J229" s="22">
        <f>IF(OR($A229="",$B229="",$C229=""),"",'MPTO_working_3-way'!G228)</f>
        <v>3.1160789851446951</v>
      </c>
      <c r="K229" s="17">
        <f>IF(OR($A229="",$B229="",$C229=""),"",'OddsRatio_working_3-way'!H228)</f>
        <v>2.5992246443500635</v>
      </c>
      <c r="L229" s="21">
        <f>IF(OR($A229="",$B229="",$C229=""),"",'OddsRatio_working_3-way'!I228)</f>
        <v>3.3988369665250961</v>
      </c>
      <c r="M229" s="22">
        <f>IF(OR($A229="",$B229="",$C229=""),"",'OddsRatio_working_3-way'!J228)</f>
        <v>3.1147641678576496</v>
      </c>
      <c r="N229" s="23">
        <f t="shared" si="16"/>
        <v>38.380320017415912</v>
      </c>
      <c r="O229" s="24">
        <f t="shared" si="17"/>
        <v>29.487319037770771</v>
      </c>
      <c r="P229" s="24">
        <f t="shared" si="18"/>
        <v>32.132360944813328</v>
      </c>
      <c r="Q229" t="s">
        <v>573</v>
      </c>
      <c r="R229" t="s">
        <v>636</v>
      </c>
      <c r="S229" s="28">
        <v>44430</v>
      </c>
      <c r="AD229" s="39"/>
      <c r="AE229" s="39"/>
      <c r="AF229" s="31"/>
      <c r="AG229" s="31"/>
      <c r="AH229" s="50"/>
      <c r="AI229" s="39"/>
      <c r="AJ229" t="s">
        <v>708</v>
      </c>
    </row>
    <row r="230" spans="1:36" s="38" customFormat="1" ht="15" x14ac:dyDescent="0.25">
      <c r="A230">
        <v>3.09</v>
      </c>
      <c r="B230">
        <v>3.11</v>
      </c>
      <c r="C230">
        <v>2.57</v>
      </c>
      <c r="D230" s="20">
        <f t="shared" si="15"/>
        <v>3.4273062195143034E-2</v>
      </c>
      <c r="E230" s="17">
        <f>IF(OR($A230="",$B230="",$C230=""),"",A230*'MPTO_working_3-way'!$I229)</f>
        <v>3.1959037621829918</v>
      </c>
      <c r="F230" s="21">
        <f>IF(OR($A230="",$B230="",$C230=""),"",B230*'MPTO_working_3-way'!$I229)</f>
        <v>3.2165892234268947</v>
      </c>
      <c r="G230" s="22">
        <f>IF(OR($A230="",$B230="",$C230=""),"",C230*'MPTO_working_3-way'!$I229)</f>
        <v>2.6580817698415173</v>
      </c>
      <c r="H230" s="17">
        <f>IF(OR($A230="",$B230="",$C230=""),"",'MPTO_working_3-way'!E229)</f>
        <v>3.2030724752236579</v>
      </c>
      <c r="I230" s="21">
        <f>IF(OR($A230="",$B230="",$C230=""),"",'MPTO_working_3-way'!F229)</f>
        <v>3.2245680687794547</v>
      </c>
      <c r="J230" s="22">
        <f>IF(OR($A230="",$B230="",$C230=""),"",'MPTO_working_3-way'!G229)</f>
        <v>2.6477391844826559</v>
      </c>
      <c r="K230" s="17">
        <f>IF(OR($A230="",$B230="",$C230=""),"",'OddsRatio_working_3-way'!H229)</f>
        <v>3.1998065981059636</v>
      </c>
      <c r="L230" s="21">
        <f>IF(OR($A230="",$B230="",$C230=""),"",'OddsRatio_working_3-way'!I229)</f>
        <v>3.2208573789490829</v>
      </c>
      <c r="M230" s="22">
        <f>IF(OR($A230="",$B230="",$C230=""),"",'OddsRatio_working_3-way'!J229)</f>
        <v>2.6524862961848625</v>
      </c>
      <c r="N230" s="23">
        <f t="shared" si="16"/>
        <v>31.29005359400875</v>
      </c>
      <c r="O230" s="24">
        <f t="shared" si="17"/>
        <v>31.088831384400972</v>
      </c>
      <c r="P230" s="24">
        <f t="shared" si="18"/>
        <v>37.621115021590285</v>
      </c>
      <c r="Q230" t="s">
        <v>683</v>
      </c>
      <c r="R230" t="s">
        <v>527</v>
      </c>
      <c r="S230" s="28">
        <v>44430</v>
      </c>
      <c r="AD230" s="39"/>
      <c r="AE230" s="39"/>
      <c r="AF230" s="31"/>
      <c r="AG230" s="31"/>
      <c r="AH230" s="50"/>
      <c r="AI230" s="39"/>
      <c r="AJ230" t="s">
        <v>708</v>
      </c>
    </row>
    <row r="231" spans="1:36" s="38" customFormat="1" ht="15" x14ac:dyDescent="0.25">
      <c r="A231">
        <v>3.19</v>
      </c>
      <c r="B231">
        <v>3.18</v>
      </c>
      <c r="C231">
        <v>2.4700000000000002</v>
      </c>
      <c r="D231" s="20">
        <f t="shared" si="15"/>
        <v>3.2803332224624615E-2</v>
      </c>
      <c r="E231" s="17">
        <f>IF(OR($A231="",$B231="",$C231=""),"",A231*'MPTO_working_3-way'!$I230)</f>
        <v>3.2946426297965523</v>
      </c>
      <c r="F231" s="21">
        <f>IF(OR($A231="",$B231="",$C231=""),"",B231*'MPTO_working_3-way'!$I230)</f>
        <v>3.2843145964743066</v>
      </c>
      <c r="G231" s="22">
        <f>IF(OR($A231="",$B231="",$C231=""),"",C231*'MPTO_working_3-way'!$I230)</f>
        <v>2.5510242305948232</v>
      </c>
      <c r="H231" s="17">
        <f>IF(OR($A231="",$B231="",$C231=""),"",'MPTO_working_3-way'!E230)</f>
        <v>3.3052914636674182</v>
      </c>
      <c r="I231" s="21">
        <f>IF(OR($A231="",$B231="",$C231=""),"",'MPTO_working_3-way'!F230)</f>
        <v>3.2945567872754422</v>
      </c>
      <c r="J231" s="22">
        <f>IF(OR($A231="",$B231="",$C231=""),"",'MPTO_working_3-way'!G230)</f>
        <v>2.5385616686739385</v>
      </c>
      <c r="K231" s="17">
        <f>IF(OR($A231="",$B231="",$C231=""),"",'OddsRatio_working_3-way'!H230)</f>
        <v>3.3004704000253295</v>
      </c>
      <c r="L231" s="21">
        <f>IF(OR($A231="",$B231="",$C231=""),"",'OddsRatio_working_3-way'!I230)</f>
        <v>3.2899659689749852</v>
      </c>
      <c r="M231" s="22">
        <f>IF(OR($A231="",$B231="",$C231=""),"",'OddsRatio_working_3-way'!J230)</f>
        <v>2.5441513644005642</v>
      </c>
      <c r="N231" s="23">
        <f t="shared" si="16"/>
        <v>30.352305617491236</v>
      </c>
      <c r="O231" s="24">
        <f t="shared" si="17"/>
        <v>30.447753119433031</v>
      </c>
      <c r="P231" s="24">
        <f t="shared" si="18"/>
        <v>39.199941263075722</v>
      </c>
      <c r="Q231" t="s">
        <v>571</v>
      </c>
      <c r="R231" t="s">
        <v>575</v>
      </c>
      <c r="S231" s="28">
        <v>44430</v>
      </c>
      <c r="AD231" s="39"/>
      <c r="AE231" s="39"/>
      <c r="AF231" s="31"/>
      <c r="AG231" s="31"/>
      <c r="AH231" s="50"/>
      <c r="AI231" s="39"/>
      <c r="AJ231" t="s">
        <v>708</v>
      </c>
    </row>
    <row r="232" spans="1:36" s="38" customFormat="1" ht="15" x14ac:dyDescent="0.25">
      <c r="A232">
        <v>2.3199999999999998</v>
      </c>
      <c r="B232">
        <v>3.49</v>
      </c>
      <c r="C232">
        <v>3.16</v>
      </c>
      <c r="D232" s="20">
        <f t="shared" si="15"/>
        <v>3.4023130250550482E-2</v>
      </c>
      <c r="E232" s="17">
        <f>IF(OR($A232="",$B232="",$C232=""),"",A232*'MPTO_working_3-way'!$I231)</f>
        <v>2.3989336621812769</v>
      </c>
      <c r="F232" s="21">
        <f>IF(OR($A232="",$B232="",$C232=""),"",B232*'MPTO_working_3-way'!$I231)</f>
        <v>3.6087407245744214</v>
      </c>
      <c r="G232" s="22">
        <f>IF(OR($A232="",$B232="",$C232=""),"",C232*'MPTO_working_3-way'!$I231)</f>
        <v>3.2675130915917396</v>
      </c>
      <c r="H232" s="17">
        <f>IF(OR($A232="",$B232="",$C232=""),"",'MPTO_working_3-way'!E231)</f>
        <v>2.3826915225750436</v>
      </c>
      <c r="I232" s="21">
        <f>IF(OR($A232="",$B232="",$C232=""),"",'MPTO_working_3-way'!F231)</f>
        <v>3.633827781241076</v>
      </c>
      <c r="J232" s="22">
        <f>IF(OR($A232="",$B232="",$C232=""),"",'MPTO_working_3-way'!G231)</f>
        <v>3.2774564933871586</v>
      </c>
      <c r="K232" s="17">
        <f>IF(OR($A232="",$B232="",$C232=""),"",'OddsRatio_working_3-way'!H231)</f>
        <v>2.3897519315910793</v>
      </c>
      <c r="L232" s="21">
        <f>IF(OR($A232="",$B232="",$C232=""),"",'OddsRatio_working_3-way'!I231)</f>
        <v>3.621577507319536</v>
      </c>
      <c r="M232" s="22">
        <f>IF(OR($A232="",$B232="",$C232=""),"",'OddsRatio_working_3-way'!J231)</f>
        <v>3.2741395244217668</v>
      </c>
      <c r="N232" s="23">
        <f t="shared" si="16"/>
        <v>41.685187705054361</v>
      </c>
      <c r="O232" s="24">
        <f t="shared" si="17"/>
        <v>27.710497270981694</v>
      </c>
      <c r="P232" s="24">
        <f t="shared" si="18"/>
        <v>30.604315023963956</v>
      </c>
      <c r="Q232" t="s">
        <v>644</v>
      </c>
      <c r="R232" t="s">
        <v>645</v>
      </c>
      <c r="S232" s="28">
        <v>44430</v>
      </c>
      <c r="AD232" s="39"/>
      <c r="AE232" s="39"/>
      <c r="AF232" s="31"/>
      <c r="AG232" s="31"/>
      <c r="AH232" s="50"/>
      <c r="AI232" s="39"/>
      <c r="AJ232" t="s">
        <v>714</v>
      </c>
    </row>
    <row r="233" spans="1:36" s="38" customFormat="1" ht="15" x14ac:dyDescent="0.25">
      <c r="A233">
        <v>2.8</v>
      </c>
      <c r="B233">
        <v>3.25</v>
      </c>
      <c r="C233">
        <v>2.72</v>
      </c>
      <c r="D233" s="20">
        <f t="shared" si="15"/>
        <v>3.2482223658694354E-2</v>
      </c>
      <c r="E233" s="17">
        <f>IF(OR($A233="",$B233="",$C233=""),"",A233*'MPTO_working_3-way'!$I232)</f>
        <v>2.8909502262443438</v>
      </c>
      <c r="F233" s="21">
        <f>IF(OR($A233="",$B233="",$C233=""),"",B233*'MPTO_working_3-way'!$I232)</f>
        <v>3.3555672268907566</v>
      </c>
      <c r="G233" s="22">
        <f>IF(OR($A233="",$B233="",$C233=""),"",C233*'MPTO_working_3-way'!$I232)</f>
        <v>2.8083516483516489</v>
      </c>
      <c r="H233" s="17">
        <f>IF(OR($A233="",$B233="",$C233=""),"",'MPTO_working_3-way'!E232)</f>
        <v>2.8875408306112922</v>
      </c>
      <c r="I233" s="21">
        <f>IF(OR($A233="",$B233="",$C233=""),"",'MPTO_working_3-way'!F232)</f>
        <v>3.3685356559608062</v>
      </c>
      <c r="J233" s="22">
        <f>IF(OR($A233="",$B233="",$C233=""),"",'MPTO_working_3-way'!G232)</f>
        <v>2.8025362318840585</v>
      </c>
      <c r="K233" s="17">
        <f>IF(OR($A233="",$B233="",$C233=""),"",'OddsRatio_working_3-way'!H232)</f>
        <v>2.8894248780599745</v>
      </c>
      <c r="L233" s="21">
        <f>IF(OR($A233="",$B233="",$C233=""),"",'OddsRatio_working_3-way'!I232)</f>
        <v>3.3617810975749682</v>
      </c>
      <c r="M233" s="22">
        <f>IF(OR($A233="",$B233="",$C233=""),"",'OddsRatio_working_3-way'!J232)</f>
        <v>2.805450439035087</v>
      </c>
      <c r="N233" s="23">
        <f t="shared" si="16"/>
        <v>34.590702770386599</v>
      </c>
      <c r="O233" s="24">
        <f t="shared" si="17"/>
        <v>29.80122084833307</v>
      </c>
      <c r="P233" s="24">
        <f t="shared" si="18"/>
        <v>35.60807638128032</v>
      </c>
      <c r="Q233" t="s">
        <v>688</v>
      </c>
      <c r="R233" t="s">
        <v>646</v>
      </c>
      <c r="S233" s="28">
        <v>44430</v>
      </c>
      <c r="AD233" s="39"/>
      <c r="AE233" s="39"/>
      <c r="AF233" s="31"/>
      <c r="AG233" s="31"/>
      <c r="AH233" s="50"/>
      <c r="AI233" s="39"/>
      <c r="AJ233" t="s">
        <v>714</v>
      </c>
    </row>
    <row r="234" spans="1:36" s="38" customFormat="1" ht="15" x14ac:dyDescent="0.25">
      <c r="A234">
        <v>1.96</v>
      </c>
      <c r="B234">
        <v>3.64</v>
      </c>
      <c r="C234">
        <v>3.98</v>
      </c>
      <c r="D234" s="20">
        <f t="shared" si="15"/>
        <v>3.6185637764962975E-2</v>
      </c>
      <c r="E234" s="17">
        <f>IF(OR($A234="",$B234="",$C234=""),"",A234*'MPTO_working_3-way'!$I233)</f>
        <v>2.0309238500193274</v>
      </c>
      <c r="F234" s="21">
        <f>IF(OR($A234="",$B234="",$C234=""),"",B234*'MPTO_working_3-way'!$I233)</f>
        <v>3.7717157214644654</v>
      </c>
      <c r="G234" s="22">
        <f>IF(OR($A234="",$B234="",$C234=""),"",C234*'MPTO_working_3-way'!$I233)</f>
        <v>4.1240188383045524</v>
      </c>
      <c r="H234" s="17">
        <f>IF(OR($A234="",$B234="",$C234=""),"",'MPTO_working_3-way'!E233)</f>
        <v>2.0074589047603966</v>
      </c>
      <c r="I234" s="21">
        <f>IF(OR($A234="",$B234="",$C234=""),"",'MPTO_working_3-way'!F233)</f>
        <v>3.8071540124939935</v>
      </c>
      <c r="J234" s="22">
        <f>IF(OR($A234="",$B234="",$C234=""),"",'MPTO_working_3-way'!G233)</f>
        <v>4.1806998449919197</v>
      </c>
      <c r="K234" s="17">
        <f>IF(OR($A234="",$B234="",$C234=""),"",'OddsRatio_working_3-way'!H233)</f>
        <v>2.0165630782265604</v>
      </c>
      <c r="L234" s="21">
        <f>IF(OR($A234="",$B234="",$C234=""),"",'OddsRatio_working_3-way'!I233)</f>
        <v>3.7955484651230424</v>
      </c>
      <c r="M234" s="22">
        <f>IF(OR($A234="",$B234="",$C234=""),"",'OddsRatio_working_3-way'!J233)</f>
        <v>4.1555812219949493</v>
      </c>
      <c r="N234" s="23">
        <f t="shared" si="16"/>
        <v>49.238675295013323</v>
      </c>
      <c r="O234" s="24">
        <f t="shared" si="17"/>
        <v>26.513132851161021</v>
      </c>
      <c r="P234" s="24">
        <f t="shared" si="18"/>
        <v>24.248191853825656</v>
      </c>
      <c r="Q234" t="s">
        <v>686</v>
      </c>
      <c r="R234" t="s">
        <v>643</v>
      </c>
      <c r="S234" s="28">
        <v>44430</v>
      </c>
      <c r="AD234" s="39"/>
      <c r="AE234" s="39"/>
      <c r="AF234" s="31"/>
      <c r="AG234" s="31"/>
      <c r="AH234" s="50"/>
      <c r="AI234" s="39"/>
      <c r="AJ234" t="s">
        <v>714</v>
      </c>
    </row>
    <row r="235" spans="1:36" s="38" customFormat="1" ht="15" x14ac:dyDescent="0.25">
      <c r="A235">
        <v>2.5499999999999998</v>
      </c>
      <c r="B235">
        <v>3.55</v>
      </c>
      <c r="C235">
        <v>2.78</v>
      </c>
      <c r="D235" s="20">
        <f t="shared" si="15"/>
        <v>3.3559233805995792E-2</v>
      </c>
      <c r="E235" s="17">
        <f>IF(OR($A235="",$B235="",$C235=""),"",A235*'MPTO_working_3-way'!$I234)</f>
        <v>2.6355760462052893</v>
      </c>
      <c r="F235" s="21">
        <f>IF(OR($A235="",$B235="",$C235=""),"",B235*'MPTO_working_3-way'!$I234)</f>
        <v>3.6691352800112851</v>
      </c>
      <c r="G235" s="22">
        <f>IF(OR($A235="",$B235="",$C235=""),"",C235*'MPTO_working_3-way'!$I234)</f>
        <v>2.8732946699806683</v>
      </c>
      <c r="H235" s="17">
        <f>IF(OR($A235="",$B235="",$C235=""),"",'MPTO_working_3-way'!E234)</f>
        <v>2.6248754887014143</v>
      </c>
      <c r="I235" s="21">
        <f>IF(OR($A235="",$B235="",$C235=""),"",'MPTO_working_3-way'!F234)</f>
        <v>3.6968067004693363</v>
      </c>
      <c r="J235" s="22">
        <f>IF(OR($A235="",$B235="",$C235=""),"",'MPTO_working_3-way'!G234)</f>
        <v>2.8692278896892978</v>
      </c>
      <c r="K235" s="17">
        <f>IF(OR($A235="",$B235="",$C235=""),"",'OddsRatio_working_3-way'!H234)</f>
        <v>2.6301314975883998</v>
      </c>
      <c r="L235" s="21">
        <f>IF(OR($A235="",$B235="",$C235=""),"",'OddsRatio_working_3-way'!I234)</f>
        <v>3.6818292379680129</v>
      </c>
      <c r="M235" s="22">
        <f>IF(OR($A235="",$B235="",$C235=""),"",'OddsRatio_working_3-way'!J234)</f>
        <v>2.8720219778757108</v>
      </c>
      <c r="N235" s="23">
        <f t="shared" si="16"/>
        <v>37.942369427731109</v>
      </c>
      <c r="O235" s="24">
        <f t="shared" si="17"/>
        <v>27.254378039637839</v>
      </c>
      <c r="P235" s="24">
        <f t="shared" si="18"/>
        <v>34.803252532631049</v>
      </c>
      <c r="Q235" t="s">
        <v>685</v>
      </c>
      <c r="R235" t="s">
        <v>579</v>
      </c>
      <c r="S235" s="28">
        <v>44430</v>
      </c>
      <c r="AD235" s="39"/>
      <c r="AE235" s="39"/>
      <c r="AF235" s="31"/>
      <c r="AG235" s="31"/>
      <c r="AH235" s="50"/>
      <c r="AI235" s="39"/>
      <c r="AJ235" t="s">
        <v>714</v>
      </c>
    </row>
    <row r="236" spans="1:36" s="38" customFormat="1" ht="15" x14ac:dyDescent="0.25">
      <c r="A236">
        <v>3.81</v>
      </c>
      <c r="B236">
        <v>3.93</v>
      </c>
      <c r="C236">
        <v>1.91</v>
      </c>
      <c r="D236" s="20">
        <f t="shared" si="15"/>
        <v>4.048032723378503E-2</v>
      </c>
      <c r="E236" s="17">
        <f>IF(OR($A236="",$B236="",$C236=""),"",A236*'MPTO_working_3-way'!$I235)</f>
        <v>3.9642300467607212</v>
      </c>
      <c r="F236" s="21">
        <f>IF(OR($A236="",$B236="",$C236=""),"",B236*'MPTO_working_3-way'!$I235)</f>
        <v>4.0890876860287753</v>
      </c>
      <c r="G236" s="22">
        <f>IF(OR($A236="",$B236="",$C236=""),"",C236*'MPTO_working_3-way'!$I235)</f>
        <v>1.9873174250165293</v>
      </c>
      <c r="H236" s="17">
        <f>IF(OR($A236="",$B236="",$C236=""),"",'MPTO_working_3-way'!E235)</f>
        <v>4.0164876950048178</v>
      </c>
      <c r="I236" s="21">
        <f>IF(OR($A236="",$B236="",$C236=""),"",'MPTO_working_3-way'!F235)</f>
        <v>4.1500752916654156</v>
      </c>
      <c r="J236" s="22">
        <f>IF(OR($A236="",$B236="",$C236=""),"",'MPTO_working_3-way'!G235)</f>
        <v>1.960527649853459</v>
      </c>
      <c r="K236" s="17">
        <f>IF(OR($A236="",$B236="",$C236=""),"",'OddsRatio_working_3-way'!H235)</f>
        <v>3.997400511277581</v>
      </c>
      <c r="L236" s="21">
        <f>IF(OR($A236="",$B236="",$C236=""),"",'OddsRatio_working_3-way'!I235)</f>
        <v>4.1254033800865884</v>
      </c>
      <c r="M236" s="22">
        <f>IF(OR($A236="",$B236="",$C236=""),"",'OddsRatio_working_3-way'!J235)</f>
        <v>1.9706884218016365</v>
      </c>
      <c r="N236" s="23">
        <f t="shared" si="16"/>
        <v>25.225579449334095</v>
      </c>
      <c r="O236" s="24">
        <f t="shared" si="17"/>
        <v>24.455332748591076</v>
      </c>
      <c r="P236" s="24">
        <f t="shared" si="18"/>
        <v>50.319087802074826</v>
      </c>
      <c r="Q236" t="s">
        <v>780</v>
      </c>
      <c r="R236" t="s">
        <v>781</v>
      </c>
      <c r="S236" s="28">
        <v>44430</v>
      </c>
      <c r="AD236" s="39"/>
      <c r="AE236" s="39"/>
      <c r="AF236" s="31"/>
      <c r="AG236" s="31"/>
      <c r="AH236" s="50"/>
      <c r="AI236" s="39"/>
      <c r="AJ236" t="s">
        <v>785</v>
      </c>
    </row>
    <row r="237" spans="1:36" s="38" customFormat="1" ht="15" x14ac:dyDescent="0.25">
      <c r="A237">
        <v>2.2599999999999998</v>
      </c>
      <c r="B237">
        <v>3.89</v>
      </c>
      <c r="C237">
        <v>2.95</v>
      </c>
      <c r="D237" s="20">
        <f t="shared" si="15"/>
        <v>3.8530335694012319E-2</v>
      </c>
      <c r="E237" s="17">
        <f>IF(OR($A237="",$B237="",$C237=""),"",A237*'MPTO_working_3-way'!$I236)</f>
        <v>2.3470785586684677</v>
      </c>
      <c r="F237" s="21">
        <f>IF(OR($A237="",$B237="",$C237=""),"",B237*'MPTO_working_3-way'!$I236)</f>
        <v>4.0398830058497079</v>
      </c>
      <c r="G237" s="22">
        <f>IF(OR($A237="",$B237="",$C237=""),"",C237*'MPTO_working_3-way'!$I236)</f>
        <v>3.0636644902973367</v>
      </c>
      <c r="H237" s="17">
        <f>IF(OR($A237="",$B237="",$C237=""),"",'MPTO_working_3-way'!E236)</f>
        <v>2.3275601956847756</v>
      </c>
      <c r="I237" s="21">
        <f>IF(OR($A237="",$B237="",$C237=""),"",'MPTO_working_3-way'!F236)</f>
        <v>4.0945687576868002</v>
      </c>
      <c r="J237" s="22">
        <f>IF(OR($A237="",$B237="",$C237=""),"",'MPTO_working_3-way'!G236)</f>
        <v>3.0661716111138051</v>
      </c>
      <c r="K237" s="17">
        <f>IF(OR($A237="",$B237="",$C237=""),"",'OddsRatio_working_3-way'!H236)</f>
        <v>2.3362295584504618</v>
      </c>
      <c r="L237" s="21">
        <f>IF(OR($A237="",$B237="",$C237=""),"",'OddsRatio_working_3-way'!I236)</f>
        <v>4.0648439872395521</v>
      </c>
      <c r="M237" s="22">
        <f>IF(OR($A237="",$B237="",$C237=""),"",'OddsRatio_working_3-way'!J236)</f>
        <v>3.0679743166495244</v>
      </c>
      <c r="N237" s="23">
        <f t="shared" si="16"/>
        <v>42.606158038754131</v>
      </c>
      <c r="O237" s="24">
        <f t="shared" si="17"/>
        <v>24.753192073929135</v>
      </c>
      <c r="P237" s="24">
        <f t="shared" si="18"/>
        <v>32.640649887316719</v>
      </c>
      <c r="Q237" t="s">
        <v>782</v>
      </c>
      <c r="R237" t="s">
        <v>783</v>
      </c>
      <c r="S237" s="28">
        <v>44430</v>
      </c>
      <c r="AD237" s="39"/>
      <c r="AE237" s="39"/>
      <c r="AF237" s="31"/>
      <c r="AG237" s="31"/>
      <c r="AH237" s="50"/>
      <c r="AI237" s="39"/>
      <c r="AJ237" t="s">
        <v>785</v>
      </c>
    </row>
    <row r="238" spans="1:36" s="38" customFormat="1" ht="15" x14ac:dyDescent="0.25">
      <c r="A238">
        <v>2</v>
      </c>
      <c r="B238">
        <v>3.86</v>
      </c>
      <c r="C238">
        <v>3.63</v>
      </c>
      <c r="D238" s="20">
        <f t="shared" si="15"/>
        <v>3.4549451176865364E-2</v>
      </c>
      <c r="E238" s="17">
        <f>IF(OR($A238="",$B238="",$C238=""),"",A238*'MPTO_working_3-way'!$I237)</f>
        <v>2.0690989023537307</v>
      </c>
      <c r="F238" s="21">
        <f>IF(OR($A238="",$B238="",$C238=""),"",B238*'MPTO_working_3-way'!$I237)</f>
        <v>3.9933608815427002</v>
      </c>
      <c r="G238" s="22">
        <f>IF(OR($A238="",$B238="",$C238=""),"",C238*'MPTO_working_3-way'!$I237)</f>
        <v>3.7554145077720213</v>
      </c>
      <c r="H238" s="17">
        <f>IF(OR($A238="",$B238="",$C238=""),"",'MPTO_working_3-way'!E237)</f>
        <v>2.0471519850391555</v>
      </c>
      <c r="I238" s="21">
        <f>IF(OR($A238="",$B238="",$C238=""),"",'MPTO_working_3-way'!F237)</f>
        <v>4.0395737033798138</v>
      </c>
      <c r="J238" s="22">
        <f>IF(OR($A238="",$B238="",$C238=""),"",'MPTO_working_3-way'!G237)</f>
        <v>3.7883722816535847</v>
      </c>
      <c r="K238" s="17">
        <f>IF(OR($A238="",$B238="",$C238=""),"",'OddsRatio_working_3-way'!H237)</f>
        <v>2.0557799234689909</v>
      </c>
      <c r="L238" s="21">
        <f>IF(OR($A238="",$B238="",$C238=""),"",'OddsRatio_working_3-way'!I237)</f>
        <v>4.0195305811213133</v>
      </c>
      <c r="M238" s="22">
        <f>IF(OR($A238="",$B238="",$C238=""),"",'OddsRatio_working_3-way'!J237)</f>
        <v>3.7767011987234467</v>
      </c>
      <c r="N238" s="23">
        <f t="shared" si="16"/>
        <v>48.33021750977862</v>
      </c>
      <c r="O238" s="24">
        <f t="shared" si="17"/>
        <v>25.041563476569234</v>
      </c>
      <c r="P238" s="24">
        <f t="shared" si="18"/>
        <v>26.628219013652132</v>
      </c>
      <c r="Q238" t="s">
        <v>692</v>
      </c>
      <c r="R238" t="s">
        <v>581</v>
      </c>
      <c r="S238" s="28">
        <v>44430</v>
      </c>
      <c r="AD238" s="39"/>
      <c r="AE238" s="39"/>
      <c r="AF238" s="31"/>
      <c r="AG238" s="31"/>
      <c r="AH238" s="50"/>
      <c r="AI238" s="39"/>
      <c r="AJ238" t="s">
        <v>715</v>
      </c>
    </row>
    <row r="239" spans="1:36" s="38" customFormat="1" ht="15" x14ac:dyDescent="0.25">
      <c r="A239">
        <v>2.0499999999999998</v>
      </c>
      <c r="B239">
        <v>3.84</v>
      </c>
      <c r="C239">
        <v>3.49</v>
      </c>
      <c r="D239" s="20">
        <f t="shared" si="15"/>
        <v>3.4754496004845592E-2</v>
      </c>
      <c r="E239" s="17">
        <f>IF(OR($A239="",$B239="",$C239=""),"",A239*'MPTO_working_3-way'!$I238)</f>
        <v>2.1212467168099334</v>
      </c>
      <c r="F239" s="21">
        <f>IF(OR($A239="",$B239="",$C239=""),"",B239*'MPTO_working_3-way'!$I238)</f>
        <v>3.9734572646586068</v>
      </c>
      <c r="G239" s="22">
        <f>IF(OR($A239="",$B239="",$C239=""),"",C239*'MPTO_working_3-way'!$I238)</f>
        <v>3.6112931910569115</v>
      </c>
      <c r="H239" s="17">
        <f>IF(OR($A239="",$B239="",$C239=""),"",'MPTO_working_3-way'!E238)</f>
        <v>2.0998696050290984</v>
      </c>
      <c r="I239" s="21">
        <f>IF(OR($A239="",$B239="",$C239=""),"",'MPTO_working_3-way'!F238)</f>
        <v>4.018778390418106</v>
      </c>
      <c r="J239" s="22">
        <f>IF(OR($A239="",$B239="",$C239=""),"",'MPTO_working_3-way'!G238)</f>
        <v>3.6370497917584181</v>
      </c>
      <c r="K239" s="17">
        <f>IF(OR($A239="",$B239="",$C239=""),"",'OddsRatio_working_3-way'!H238)</f>
        <v>2.1084306722504222</v>
      </c>
      <c r="L239" s="21">
        <f>IF(OR($A239="",$B239="",$C239=""),"",'OddsRatio_working_3-way'!I238)</f>
        <v>3.9980410563725712</v>
      </c>
      <c r="M239" s="22">
        <f>IF(OR($A239="",$B239="",$C239=""),"",'OddsRatio_working_3-way'!J238)</f>
        <v>3.6285641656224308</v>
      </c>
      <c r="N239" s="23">
        <f t="shared" si="16"/>
        <v>47.142088285886139</v>
      </c>
      <c r="O239" s="24">
        <f t="shared" si="17"/>
        <v>25.167000256788175</v>
      </c>
      <c r="P239" s="24">
        <f t="shared" si="18"/>
        <v>27.690911457325669</v>
      </c>
      <c r="Q239" t="s">
        <v>691</v>
      </c>
      <c r="R239" t="s">
        <v>648</v>
      </c>
      <c r="S239" s="28">
        <v>44430</v>
      </c>
      <c r="AD239" s="39"/>
      <c r="AE239" s="39"/>
      <c r="AF239" s="31"/>
      <c r="AG239" s="31"/>
      <c r="AH239" s="50"/>
      <c r="AI239" s="39"/>
      <c r="AJ239" t="s">
        <v>715</v>
      </c>
    </row>
    <row r="240" spans="1:36" s="38" customFormat="1" ht="15" x14ac:dyDescent="0.25">
      <c r="A240">
        <v>1.39</v>
      </c>
      <c r="B240">
        <v>5.09</v>
      </c>
      <c r="C240">
        <v>8.11</v>
      </c>
      <c r="D240" s="20">
        <f t="shared" si="15"/>
        <v>3.9192676924427294E-2</v>
      </c>
      <c r="E240" s="17">
        <f>IF(OR($A240="",$B240="",$C240=""),"",A240*'MPTO_working_3-way'!$I239)</f>
        <v>1.4444778209249538</v>
      </c>
      <c r="F240" s="21">
        <f>IF(OR($A240="",$B240="",$C240=""),"",B240*'MPTO_working_3-way'!$I239)</f>
        <v>5.2894907255453347</v>
      </c>
      <c r="G240" s="22">
        <f>IF(OR($A240="",$B240="",$C240=""),"",C240*'MPTO_working_3-way'!$I239)</f>
        <v>8.4278526098571049</v>
      </c>
      <c r="H240" s="17">
        <f>IF(OR($A240="",$B240="",$C240=""),"",'MPTO_working_3-way'!E239)</f>
        <v>1.4157082332034807</v>
      </c>
      <c r="I240" s="21">
        <f>IF(OR($A240="",$B240="",$C240=""),"",'MPTO_working_3-way'!F239)</f>
        <v>5.4525796930179711</v>
      </c>
      <c r="J240" s="22">
        <f>IF(OR($A240="",$B240="",$C240=""),"",'MPTO_working_3-way'!G239)</f>
        <v>9.0710898623299698</v>
      </c>
      <c r="K240" s="17">
        <f>IF(OR($A240="",$B240="",$C240=""),"",'OddsRatio_working_3-way'!H239)</f>
        <v>1.4243673873729972</v>
      </c>
      <c r="L240" s="21">
        <f>IF(OR($A240="",$B240="",$C240=""),"",'OddsRatio_working_3-way'!I239)</f>
        <v>5.4504169598860503</v>
      </c>
      <c r="M240" s="22">
        <f>IF(OR($A240="",$B240="",$C240=""),"",'OddsRatio_working_3-way'!J239)</f>
        <v>8.7365439082615701</v>
      </c>
      <c r="N240" s="23">
        <f t="shared" si="16"/>
        <v>69.229169566595502</v>
      </c>
      <c r="O240" s="24">
        <f t="shared" si="17"/>
        <v>18.905411728402306</v>
      </c>
      <c r="P240" s="24">
        <f t="shared" si="18"/>
        <v>11.865418705002188</v>
      </c>
      <c r="Q240" t="s">
        <v>660</v>
      </c>
      <c r="R240" t="s">
        <v>770</v>
      </c>
      <c r="S240" s="28">
        <v>44430</v>
      </c>
      <c r="AD240" s="39"/>
      <c r="AE240" s="39"/>
      <c r="AF240" s="31"/>
      <c r="AG240" s="31"/>
      <c r="AH240" s="50"/>
      <c r="AI240" s="39"/>
      <c r="AJ240" t="s">
        <v>715</v>
      </c>
    </row>
    <row r="241" spans="1:36" s="38" customFormat="1" ht="15" x14ac:dyDescent="0.25">
      <c r="A241">
        <v>3.31</v>
      </c>
      <c r="B241">
        <v>3.72</v>
      </c>
      <c r="C241">
        <v>2.16</v>
      </c>
      <c r="D241" s="20">
        <f t="shared" si="15"/>
        <v>3.3894970889415621E-2</v>
      </c>
      <c r="E241" s="17">
        <f>IF(OR($A241="",$B241="",$C241=""),"",A241*'MPTO_working_3-way'!$I240)</f>
        <v>3.4221923536439656</v>
      </c>
      <c r="F241" s="21">
        <f>IF(OR($A241="",$B241="",$C241=""),"",B241*'MPTO_working_3-way'!$I240)</f>
        <v>3.8460892917086262</v>
      </c>
      <c r="G241" s="22">
        <f>IF(OR($A241="",$B241="",$C241=""),"",C241*'MPTO_working_3-way'!$I240)</f>
        <v>2.2332131371211377</v>
      </c>
      <c r="H241" s="17">
        <f>IF(OR($A241="",$B241="",$C241=""),"",'MPTO_working_3-way'!E240)</f>
        <v>3.4385946766676514</v>
      </c>
      <c r="I241" s="21">
        <f>IF(OR($A241="",$B241="",$C241=""),"",'MPTO_working_3-way'!F240)</f>
        <v>3.8832104170122093</v>
      </c>
      <c r="J241" s="22">
        <f>IF(OR($A241="",$B241="",$C241=""),"",'MPTO_working_3-way'!G240)</f>
        <v>2.2140320780400478</v>
      </c>
      <c r="K241" s="17">
        <f>IF(OR($A241="",$B241="",$C241=""),"",'OddsRatio_working_3-way'!H240)</f>
        <v>3.4334758809302834</v>
      </c>
      <c r="L241" s="21">
        <f>IF(OR($A241="",$B241="",$C241=""),"",'OddsRatio_working_3-way'!I240)</f>
        <v>3.8653915134763519</v>
      </c>
      <c r="M241" s="22">
        <f>IF(OR($A241="",$B241="",$C241=""),"",'OddsRatio_working_3-way'!J240)</f>
        <v>2.2220052042766794</v>
      </c>
      <c r="N241" s="23">
        <f t="shared" si="16"/>
        <v>29.221034257036884</v>
      </c>
      <c r="O241" s="24">
        <f t="shared" si="17"/>
        <v>26.000436395374216</v>
      </c>
      <c r="P241" s="24">
        <f t="shared" si="18"/>
        <v>44.778529347588929</v>
      </c>
      <c r="Q241" t="s">
        <v>693</v>
      </c>
      <c r="R241" t="s">
        <v>662</v>
      </c>
      <c r="S241" s="28">
        <v>44430</v>
      </c>
      <c r="AD241" s="39"/>
      <c r="AE241" s="39"/>
      <c r="AF241" s="31"/>
      <c r="AG241" s="31"/>
      <c r="AH241" s="50"/>
      <c r="AI241" s="39"/>
      <c r="AJ241" t="s">
        <v>715</v>
      </c>
    </row>
    <row r="242" spans="1:36" s="38" customFormat="1" ht="15" x14ac:dyDescent="0.25">
      <c r="A242">
        <v>1.66</v>
      </c>
      <c r="B242">
        <v>3.89</v>
      </c>
      <c r="C242">
        <v>5.59</v>
      </c>
      <c r="D242" s="20">
        <f t="shared" si="15"/>
        <v>3.8369923859872035E-2</v>
      </c>
      <c r="E242" s="17">
        <f>IF(OR($A242="",$B242="",$C242=""),"",A242*'MPTO_working_3-way'!$I241)</f>
        <v>1.7236940736073876</v>
      </c>
      <c r="F242" s="21">
        <f>IF(OR($A242="",$B242="",$C242=""),"",B242*'MPTO_working_3-way'!$I241)</f>
        <v>4.0392590038149025</v>
      </c>
      <c r="G242" s="22">
        <f>IF(OR($A242="",$B242="",$C242=""),"",C242*'MPTO_working_3-way'!$I241)</f>
        <v>5.8044878743766848</v>
      </c>
      <c r="H242" s="17">
        <f>IF(OR($A242="",$B242="",$C242=""),"",'MPTO_working_3-way'!E241)</f>
        <v>1.6960085647881247</v>
      </c>
      <c r="I242" s="21">
        <f>IF(OR($A242="",$B242="",$C242=""),"",'MPTO_working_3-way'!F241)</f>
        <v>4.0936724927367871</v>
      </c>
      <c r="J242" s="22">
        <f>IF(OR($A242="",$B242="",$C242=""),"",'MPTO_working_3-way'!G241)</f>
        <v>6.0204369048464894</v>
      </c>
      <c r="K242" s="17">
        <f>IF(OR($A242="",$B242="",$C242=""),"",'OddsRatio_working_3-way'!H241)</f>
        <v>1.7057358261343978</v>
      </c>
      <c r="L242" s="21">
        <f>IF(OR($A242="",$B242="",$C242=""),"",'OddsRatio_working_3-way'!I241)</f>
        <v>4.0902674811036519</v>
      </c>
      <c r="M242" s="22">
        <f>IF(OR($A242="",$B242="",$C242=""),"",'OddsRatio_working_3-way'!J241)</f>
        <v>5.908071881752857</v>
      </c>
      <c r="N242" s="23">
        <f t="shared" si="16"/>
        <v>58.014935208727401</v>
      </c>
      <c r="O242" s="24">
        <f t="shared" si="17"/>
        <v>24.757016053081614</v>
      </c>
      <c r="P242" s="24">
        <f t="shared" si="18"/>
        <v>17.228048738190964</v>
      </c>
      <c r="Q242" t="s">
        <v>772</v>
      </c>
      <c r="R242" t="s">
        <v>647</v>
      </c>
      <c r="S242" s="28">
        <v>44430</v>
      </c>
      <c r="AD242" s="39"/>
      <c r="AE242" s="39"/>
      <c r="AF242" s="31"/>
      <c r="AG242" s="31"/>
      <c r="AH242" s="50"/>
      <c r="AI242" s="39"/>
      <c r="AJ242" t="s">
        <v>715</v>
      </c>
    </row>
    <row r="243" spans="1:36" s="38" customFormat="1" ht="15" x14ac:dyDescent="0.25">
      <c r="A243">
        <v>1.68</v>
      </c>
      <c r="B243">
        <v>3.73</v>
      </c>
      <c r="C243">
        <v>5.72</v>
      </c>
      <c r="D243" s="20">
        <f t="shared" si="15"/>
        <v>3.8159784808578401E-2</v>
      </c>
      <c r="E243" s="17">
        <f>IF(OR($A243="",$B243="",$C243=""),"",A243*'MPTO_working_3-way'!$I242)</f>
        <v>1.7441084384784116</v>
      </c>
      <c r="F243" s="21">
        <f>IF(OR($A243="",$B243="",$C243=""),"",B243*'MPTO_working_3-way'!$I242)</f>
        <v>3.8723359973359974</v>
      </c>
      <c r="G243" s="22">
        <f>IF(OR($A243="",$B243="",$C243=""),"",C243*'MPTO_working_3-way'!$I242)</f>
        <v>5.9382739691050679</v>
      </c>
      <c r="H243" s="17">
        <f>IF(OR($A243="",$B243="",$C243=""),"",'MPTO_working_3-way'!E242)</f>
        <v>1.7166846575858929</v>
      </c>
      <c r="I243" s="21">
        <f>IF(OR($A243="",$B243="",$C243=""),"",'MPTO_working_3-way'!F242)</f>
        <v>3.915785757026836</v>
      </c>
      <c r="J243" s="22">
        <f>IF(OR($A243="",$B243="",$C243=""),"",'MPTO_working_3-way'!G242)</f>
        <v>6.1688318006210405</v>
      </c>
      <c r="K243" s="17">
        <f>IF(OR($A243="",$B243="",$C243=""),"",'OddsRatio_working_3-way'!H242)</f>
        <v>1.7265148394581926</v>
      </c>
      <c r="L243" s="21">
        <f>IF(OR($A243="",$B243="",$C243=""),"",'OddsRatio_working_3-way'!I242)</f>
        <v>3.9167433995895085</v>
      </c>
      <c r="M243" s="22">
        <f>IF(OR($A243="",$B243="",$C243=""),"",'OddsRatio_working_3-way'!J242)</f>
        <v>6.0428677091803964</v>
      </c>
      <c r="N243" s="23">
        <f t="shared" si="16"/>
        <v>57.33588450913156</v>
      </c>
      <c r="O243" s="24">
        <f t="shared" si="17"/>
        <v>25.824205355319307</v>
      </c>
      <c r="P243" s="24">
        <f t="shared" si="18"/>
        <v>16.839910135549129</v>
      </c>
      <c r="Q243" t="s">
        <v>771</v>
      </c>
      <c r="R243" t="s">
        <v>661</v>
      </c>
      <c r="S243" s="28">
        <v>44430</v>
      </c>
      <c r="AD243" s="39"/>
      <c r="AE243" s="39"/>
      <c r="AF243" s="31"/>
      <c r="AG243" s="31"/>
      <c r="AH243" s="50"/>
      <c r="AI243" s="39"/>
      <c r="AJ243" t="s">
        <v>715</v>
      </c>
    </row>
    <row r="244" spans="1:36" s="38" customFormat="1" ht="15" x14ac:dyDescent="0.25">
      <c r="A244">
        <v>2.27</v>
      </c>
      <c r="B244">
        <v>3.22</v>
      </c>
      <c r="C244">
        <v>3.56</v>
      </c>
      <c r="D244" s="20">
        <f t="shared" si="15"/>
        <v>3.1986516976908019E-2</v>
      </c>
      <c r="E244" s="17">
        <f>IF(OR($A244="",$B244="",$C244=""),"",A244*'MPTO_working_3-way'!$I243)</f>
        <v>2.3426093935375811</v>
      </c>
      <c r="F244" s="21">
        <f>IF(OR($A244="",$B244="",$C244=""),"",B244*'MPTO_working_3-way'!$I243)</f>
        <v>3.3229965846656442</v>
      </c>
      <c r="G244" s="22">
        <f>IF(OR($A244="",$B244="",$C244=""),"",C244*'MPTO_working_3-way'!$I243)</f>
        <v>3.6738720004377927</v>
      </c>
      <c r="H244" s="17">
        <f>IF(OR($A244="",$B244="",$C244=""),"",'MPTO_working_3-way'!E243)</f>
        <v>2.3263038369278259</v>
      </c>
      <c r="I244" s="21">
        <f>IF(OR($A244="",$B244="",$C244=""),"",'MPTO_working_3-way'!F243)</f>
        <v>3.3344800178238994</v>
      </c>
      <c r="J244" s="22">
        <f>IF(OR($A244="",$B244="",$C244=""),"",'MPTO_working_3-way'!G243)</f>
        <v>3.7004595782377061</v>
      </c>
      <c r="K244" s="17">
        <f>IF(OR($A244="",$B244="",$C244=""),"",'OddsRatio_working_3-way'!H243)</f>
        <v>2.3332969937445203</v>
      </c>
      <c r="L244" s="21">
        <f>IF(OR($A244="",$B244="",$C244=""),"",'OddsRatio_working_3-way'!I243)</f>
        <v>3.3306451386715241</v>
      </c>
      <c r="M244" s="22">
        <f>IF(OR($A244="",$B244="",$C244=""),"",'OddsRatio_working_3-way'!J243)</f>
        <v>3.6875907905401353</v>
      </c>
      <c r="N244" s="23">
        <f t="shared" si="16"/>
        <v>42.687440883599344</v>
      </c>
      <c r="O244" s="24">
        <f t="shared" si="17"/>
        <v>30.093320126015684</v>
      </c>
      <c r="P244" s="24">
        <f t="shared" si="18"/>
        <v>27.219238990384969</v>
      </c>
      <c r="Q244" t="s">
        <v>657</v>
      </c>
      <c r="R244" t="s">
        <v>651</v>
      </c>
      <c r="S244" s="28">
        <v>44430</v>
      </c>
      <c r="AD244" s="39"/>
      <c r="AE244" s="39"/>
      <c r="AF244" s="31"/>
      <c r="AG244" s="31"/>
      <c r="AH244" s="50"/>
      <c r="AI244" s="39"/>
      <c r="AJ244" t="s">
        <v>715</v>
      </c>
    </row>
    <row r="245" spans="1:36" s="38" customFormat="1" ht="15" x14ac:dyDescent="0.25">
      <c r="A245">
        <v>2.04</v>
      </c>
      <c r="B245">
        <v>3.64</v>
      </c>
      <c r="C245">
        <v>3.7</v>
      </c>
      <c r="D245" s="20">
        <f t="shared" si="15"/>
        <v>3.5191623426917396E-2</v>
      </c>
      <c r="E245" s="17">
        <f>IF(OR($A245="",$B245="",$C245=""),"",A245*'MPTO_working_3-way'!$I244)</f>
        <v>2.1117909117909117</v>
      </c>
      <c r="F245" s="21">
        <f>IF(OR($A245="",$B245="",$C245=""),"",B245*'MPTO_working_3-way'!$I244)</f>
        <v>3.7680975092739795</v>
      </c>
      <c r="G245" s="22">
        <f>IF(OR($A245="",$B245="",$C245=""),"",C245*'MPTO_working_3-way'!$I244)</f>
        <v>3.8302090066795946</v>
      </c>
      <c r="H245" s="17">
        <f>IF(OR($A245="",$B245="",$C245=""),"",'MPTO_working_3-way'!E244)</f>
        <v>2.0900146866708318</v>
      </c>
      <c r="I245" s="21">
        <f>IF(OR($A245="",$B245="",$C245=""),"",'MPTO_working_3-way'!F244)</f>
        <v>3.8023575087465487</v>
      </c>
      <c r="J245" s="22">
        <f>IF(OR($A245="",$B245="",$C245=""),"",'MPTO_working_3-way'!G244)</f>
        <v>3.8678774955513675</v>
      </c>
      <c r="K245" s="17">
        <f>IF(OR($A245="",$B245="",$C245=""),"",'OddsRatio_working_3-way'!H244)</f>
        <v>2.0986751552925313</v>
      </c>
      <c r="L245" s="21">
        <f>IF(OR($A245="",$B245="",$C245=""),"",'OddsRatio_working_3-way'!I244)</f>
        <v>3.7889446249733485</v>
      </c>
      <c r="M245" s="22">
        <f>IF(OR($A245="",$B245="",$C245=""),"",'OddsRatio_working_3-way'!J244)</f>
        <v>3.852329730086379</v>
      </c>
      <c r="N245" s="23">
        <f t="shared" si="16"/>
        <v>47.353172817281731</v>
      </c>
      <c r="O245" s="24">
        <f t="shared" si="17"/>
        <v>26.538591359135914</v>
      </c>
      <c r="P245" s="24">
        <f t="shared" si="18"/>
        <v>26.108235823582358</v>
      </c>
      <c r="Q245" t="s">
        <v>717</v>
      </c>
      <c r="R245" t="s">
        <v>650</v>
      </c>
      <c r="S245" s="28">
        <v>44430</v>
      </c>
      <c r="AD245" s="39"/>
      <c r="AE245" s="39"/>
      <c r="AF245" s="31"/>
      <c r="AG245" s="31"/>
      <c r="AH245" s="50"/>
      <c r="AI245" s="39"/>
      <c r="AJ245" t="s">
        <v>715</v>
      </c>
    </row>
    <row r="246" spans="1:36" s="38" customFormat="1" ht="15" x14ac:dyDescent="0.25">
      <c r="A246">
        <v>1.72</v>
      </c>
      <c r="B246">
        <v>4.09</v>
      </c>
      <c r="C246">
        <v>4.71</v>
      </c>
      <c r="D246" s="20">
        <f t="shared" si="15"/>
        <v>3.8208351396400442E-2</v>
      </c>
      <c r="E246" s="17">
        <f>IF(OR($A246="",$B246="",$C246=""),"",A246*'MPTO_working_3-way'!$I245)</f>
        <v>1.7857183644018086</v>
      </c>
      <c r="F246" s="21">
        <f>IF(OR($A246="",$B246="",$C246=""),"",B246*'MPTO_working_3-way'!$I245)</f>
        <v>4.246272157211278</v>
      </c>
      <c r="G246" s="22">
        <f>IF(OR($A246="",$B246="",$C246=""),"",C246*'MPTO_working_3-way'!$I245)</f>
        <v>4.8899613350770457</v>
      </c>
      <c r="H246" s="17">
        <f>IF(OR($A246="",$B246="",$C246=""),"",'MPTO_working_3-way'!E245)</f>
        <v>1.7585224054159569</v>
      </c>
      <c r="I246" s="21">
        <f>IF(OR($A246="",$B246="",$C246=""),"",'MPTO_working_3-way'!F245)</f>
        <v>4.3147588933712218</v>
      </c>
      <c r="J246" s="22">
        <f>IF(OR($A246="",$B246="",$C246=""),"",'MPTO_working_3-way'!G245)</f>
        <v>5.0105695981250111</v>
      </c>
      <c r="K246" s="17">
        <f>IF(OR($A246="",$B246="",$C246=""),"",'OddsRatio_working_3-way'!H245)</f>
        <v>1.7681402672193562</v>
      </c>
      <c r="L246" s="21">
        <f>IF(OR($A246="",$B246="",$C246=""),"",'OddsRatio_working_3-way'!I245)</f>
        <v>4.2966019801497382</v>
      </c>
      <c r="M246" s="22">
        <f>IF(OR($A246="",$B246="",$C246=""),"",'OddsRatio_working_3-way'!J245)</f>
        <v>4.9580560991441844</v>
      </c>
      <c r="N246" s="23">
        <f t="shared" si="16"/>
        <v>55.99987209265143</v>
      </c>
      <c r="O246" s="24">
        <f t="shared" si="17"/>
        <v>23.550068459501333</v>
      </c>
      <c r="P246" s="24">
        <f t="shared" si="18"/>
        <v>20.450059447847231</v>
      </c>
      <c r="Q246" t="s">
        <v>655</v>
      </c>
      <c r="R246" t="s">
        <v>654</v>
      </c>
      <c r="S246" s="28">
        <v>44430</v>
      </c>
      <c r="AD246" s="39"/>
      <c r="AE246" s="39"/>
      <c r="AF246" s="31"/>
      <c r="AG246" s="31"/>
      <c r="AH246" s="50"/>
      <c r="AI246" s="39"/>
      <c r="AJ246" t="s">
        <v>715</v>
      </c>
    </row>
    <row r="247" spans="1:36" s="38" customFormat="1" ht="15" x14ac:dyDescent="0.25">
      <c r="A247">
        <v>4.1500000000000004</v>
      </c>
      <c r="B247">
        <v>3.63</v>
      </c>
      <c r="C247">
        <v>1.93</v>
      </c>
      <c r="D247" s="20">
        <f t="shared" si="15"/>
        <v>3.4580664111505399E-2</v>
      </c>
      <c r="E247" s="17">
        <f>IF(OR($A247="",$B247="",$C247=""),"",A247*'MPTO_working_3-way'!$I246)</f>
        <v>4.2935097560627478</v>
      </c>
      <c r="F247" s="21">
        <f>IF(OR($A247="",$B247="",$C247=""),"",B247*'MPTO_working_3-way'!$I246)</f>
        <v>3.7555278107247645</v>
      </c>
      <c r="G247" s="22">
        <f>IF(OR($A247="",$B247="",$C247=""),"",C247*'MPTO_working_3-way'!$I246)</f>
        <v>1.9967406817352054</v>
      </c>
      <c r="H247" s="17">
        <f>IF(OR($A247="",$B247="",$C247=""),"",'MPTO_working_3-way'!E246)</f>
        <v>4.3584955441120297</v>
      </c>
      <c r="I247" s="21">
        <f>IF(OR($A247="",$B247="",$C247=""),"",'MPTO_working_3-way'!F246)</f>
        <v>3.7885216077688986</v>
      </c>
      <c r="J247" s="22">
        <f>IF(OR($A247="",$B247="",$C247=""),"",'MPTO_working_3-way'!G246)</f>
        <v>1.9739134429563989</v>
      </c>
      <c r="K247" s="17">
        <f>IF(OR($A247="",$B247="",$C247=""),"",'OddsRatio_working_3-way'!H246)</f>
        <v>4.3285405915317439</v>
      </c>
      <c r="L247" s="21">
        <f>IF(OR($A247="",$B247="",$C247=""),"",'OddsRatio_working_3-way'!I246)</f>
        <v>3.7790672240407899</v>
      </c>
      <c r="M247" s="22">
        <f>IF(OR($A247="",$B247="",$C247=""),"",'OddsRatio_working_3-way'!J246)</f>
        <v>1.9827119841665146</v>
      </c>
      <c r="N247" s="23">
        <f t="shared" si="16"/>
        <v>23.290968387527879</v>
      </c>
      <c r="O247" s="24">
        <f t="shared" si="17"/>
        <v>26.627415649653091</v>
      </c>
      <c r="P247" s="24">
        <f t="shared" si="18"/>
        <v>50.081615962819029</v>
      </c>
      <c r="Q247" t="s">
        <v>659</v>
      </c>
      <c r="R247" t="s">
        <v>658</v>
      </c>
      <c r="S247" s="28">
        <v>44430</v>
      </c>
      <c r="AD247" s="39"/>
      <c r="AE247" s="39"/>
      <c r="AF247" s="31"/>
      <c r="AG247" s="31"/>
      <c r="AH247" s="50"/>
      <c r="AI247" s="39"/>
      <c r="AJ247" t="s">
        <v>715</v>
      </c>
    </row>
    <row r="248" spans="1:36" s="38" customFormat="1" ht="15" x14ac:dyDescent="0.25">
      <c r="A248">
        <v>6.29</v>
      </c>
      <c r="B248">
        <v>3.78</v>
      </c>
      <c r="C248">
        <v>1.61</v>
      </c>
      <c r="D248" s="20">
        <f t="shared" si="15"/>
        <v>4.4650788896313243E-2</v>
      </c>
      <c r="E248" s="17">
        <f>IF(OR($A248="",$B248="",$C248=""),"",A248*'MPTO_working_3-way'!$I247)</f>
        <v>6.5708534621578103</v>
      </c>
      <c r="F248" s="21">
        <f>IF(OR($A248="",$B248="",$C248=""),"",B248*'MPTO_working_3-way'!$I247)</f>
        <v>3.9487799820280638</v>
      </c>
      <c r="G248" s="22">
        <f>IF(OR($A248="",$B248="",$C248=""),"",C248*'MPTO_working_3-way'!$I247)</f>
        <v>1.6818877701230643</v>
      </c>
      <c r="H248" s="17">
        <f>IF(OR($A248="",$B248="",$C248=""),"",'MPTO_working_3-way'!E247)</f>
        <v>6.939677482396557</v>
      </c>
      <c r="I248" s="21">
        <f>IF(OR($A248="",$B248="",$C248=""),"",'MPTO_working_3-way'!F247)</f>
        <v>4.0053404285136009</v>
      </c>
      <c r="J248" s="22">
        <f>IF(OR($A248="",$B248="",$C248=""),"",'MPTO_working_3-way'!G247)</f>
        <v>1.6495269377714386</v>
      </c>
      <c r="K248" s="17">
        <f>IF(OR($A248="",$B248="",$C248=""),"",'OddsRatio_working_3-way'!H247)</f>
        <v>6.7303189538969006</v>
      </c>
      <c r="L248" s="21">
        <f>IF(OR($A248="",$B248="",$C248=""),"",'OddsRatio_working_3-way'!I247)</f>
        <v>4.0113963500630216</v>
      </c>
      <c r="M248" s="22">
        <f>IF(OR($A248="",$B248="",$C248=""),"",'OddsRatio_working_3-way'!J247)</f>
        <v>1.6607740192584326</v>
      </c>
      <c r="N248" s="23">
        <f t="shared" si="16"/>
        <v>15.218723195686804</v>
      </c>
      <c r="O248" s="24">
        <f t="shared" si="17"/>
        <v>25.324277487002643</v>
      </c>
      <c r="P248" s="24">
        <f t="shared" si="18"/>
        <v>59.456999317310554</v>
      </c>
      <c r="Q248" t="s">
        <v>536</v>
      </c>
      <c r="R248" t="s">
        <v>591</v>
      </c>
      <c r="S248" s="28">
        <v>44431</v>
      </c>
      <c r="AD248" s="39"/>
      <c r="AE248" s="39"/>
      <c r="AF248" s="31"/>
      <c r="AG248" s="31"/>
      <c r="AH248" s="50"/>
      <c r="AI248" s="39"/>
      <c r="AJ248" t="s">
        <v>703</v>
      </c>
    </row>
    <row r="249" spans="1:36" s="38" customFormat="1" ht="15" x14ac:dyDescent="0.25">
      <c r="A249">
        <v>4.07</v>
      </c>
      <c r="B249">
        <v>3.3</v>
      </c>
      <c r="C249">
        <v>2.04</v>
      </c>
      <c r="D249" s="20">
        <f t="shared" si="15"/>
        <v>3.8926627161921301E-2</v>
      </c>
      <c r="E249" s="17">
        <f>IF(OR($A249="",$B249="",$C249=""),"",A249*'MPTO_working_3-way'!$I248)</f>
        <v>4.2284313725490197</v>
      </c>
      <c r="F249" s="21">
        <f>IF(OR($A249="",$B249="",$C249=""),"",B249*'MPTO_working_3-way'!$I248)</f>
        <v>3.42845786963434</v>
      </c>
      <c r="G249" s="22">
        <f>IF(OR($A249="",$B249="",$C249=""),"",C249*'MPTO_working_3-way'!$I248)</f>
        <v>2.1194103194103193</v>
      </c>
      <c r="H249" s="17">
        <f>IF(OR($A249="",$B249="",$C249=""),"",'MPTO_working_3-way'!E248)</f>
        <v>4.2969224399668793</v>
      </c>
      <c r="I249" s="21">
        <f>IF(OR($A249="",$B249="",$C249=""),"",'MPTO_working_3-way'!F248)</f>
        <v>3.44762484774665</v>
      </c>
      <c r="J249" s="22">
        <f>IF(OR($A249="",$B249="",$C249=""),"",'MPTO_working_3-way'!G248)</f>
        <v>2.0954672409731803</v>
      </c>
      <c r="K249" s="17">
        <f>IF(OR($A249="",$B249="",$C249=""),"",'OddsRatio_working_3-way'!H248)</f>
        <v>4.262280918409691</v>
      </c>
      <c r="L249" s="21">
        <f>IF(OR($A249="",$B249="",$C249=""),"",'OddsRatio_working_3-way'!I248)</f>
        <v>3.4440541082548171</v>
      </c>
      <c r="M249" s="22">
        <f>IF(OR($A249="",$B249="",$C249=""),"",'OddsRatio_working_3-way'!J248)</f>
        <v>2.1051375098195693</v>
      </c>
      <c r="N249" s="23">
        <f t="shared" si="16"/>
        <v>23.649431949918849</v>
      </c>
      <c r="O249" s="24">
        <f t="shared" si="17"/>
        <v>29.167632738233252</v>
      </c>
      <c r="P249" s="24">
        <f t="shared" si="18"/>
        <v>47.182935311847899</v>
      </c>
      <c r="Q249" t="s">
        <v>667</v>
      </c>
      <c r="R249" t="s">
        <v>600</v>
      </c>
      <c r="S249" s="28">
        <v>44431</v>
      </c>
      <c r="AD249" s="39"/>
      <c r="AE249" s="39"/>
      <c r="AF249" s="31"/>
      <c r="AG249" s="31"/>
      <c r="AH249" s="50"/>
      <c r="AI249" s="39"/>
      <c r="AJ249" t="s">
        <v>709</v>
      </c>
    </row>
    <row r="250" spans="1:36" s="38" customFormat="1" ht="15" x14ac:dyDescent="0.25">
      <c r="A250">
        <v>1.88</v>
      </c>
      <c r="B250">
        <v>3.58</v>
      </c>
      <c r="C250">
        <v>4.4800000000000004</v>
      </c>
      <c r="D250" s="20">
        <f t="shared" si="15"/>
        <v>3.4458788269854601E-2</v>
      </c>
      <c r="E250" s="17">
        <f>IF(OR($A250="",$B250="",$C250=""),"",A250*'MPTO_working_3-way'!$I249)</f>
        <v>1.9447825219473265</v>
      </c>
      <c r="F250" s="21">
        <f>IF(OR($A250="",$B250="",$C250=""),"",B250*'MPTO_working_3-way'!$I249)</f>
        <v>3.7033624620060794</v>
      </c>
      <c r="G250" s="22">
        <f>IF(OR($A250="",$B250="",$C250=""),"",C250*'MPTO_working_3-way'!$I249)</f>
        <v>4.6343753714489493</v>
      </c>
      <c r="H250" s="17">
        <f>IF(OR($A250="",$B250="",$C250=""),"",'MPTO_working_3-way'!E249)</f>
        <v>1.9214930553431342</v>
      </c>
      <c r="I250" s="21">
        <f>IF(OR($A250="",$B250="",$C250=""),"",'MPTO_working_3-way'!F249)</f>
        <v>3.7335256382316935</v>
      </c>
      <c r="J250" s="22">
        <f>IF(OR($A250="",$B250="",$C250=""),"",'MPTO_working_3-way'!G249)</f>
        <v>4.7230403705226029</v>
      </c>
      <c r="K250" s="17">
        <f>IF(OR($A250="",$B250="",$C250=""),"",'OddsRatio_working_3-way'!H249)</f>
        <v>1.9303870694380973</v>
      </c>
      <c r="L250" s="21">
        <f>IF(OR($A250="",$B250="",$C250=""),"",'OddsRatio_working_3-way'!I249)</f>
        <v>3.727725726307149</v>
      </c>
      <c r="M250" s="22">
        <f>IF(OR($A250="",$B250="",$C250=""),"",'OddsRatio_working_3-way'!J249)</f>
        <v>4.6792579564142933</v>
      </c>
      <c r="N250" s="23">
        <f t="shared" si="16"/>
        <v>51.419631178024574</v>
      </c>
      <c r="O250" s="24">
        <f t="shared" si="17"/>
        <v>27.002487881197258</v>
      </c>
      <c r="P250" s="24">
        <f t="shared" si="18"/>
        <v>21.577880940778162</v>
      </c>
      <c r="Q250" t="s">
        <v>613</v>
      </c>
      <c r="R250" t="s">
        <v>672</v>
      </c>
      <c r="S250" s="28">
        <v>44431</v>
      </c>
      <c r="AD250" s="39"/>
      <c r="AE250" s="39"/>
      <c r="AF250" s="31"/>
      <c r="AG250" s="31"/>
      <c r="AH250" s="50"/>
      <c r="AI250" s="39"/>
      <c r="AJ250" t="s">
        <v>711</v>
      </c>
    </row>
    <row r="251" spans="1:36" s="38" customFormat="1" ht="15" x14ac:dyDescent="0.25">
      <c r="A251">
        <v>4.57</v>
      </c>
      <c r="B251">
        <v>3.48</v>
      </c>
      <c r="C251">
        <v>1.89</v>
      </c>
      <c r="D251" s="20">
        <f t="shared" si="15"/>
        <v>3.5275231683592256E-2</v>
      </c>
      <c r="E251" s="17">
        <f>IF(OR($A251="",$B251="",$C251=""),"",A251*'MPTO_working_3-way'!$I250)</f>
        <v>4.731207808794017</v>
      </c>
      <c r="F251" s="21">
        <f>IF(OR($A251="",$B251="",$C251=""),"",B251*'MPTO_working_3-way'!$I250)</f>
        <v>3.602757806258901</v>
      </c>
      <c r="G251" s="22">
        <f>IF(OR($A251="",$B251="",$C251=""),"",C251*'MPTO_working_3-way'!$I250)</f>
        <v>1.9566701878819892</v>
      </c>
      <c r="H251" s="17">
        <f>IF(OR($A251="",$B251="",$C251=""),"",'MPTO_working_3-way'!E250)</f>
        <v>4.8295187095662966</v>
      </c>
      <c r="I251" s="21">
        <f>IF(OR($A251="",$B251="",$C251=""),"",'MPTO_working_3-way'!F250)</f>
        <v>3.628474524219846</v>
      </c>
      <c r="J251" s="22">
        <f>IF(OR($A251="",$B251="",$C251=""),"",'MPTO_working_3-way'!G250)</f>
        <v>1.9329568658036365</v>
      </c>
      <c r="K251" s="17">
        <f>IF(OR($A251="",$B251="",$C251=""),"",'OddsRatio_working_3-way'!H250)</f>
        <v>4.779013294074673</v>
      </c>
      <c r="L251" s="21">
        <f>IF(OR($A251="",$B251="",$C251=""),"",'OddsRatio_working_3-way'!I250)</f>
        <v>3.6251969101695218</v>
      </c>
      <c r="M251" s="22">
        <f>IF(OR($A251="",$B251="",$C251=""),"",'OddsRatio_working_3-way'!J250)</f>
        <v>1.9421069556656743</v>
      </c>
      <c r="N251" s="23">
        <f t="shared" si="16"/>
        <v>21.136251891985687</v>
      </c>
      <c r="O251" s="24">
        <f t="shared" si="17"/>
        <v>27.756514697234081</v>
      </c>
      <c r="P251" s="24">
        <f t="shared" si="18"/>
        <v>51.107233410780218</v>
      </c>
      <c r="Q251" t="s">
        <v>621</v>
      </c>
      <c r="R251" t="s">
        <v>549</v>
      </c>
      <c r="S251" s="28">
        <v>44431</v>
      </c>
      <c r="AD251" s="39"/>
      <c r="AE251" s="39"/>
      <c r="AF251" s="31"/>
      <c r="AG251" s="31"/>
      <c r="AH251" s="50"/>
      <c r="AI251" s="39"/>
      <c r="AJ251" t="s">
        <v>705</v>
      </c>
    </row>
    <row r="252" spans="1:36" s="38" customFormat="1" ht="15" x14ac:dyDescent="0.25">
      <c r="A252">
        <v>1.89</v>
      </c>
      <c r="B252">
        <v>3.61</v>
      </c>
      <c r="C252">
        <v>4.34</v>
      </c>
      <c r="D252" s="20">
        <f t="shared" si="15"/>
        <v>3.6523585893615484E-2</v>
      </c>
      <c r="E252" s="17">
        <f>IF(OR($A252="",$B252="",$C252=""),"",A252*'MPTO_working_3-way'!$I251)</f>
        <v>1.9590295773389332</v>
      </c>
      <c r="F252" s="21">
        <f>IF(OR($A252="",$B252="",$C252=""),"",B252*'MPTO_working_3-way'!$I251)</f>
        <v>3.7418501450759516</v>
      </c>
      <c r="G252" s="22">
        <f>IF(OR($A252="",$B252="",$C252=""),"",C252*'MPTO_working_3-way'!$I251)</f>
        <v>4.4985123627782908</v>
      </c>
      <c r="H252" s="17">
        <f>IF(OR($A252="",$B252="",$C252=""),"",'MPTO_working_3-way'!E251)</f>
        <v>1.9345128685577564</v>
      </c>
      <c r="I252" s="21">
        <f>IF(OR($A252="",$B252="",$C252=""),"",'MPTO_working_3-way'!F251)</f>
        <v>3.7759533315203262</v>
      </c>
      <c r="J252" s="22">
        <f>IF(OR($A252="",$B252="",$C252=""),"",'MPTO_working_3-way'!G251)</f>
        <v>4.5821068617178389</v>
      </c>
      <c r="K252" s="17">
        <f>IF(OR($A252="",$B252="",$C252=""),"",'OddsRatio_working_3-way'!H251)</f>
        <v>1.9438568154017943</v>
      </c>
      <c r="L252" s="21">
        <f>IF(OR($A252="",$B252="",$C252=""),"",'OddsRatio_working_3-way'!I251)</f>
        <v>3.7679396496614412</v>
      </c>
      <c r="M252" s="22">
        <f>IF(OR($A252="",$B252="",$C252=""),"",'OddsRatio_working_3-way'!J251)</f>
        <v>4.5421143409460605</v>
      </c>
      <c r="N252" s="23">
        <f t="shared" si="16"/>
        <v>51.045681574566103</v>
      </c>
      <c r="O252" s="24">
        <f t="shared" si="17"/>
        <v>26.724747417155108</v>
      </c>
      <c r="P252" s="24">
        <f t="shared" si="18"/>
        <v>22.229571008278786</v>
      </c>
      <c r="Q252" t="s">
        <v>769</v>
      </c>
      <c r="R252" t="s">
        <v>557</v>
      </c>
      <c r="S252" s="28">
        <v>44431</v>
      </c>
      <c r="AD252" s="39"/>
      <c r="AE252" s="39"/>
      <c r="AF252" s="31"/>
      <c r="AG252" s="31"/>
      <c r="AH252" s="50"/>
      <c r="AI252" s="39"/>
      <c r="AJ252" t="s">
        <v>713</v>
      </c>
    </row>
    <row r="253" spans="1:36" s="38" customFormat="1" ht="15" x14ac:dyDescent="0.25">
      <c r="A253">
        <v>3.43</v>
      </c>
      <c r="B253">
        <v>3.44</v>
      </c>
      <c r="C253">
        <v>2.2200000000000002</v>
      </c>
      <c r="D253" s="20">
        <f t="shared" si="15"/>
        <v>3.2693314373428262E-2</v>
      </c>
      <c r="E253" s="17">
        <f>IF(OR($A253="",$B253="",$C253=""),"",A253*'MPTO_working_3-way'!$I252)</f>
        <v>3.5421380683008592</v>
      </c>
      <c r="F253" s="21">
        <f>IF(OR($A253="",$B253="",$C253=""),"",B253*'MPTO_working_3-way'!$I252)</f>
        <v>3.5524650014445931</v>
      </c>
      <c r="G253" s="22">
        <f>IF(OR($A253="",$B253="",$C253=""),"",C253*'MPTO_working_3-way'!$I252)</f>
        <v>2.2925791579090111</v>
      </c>
      <c r="H253" s="17">
        <f>IF(OR($A253="",$B253="",$C253=""),"",'MPTO_working_3-way'!E252)</f>
        <v>3.5631897380722903</v>
      </c>
      <c r="I253" s="21">
        <f>IF(OR($A253="",$B253="",$C253=""),"",'MPTO_working_3-way'!F252)</f>
        <v>3.5739826548121325</v>
      </c>
      <c r="J253" s="22">
        <f>IF(OR($A253="",$B253="",$C253=""),"",'MPTO_working_3-way'!G252)</f>
        <v>2.2750401664978637</v>
      </c>
      <c r="K253" s="17">
        <f>IF(OR($A253="",$B253="",$C253=""),"",'OddsRatio_working_3-way'!H252)</f>
        <v>3.5543128907173633</v>
      </c>
      <c r="L253" s="21">
        <f>IF(OR($A253="",$B253="",$C253=""),"",'OddsRatio_working_3-way'!I252)</f>
        <v>3.5648244663993265</v>
      </c>
      <c r="M253" s="22">
        <f>IF(OR($A253="",$B253="",$C253=""),"",'OddsRatio_working_3-way'!J252)</f>
        <v>2.2824122331996635</v>
      </c>
      <c r="N253" s="23">
        <f t="shared" si="16"/>
        <v>28.231536453904905</v>
      </c>
      <c r="O253" s="24">
        <f t="shared" si="17"/>
        <v>28.149468033980764</v>
      </c>
      <c r="P253" s="24">
        <f t="shared" si="18"/>
        <v>43.618995512114331</v>
      </c>
      <c r="Q253" t="s">
        <v>724</v>
      </c>
      <c r="R253" t="s">
        <v>559</v>
      </c>
      <c r="S253" s="28">
        <v>44431</v>
      </c>
      <c r="AD253" s="39"/>
      <c r="AE253" s="39"/>
      <c r="AF253" s="31"/>
      <c r="AG253" s="31"/>
      <c r="AH253" s="50"/>
      <c r="AI253" s="39"/>
      <c r="AJ253" t="s">
        <v>713</v>
      </c>
    </row>
    <row r="254" spans="1:36" s="38" customFormat="1" ht="15" x14ac:dyDescent="0.25">
      <c r="A254">
        <v>3.1</v>
      </c>
      <c r="B254">
        <v>2.91</v>
      </c>
      <c r="C254">
        <v>2.54</v>
      </c>
      <c r="D254" s="20">
        <f t="shared" si="15"/>
        <v>5.9924044246713937E-2</v>
      </c>
      <c r="E254" s="17">
        <f>IF(OR($A254="",$B254="",$C254=""),"",A254*'MPTO_working_3-way'!$I253)</f>
        <v>3.2857645371648134</v>
      </c>
      <c r="F254" s="21">
        <f>IF(OR($A254="",$B254="",$C254=""),"",B254*'MPTO_working_3-way'!$I253)</f>
        <v>3.0843789687579375</v>
      </c>
      <c r="G254" s="22">
        <f>IF(OR($A254="",$B254="",$C254=""),"",C254*'MPTO_working_3-way'!$I253)</f>
        <v>2.6922070723866534</v>
      </c>
      <c r="H254" s="17">
        <f>IF(OR($A254="",$B254="",$C254=""),"",'MPTO_working_3-way'!E253)</f>
        <v>3.3046275348370333</v>
      </c>
      <c r="I254" s="21">
        <f>IF(OR($A254="",$B254="",$C254=""),"",'MPTO_working_3-way'!F253)</f>
        <v>3.0895862904030489</v>
      </c>
      <c r="J254" s="22">
        <f>IF(OR($A254="",$B254="",$C254=""),"",'MPTO_working_3-way'!G253)</f>
        <v>2.6757563466477539</v>
      </c>
      <c r="K254" s="17">
        <f>IF(OR($A254="",$B254="",$C254=""),"",'OddsRatio_working_3-way'!H253)</f>
        <v>3.2953762360932655</v>
      </c>
      <c r="L254" s="21">
        <f>IF(OR($A254="",$B254="",$C254=""),"",'OddsRatio_working_3-way'!I253)</f>
        <v>3.0876993385419702</v>
      </c>
      <c r="M254" s="22">
        <f>IF(OR($A254="",$B254="",$C254=""),"",'OddsRatio_working_3-way'!J253)</f>
        <v>2.6832759064683946</v>
      </c>
      <c r="N254" s="23">
        <f t="shared" si="16"/>
        <v>30.434317148692269</v>
      </c>
      <c r="O254" s="24">
        <f t="shared" si="17"/>
        <v>32.42143751235259</v>
      </c>
      <c r="P254" s="24">
        <f t="shared" si="18"/>
        <v>37.144245338955137</v>
      </c>
      <c r="Q254" t="s">
        <v>525</v>
      </c>
      <c r="R254" t="s">
        <v>681</v>
      </c>
      <c r="S254" s="28">
        <v>44431</v>
      </c>
      <c r="AD254" s="39"/>
      <c r="AE254" s="39"/>
      <c r="AF254" s="31"/>
      <c r="AG254" s="31"/>
      <c r="AH254" s="50"/>
      <c r="AI254" s="39"/>
      <c r="AJ254" t="s">
        <v>707</v>
      </c>
    </row>
    <row r="255" spans="1:36" s="38" customFormat="1" ht="15" x14ac:dyDescent="0.25">
      <c r="A255">
        <v>1.89</v>
      </c>
      <c r="B255">
        <v>3.53</v>
      </c>
      <c r="C255">
        <v>4.3600000000000003</v>
      </c>
      <c r="D255" s="20">
        <f t="shared" si="15"/>
        <v>4.174444624583673E-2</v>
      </c>
      <c r="E255" s="17">
        <f>IF(OR($A255="",$B255="",$C255=""),"",A255*'MPTO_working_3-way'!$I254)</f>
        <v>1.9688970034046314</v>
      </c>
      <c r="F255" s="21">
        <f>IF(OR($A255="",$B255="",$C255=""),"",B255*'MPTO_working_3-way'!$I254)</f>
        <v>3.6773578952478037</v>
      </c>
      <c r="G255" s="22">
        <f>IF(OR($A255="",$B255="",$C255=""),"",C255*'MPTO_working_3-way'!$I254)</f>
        <v>4.5420057856318481</v>
      </c>
      <c r="H255" s="17">
        <f>IF(OR($A255="",$B255="",$C255=""),"",'MPTO_working_3-way'!E254)</f>
        <v>1.9410476133873236</v>
      </c>
      <c r="I255" s="21">
        <f>IF(OR($A255="",$B255="",$C255=""),"",'MPTO_working_3-way'!F254)</f>
        <v>3.7123479255803575</v>
      </c>
      <c r="J255" s="22">
        <f>IF(OR($A255="",$B255="",$C255=""),"",'MPTO_working_3-way'!G254)</f>
        <v>4.64159930964684</v>
      </c>
      <c r="K255" s="17">
        <f>IF(OR($A255="",$B255="",$C255=""),"",'OddsRatio_working_3-way'!H254)</f>
        <v>1.9516635254238575</v>
      </c>
      <c r="L255" s="21">
        <f>IF(OR($A255="",$B255="",$C255=""),"",'OddsRatio_working_3-way'!I254)</f>
        <v>3.7052906958678196</v>
      </c>
      <c r="M255" s="22">
        <f>IF(OR($A255="",$B255="",$C255=""),"",'OddsRatio_working_3-way'!J254)</f>
        <v>4.5927971296900676</v>
      </c>
      <c r="N255" s="23">
        <f t="shared" si="16"/>
        <v>50.789858396391111</v>
      </c>
      <c r="O255" s="24">
        <f t="shared" si="17"/>
        <v>27.193436931778809</v>
      </c>
      <c r="P255" s="24">
        <f t="shared" si="18"/>
        <v>22.016704671830087</v>
      </c>
      <c r="Q255" t="s">
        <v>784</v>
      </c>
      <c r="R255" t="s">
        <v>680</v>
      </c>
      <c r="S255" s="28">
        <v>44431</v>
      </c>
      <c r="AD255" s="39"/>
      <c r="AE255" s="39"/>
      <c r="AF255" s="31"/>
      <c r="AG255" s="31"/>
      <c r="AH255" s="50"/>
      <c r="AI255" s="39"/>
      <c r="AJ255" t="s">
        <v>707</v>
      </c>
    </row>
    <row r="256" spans="1:36" s="38" customFormat="1" ht="15" x14ac:dyDescent="0.25">
      <c r="A256">
        <v>1.39</v>
      </c>
      <c r="B256">
        <v>4.88</v>
      </c>
      <c r="C256">
        <v>8.69</v>
      </c>
      <c r="D256" s="20">
        <f t="shared" si="15"/>
        <v>3.9417291837642532E-2</v>
      </c>
      <c r="E256" s="17">
        <f>IF(OR($A256="",$B256="",$C256=""),"",A256*'MPTO_working_3-way'!$I255)</f>
        <v>1.4447900356543231</v>
      </c>
      <c r="F256" s="21">
        <f>IF(OR($A256="",$B256="",$C256=""),"",B256*'MPTO_working_3-way'!$I255)</f>
        <v>5.0723563841676951</v>
      </c>
      <c r="G256" s="22">
        <f>IF(OR($A256="",$B256="",$C256=""),"",C256*'MPTO_working_3-way'!$I255)</f>
        <v>9.0325362660691138</v>
      </c>
      <c r="H256" s="17">
        <f>IF(OR($A256="",$B256="",$C256=""),"",'MPTO_working_3-way'!E255)</f>
        <v>1.4158583090786292</v>
      </c>
      <c r="I256" s="21">
        <f>IF(OR($A256="",$B256="",$C256=""),"",'MPTO_working_3-way'!F255)</f>
        <v>5.2143370039719539</v>
      </c>
      <c r="J256" s="22">
        <f>IF(OR($A256="",$B256="",$C256=""),"",'MPTO_working_3-way'!G255)</f>
        <v>9.8101056534222533</v>
      </c>
      <c r="K256" s="17">
        <f>IF(OR($A256="",$B256="",$C256=""),"",'OddsRatio_working_3-way'!H255)</f>
        <v>1.4246604820049482</v>
      </c>
      <c r="L256" s="21">
        <f>IF(OR($A256="",$B256="",$C256=""),"",'OddsRatio_working_3-way'!I255)</f>
        <v>5.2248273594338466</v>
      </c>
      <c r="M256" s="22">
        <f>IF(OR($A256="",$B256="",$C256=""),"",'OddsRatio_working_3-way'!J255)</f>
        <v>9.3734336067129576</v>
      </c>
      <c r="N256" s="23">
        <f t="shared" si="16"/>
        <v>69.214209353756758</v>
      </c>
      <c r="O256" s="24">
        <f t="shared" si="17"/>
        <v>19.714703074123339</v>
      </c>
      <c r="P256" s="24">
        <f t="shared" si="18"/>
        <v>11.071087572119895</v>
      </c>
      <c r="Q256" t="s">
        <v>642</v>
      </c>
      <c r="R256" t="s">
        <v>577</v>
      </c>
      <c r="S256" s="28">
        <v>44431</v>
      </c>
      <c r="AD256" s="39"/>
      <c r="AE256" s="39"/>
      <c r="AF256" s="31"/>
      <c r="AG256" s="31"/>
      <c r="AH256" s="50"/>
      <c r="AI256" s="39"/>
      <c r="AJ256" t="s">
        <v>714</v>
      </c>
    </row>
    <row r="257" spans="1:36" s="38" customFormat="1" ht="15" x14ac:dyDescent="0.25">
      <c r="A257">
        <v>1.96</v>
      </c>
      <c r="B257">
        <v>3.29</v>
      </c>
      <c r="C257">
        <v>4.5</v>
      </c>
      <c r="D257" s="20">
        <f t="shared" si="15"/>
        <v>3.6377671636030229E-2</v>
      </c>
      <c r="E257" s="17">
        <f>IF(OR($A257="",$B257="",$C257=""),"",A257*'MPTO_working_3-way'!$I256)</f>
        <v>2.0313002364066191</v>
      </c>
      <c r="F257" s="21">
        <f>IF(OR($A257="",$B257="",$C257=""),"",B257*'MPTO_working_3-way'!$I256)</f>
        <v>3.4096825396825396</v>
      </c>
      <c r="G257" s="22">
        <f>IF(OR($A257="",$B257="",$C257=""),"",C257*'MPTO_working_3-way'!$I256)</f>
        <v>4.663699522362136</v>
      </c>
      <c r="H257" s="17">
        <f>IF(OR($A257="",$B257="",$C257=""),"",'MPTO_working_3-way'!E256)</f>
        <v>2.0077168964515191</v>
      </c>
      <c r="I257" s="21">
        <f>IF(OR($A257="",$B257="",$C257=""),"",'MPTO_working_3-way'!F256)</f>
        <v>3.4267056100518025</v>
      </c>
      <c r="J257" s="22">
        <f>IF(OR($A257="",$B257="",$C257=""),"",'MPTO_working_3-way'!G256)</f>
        <v>4.7597213717085118</v>
      </c>
      <c r="K257" s="17">
        <f>IF(OR($A257="",$B257="",$C257=""),"",'OddsRatio_working_3-way'!H256)</f>
        <v>2.0171417183243747</v>
      </c>
      <c r="L257" s="21">
        <f>IF(OR($A257="",$B257="",$C257=""),"",'OddsRatio_working_3-way'!I256)</f>
        <v>3.4263068072529368</v>
      </c>
      <c r="M257" s="22">
        <f>IF(OR($A257="",$B257="",$C257=""),"",'OddsRatio_working_3-way'!J256)</f>
        <v>4.7083291813909529</v>
      </c>
      <c r="N257" s="23">
        <f t="shared" si="16"/>
        <v>49.229551696848382</v>
      </c>
      <c r="O257" s="24">
        <f t="shared" si="17"/>
        <v>29.328243564079887</v>
      </c>
      <c r="P257" s="24">
        <f t="shared" si="18"/>
        <v>21.442204739071737</v>
      </c>
      <c r="Q257" t="s">
        <v>690</v>
      </c>
      <c r="R257" t="s">
        <v>689</v>
      </c>
      <c r="S257" s="28">
        <v>44431</v>
      </c>
      <c r="AD257" s="39"/>
      <c r="AE257" s="39"/>
      <c r="AF257" s="31"/>
      <c r="AG257" s="31"/>
      <c r="AH257" s="50"/>
      <c r="AI257" s="39"/>
      <c r="AJ257" t="s">
        <v>714</v>
      </c>
    </row>
    <row r="258" spans="1:36" s="38" customFormat="1" ht="15" x14ac:dyDescent="0.25">
      <c r="A258">
        <v>4.1500000000000004</v>
      </c>
      <c r="B258">
        <v>3.43</v>
      </c>
      <c r="C258">
        <v>1.99</v>
      </c>
      <c r="D258" s="20">
        <f t="shared" si="15"/>
        <v>3.502160774013019E-2</v>
      </c>
      <c r="E258" s="17">
        <f>IF(OR($A258="",$B258="",$C258=""),"",A258*'MPTO_working_3-way'!$I257)</f>
        <v>4.2953396721215409</v>
      </c>
      <c r="F258" s="21">
        <f>IF(OR($A258="",$B258="",$C258=""),"",B258*'MPTO_working_3-way'!$I257)</f>
        <v>3.5501241145486468</v>
      </c>
      <c r="G258" s="22">
        <f>IF(OR($A258="",$B258="",$C258=""),"",C258*'MPTO_working_3-way'!$I257)</f>
        <v>2.0596929994028592</v>
      </c>
      <c r="H258" s="17">
        <f>IF(OR($A258="",$B258="",$C258=""),"",'MPTO_working_3-way'!E257)</f>
        <v>4.3612894600502798</v>
      </c>
      <c r="I258" s="21">
        <f>IF(OR($A258="",$B258="",$C258=""),"",'MPTO_working_3-way'!F257)</f>
        <v>3.5730706493232378</v>
      </c>
      <c r="J258" s="22">
        <f>IF(OR($A258="",$B258="",$C258=""),"",'MPTO_working_3-way'!G257)</f>
        <v>2.037329194102675</v>
      </c>
      <c r="K258" s="17">
        <f>IF(OR($A258="",$B258="",$C258=""),"",'OddsRatio_working_3-way'!H257)</f>
        <v>4.328786743857064</v>
      </c>
      <c r="L258" s="21">
        <f>IF(OR($A258="",$B258="",$C258=""),"",'OddsRatio_working_3-way'!I257)</f>
        <v>3.5679212024040217</v>
      </c>
      <c r="M258" s="22">
        <f>IF(OR($A258="",$B258="",$C258=""),"",'OddsRatio_working_3-way'!J257)</f>
        <v>2.0461901194979344</v>
      </c>
      <c r="N258" s="23">
        <f t="shared" si="16"/>
        <v>23.281045885390554</v>
      </c>
      <c r="O258" s="24">
        <f t="shared" si="17"/>
        <v>28.168029278242212</v>
      </c>
      <c r="P258" s="24">
        <f t="shared" si="18"/>
        <v>48.55092483636723</v>
      </c>
      <c r="Q258" t="s">
        <v>687</v>
      </c>
      <c r="R258" t="s">
        <v>641</v>
      </c>
      <c r="S258" s="28">
        <v>44431</v>
      </c>
      <c r="AD258" s="39"/>
      <c r="AE258" s="39"/>
      <c r="AF258" s="31"/>
      <c r="AG258" s="31"/>
      <c r="AH258" s="50"/>
      <c r="AI258" s="39"/>
      <c r="AJ258" t="s">
        <v>714</v>
      </c>
    </row>
    <row r="259" spans="1:36" s="38" customFormat="1" ht="15" x14ac:dyDescent="0.25">
      <c r="A259">
        <v>2.95</v>
      </c>
      <c r="B259">
        <v>3.24</v>
      </c>
      <c r="C259">
        <v>2.56</v>
      </c>
      <c r="D259" s="20">
        <f t="shared" si="15"/>
        <v>3.8250026156099626E-2</v>
      </c>
      <c r="E259" s="17">
        <f>IF(OR($A259="",$B259="",$C259=""),"",A259*'MPTO_working_3-way'!$I258)</f>
        <v>3.0628375771604941</v>
      </c>
      <c r="F259" s="21">
        <f>IF(OR($A259="",$B259="",$C259=""),"",B259*'MPTO_working_3-way'!$I258)</f>
        <v>3.3639300847457632</v>
      </c>
      <c r="G259" s="22">
        <f>IF(OR($A259="",$B259="",$C259=""),"",C259*'MPTO_working_3-way'!$I258)</f>
        <v>2.657920066959615</v>
      </c>
      <c r="H259" s="17">
        <f>IF(OR($A259="",$B259="",$C259=""),"",'MPTO_working_3-way'!E258)</f>
        <v>3.0652934278966133</v>
      </c>
      <c r="I259" s="21">
        <f>IF(OR($A259="",$B259="",$C259=""),"",'MPTO_working_3-way'!F258)</f>
        <v>3.379611861466441</v>
      </c>
      <c r="J259" s="22">
        <f>IF(OR($A259="",$B259="",$C259=""),"",'MPTO_working_3-way'!G258)</f>
        <v>2.646377831486534</v>
      </c>
      <c r="K259" s="17">
        <f>IF(OR($A259="",$B259="",$C259=""),"",'OddsRatio_working_3-way'!H258)</f>
        <v>3.064654682184222</v>
      </c>
      <c r="L259" s="21">
        <f>IF(OR($A259="",$B259="",$C259=""),"",'OddsRatio_working_3-way'!I258)</f>
        <v>3.3717058913295679</v>
      </c>
      <c r="M259" s="22">
        <f>IF(OR($A259="",$B259="",$C259=""),"",'OddsRatio_working_3-way'!J258)</f>
        <v>2.6517237457473772</v>
      </c>
      <c r="N259" s="23">
        <f t="shared" si="16"/>
        <v>32.649462297869661</v>
      </c>
      <c r="O259" s="24">
        <f t="shared" si="17"/>
        <v>29.727133882319595</v>
      </c>
      <c r="P259" s="24">
        <f t="shared" si="18"/>
        <v>37.62340381981074</v>
      </c>
      <c r="Q259" t="s">
        <v>544</v>
      </c>
      <c r="R259" t="s">
        <v>602</v>
      </c>
      <c r="S259" s="28">
        <v>44432</v>
      </c>
      <c r="AD259" s="39"/>
      <c r="AE259" s="39"/>
      <c r="AF259" s="31"/>
      <c r="AG259" s="31"/>
      <c r="AH259" s="50"/>
      <c r="AI259" s="39"/>
      <c r="AJ259" t="s">
        <v>709</v>
      </c>
    </row>
    <row r="260" spans="1:36" s="67" customFormat="1" ht="15" x14ac:dyDescent="0.25">
      <c r="A260" s="60">
        <v>3.66</v>
      </c>
      <c r="B260" s="60">
        <v>3.33</v>
      </c>
      <c r="C260" s="60">
        <v>2.14</v>
      </c>
      <c r="D260" s="61">
        <f t="shared" ref="D260:D323" si="19">IF(OR($A260="",$B260="",$C260=""),"",(1/A260)+(1/B260)+(1/C260)-1)</f>
        <v>4.0814063642315546E-2</v>
      </c>
      <c r="E260" s="62">
        <f>IF(OR($A260="",$B260="",$C260=""),"",A260*'MPTO_working_3-way'!$I259)</f>
        <v>3.8093794729308752</v>
      </c>
      <c r="F260" s="63">
        <f>IF(OR($A260="",$B260="",$C260=""),"",B260*'MPTO_working_3-way'!$I259)</f>
        <v>3.4659108319289107</v>
      </c>
      <c r="G260" s="64">
        <f>IF(OR($A260="",$B260="",$C260=""),"",C260*'MPTO_working_3-way'!$I259)</f>
        <v>2.2273420961945556</v>
      </c>
      <c r="H260" s="62">
        <f>IF(OR($A260="",$B260="",$C260=""),"",'MPTO_working_3-way'!E259)</f>
        <v>3.851792932708979</v>
      </c>
      <c r="I260" s="63">
        <f>IF(OR($A260="",$B260="",$C260=""),"",'MPTO_working_3-way'!F259)</f>
        <v>3.4880198952493084</v>
      </c>
      <c r="J260" s="64">
        <f>IF(OR($A260="",$B260="",$C260=""),"",'MPTO_working_3-way'!G259)</f>
        <v>2.2041723443086618</v>
      </c>
      <c r="K260" s="62">
        <f>IF(OR($A260="",$B260="",$C260=""),"",'OddsRatio_working_3-way'!H259)</f>
        <v>3.831962738388258</v>
      </c>
      <c r="L260" s="63">
        <f>IF(OR($A260="",$B260="",$C260=""),"",'OddsRatio_working_3-way'!I259)</f>
        <v>3.4806290152047517</v>
      </c>
      <c r="M260" s="64">
        <f>IF(OR($A260="",$B260="",$C260=""),"",'OddsRatio_working_3-way'!J259)</f>
        <v>2.2136983164521107</v>
      </c>
      <c r="N260" s="65">
        <f t="shared" si="16"/>
        <v>26.250994607019713</v>
      </c>
      <c r="O260" s="66">
        <f t="shared" si="17"/>
        <v>28.85244452303068</v>
      </c>
      <c r="P260" s="66">
        <f t="shared" si="18"/>
        <v>44.896560869949596</v>
      </c>
      <c r="Q260" s="60" t="s">
        <v>546</v>
      </c>
      <c r="R260" s="60" t="s">
        <v>597</v>
      </c>
      <c r="S260" s="69">
        <v>44432</v>
      </c>
      <c r="AD260" s="68"/>
      <c r="AE260" s="68"/>
      <c r="AF260" s="60"/>
      <c r="AG260" s="60"/>
      <c r="AH260" s="70"/>
      <c r="AI260" s="68"/>
      <c r="AJ260" s="60" t="s">
        <v>709</v>
      </c>
    </row>
    <row r="261" spans="1:36" s="38" customFormat="1" ht="15" x14ac:dyDescent="0.25">
      <c r="A261">
        <v>3.11</v>
      </c>
      <c r="B261">
        <v>3</v>
      </c>
      <c r="C261">
        <v>2.65</v>
      </c>
      <c r="D261" s="20">
        <f t="shared" si="19"/>
        <v>3.2235232259499647E-2</v>
      </c>
      <c r="E261" s="17">
        <f>IF(OR($A261="",$B261="",$C261=""),"",A261*'MPTO_working_3-way'!$I260)</f>
        <v>3.2102515723270439</v>
      </c>
      <c r="F261" s="21">
        <f>IF(OR($A261="",$B261="",$C261=""),"",B261*'MPTO_working_3-way'!$I260)</f>
        <v>3.0967056967784989</v>
      </c>
      <c r="G261" s="22">
        <f>IF(OR($A261="",$B261="",$C261=""),"",C261*'MPTO_working_3-way'!$I260)</f>
        <v>2.7354233654876738</v>
      </c>
      <c r="H261" s="17">
        <f>IF(OR($A261="",$B261="",$C261=""),"",'MPTO_working_3-way'!E260)</f>
        <v>3.217520496247777</v>
      </c>
      <c r="I261" s="21">
        <f>IF(OR($A261="",$B261="",$C261=""),"",'MPTO_working_3-way'!F260)</f>
        <v>3.0999268623968237</v>
      </c>
      <c r="J261" s="22">
        <f>IF(OR($A261="",$B261="",$C261=""),"",'MPTO_working_3-way'!G260)</f>
        <v>2.727668885374912</v>
      </c>
      <c r="K261" s="17">
        <f>IF(OR($A261="",$B261="",$C261=""),"",'OddsRatio_working_3-way'!H260)</f>
        <v>3.2139661419085406</v>
      </c>
      <c r="L261" s="21">
        <f>IF(OR($A261="",$B261="",$C261=""),"",'OddsRatio_working_3-way'!I260)</f>
        <v>3.0985461060744468</v>
      </c>
      <c r="M261" s="22">
        <f>IF(OR($A261="",$B261="",$C261=""),"",'OddsRatio_working_3-way'!J260)</f>
        <v>2.7313005375114181</v>
      </c>
      <c r="N261" s="23">
        <f t="shared" ref="N261:N291" si="20">(1/E261)* 100</f>
        <v>31.150206688478342</v>
      </c>
      <c r="O261" s="24">
        <f t="shared" ref="O261:O291" si="21">(1/F261)* 100</f>
        <v>32.292380933722548</v>
      </c>
      <c r="P261" s="24">
        <f t="shared" ref="P261:P291" si="22">(1/G261)* 100</f>
        <v>36.557412377799118</v>
      </c>
      <c r="Q261" t="s">
        <v>587</v>
      </c>
      <c r="R261" t="s">
        <v>583</v>
      </c>
      <c r="S261" s="28">
        <v>44432</v>
      </c>
      <c r="AD261" s="39"/>
      <c r="AE261" s="39"/>
      <c r="AF261" s="31"/>
      <c r="AG261" s="31"/>
      <c r="AH261" s="50"/>
      <c r="AI261" s="39"/>
      <c r="AJ261" t="s">
        <v>703</v>
      </c>
    </row>
    <row r="262" spans="1:36" s="38" customFormat="1" ht="15" x14ac:dyDescent="0.25">
      <c r="A262">
        <v>1.75</v>
      </c>
      <c r="B262">
        <v>3.63</v>
      </c>
      <c r="C262">
        <v>5.29</v>
      </c>
      <c r="D262" s="20">
        <f t="shared" si="19"/>
        <v>3.5946581916679765E-2</v>
      </c>
      <c r="E262" s="17">
        <f>IF(OR($A262="",$B262="",$C262=""),"",A262*'MPTO_working_3-way'!$I261)</f>
        <v>1.8129065183541897</v>
      </c>
      <c r="F262" s="21">
        <f>IF(OR($A262="",$B262="",$C262=""),"",B262*'MPTO_working_3-way'!$I261)</f>
        <v>3.7604860923575476</v>
      </c>
      <c r="G262" s="22">
        <f>IF(OR($A262="",$B262="",$C262=""),"",C262*'MPTO_working_3-way'!$I261)</f>
        <v>5.4801574183392363</v>
      </c>
      <c r="H262" s="17">
        <f>IF(OR($A262="",$B262="",$C262=""),"",'MPTO_working_3-way'!E261)</f>
        <v>1.7874814107238237</v>
      </c>
      <c r="I262" s="21">
        <f>IF(OR($A262="",$B262="",$C262=""),"",'MPTO_working_3-way'!F261)</f>
        <v>3.7950678583562101</v>
      </c>
      <c r="J262" s="22">
        <f>IF(OR($A262="",$B262="",$C262=""),"",'MPTO_working_3-way'!G261)</f>
        <v>5.6480032381814071</v>
      </c>
      <c r="K262" s="17">
        <f>IF(OR($A262="",$B262="",$C262=""),"",'OddsRatio_working_3-way'!H261)</f>
        <v>1.7968567763419312</v>
      </c>
      <c r="L262" s="21">
        <f>IF(OR($A262="",$B262="",$C262=""),"",'OddsRatio_working_3-way'!I261)</f>
        <v>3.7943110957057042</v>
      </c>
      <c r="M262" s="22">
        <f>IF(OR($A262="",$B262="",$C262=""),"",'OddsRatio_working_3-way'!J261)</f>
        <v>5.5580207606758449</v>
      </c>
      <c r="N262" s="23">
        <f t="shared" si="20"/>
        <v>55.160042168518963</v>
      </c>
      <c r="O262" s="24">
        <f t="shared" si="21"/>
        <v>26.59230683055322</v>
      </c>
      <c r="P262" s="24">
        <f t="shared" si="22"/>
        <v>18.247651000927824</v>
      </c>
      <c r="Q262" t="s">
        <v>531</v>
      </c>
      <c r="R262" t="s">
        <v>588</v>
      </c>
      <c r="S262" s="28">
        <v>44432</v>
      </c>
      <c r="AD262" s="39"/>
      <c r="AE262" s="39"/>
      <c r="AF262" s="31"/>
      <c r="AG262" s="31"/>
      <c r="AH262" s="50"/>
      <c r="AI262" s="39"/>
      <c r="AJ262" t="s">
        <v>703</v>
      </c>
    </row>
    <row r="263" spans="1:36" s="38" customFormat="1" ht="15" x14ac:dyDescent="0.25">
      <c r="A263">
        <v>2.92</v>
      </c>
      <c r="B263">
        <v>3.06</v>
      </c>
      <c r="C263">
        <v>2.75</v>
      </c>
      <c r="D263" s="20">
        <f t="shared" si="19"/>
        <v>3.2899502681936088E-2</v>
      </c>
      <c r="E263" s="17">
        <f>IF(OR($A263="",$B263="",$C263=""),"",A263*'MPTO_working_3-way'!$I262)</f>
        <v>3.0160665478312532</v>
      </c>
      <c r="F263" s="21">
        <f>IF(OR($A263="",$B263="",$C263=""),"",B263*'MPTO_working_3-way'!$I262)</f>
        <v>3.1606724782067244</v>
      </c>
      <c r="G263" s="22">
        <f>IF(OR($A263="",$B263="",$C263=""),"",C263*'MPTO_working_3-way'!$I262)</f>
        <v>2.8404736323753244</v>
      </c>
      <c r="H263" s="17">
        <f>IF(OR($A263="",$B263="",$C263=""),"",'MPTO_working_3-way'!E262)</f>
        <v>3.0165980537390631</v>
      </c>
      <c r="I263" s="21">
        <f>IF(OR($A263="",$B263="",$C263=""),"",'MPTO_working_3-way'!F262)</f>
        <v>3.166251460380729</v>
      </c>
      <c r="J263" s="22">
        <f>IF(OR($A263="",$B263="",$C263=""),"",'MPTO_working_3-way'!G262)</f>
        <v>2.835513055252104</v>
      </c>
      <c r="K263" s="17">
        <f>IF(OR($A263="",$B263="",$C263=""),"",'OddsRatio_working_3-way'!H262)</f>
        <v>3.0164342335982406</v>
      </c>
      <c r="L263" s="21">
        <f>IF(OR($A263="",$B263="",$C263=""),"",'OddsRatio_working_3-way'!I262)</f>
        <v>3.1634658964647784</v>
      </c>
      <c r="M263" s="22">
        <f>IF(OR($A263="",$B263="",$C263=""),"",'OddsRatio_working_3-way'!J262)</f>
        <v>2.8378957858317295</v>
      </c>
      <c r="N263" s="23">
        <f t="shared" si="20"/>
        <v>33.155767094033941</v>
      </c>
      <c r="O263" s="24">
        <f t="shared" si="21"/>
        <v>31.63883657339186</v>
      </c>
      <c r="P263" s="24">
        <f t="shared" si="22"/>
        <v>35.20539633257421</v>
      </c>
      <c r="Q263" t="s">
        <v>514</v>
      </c>
      <c r="R263" t="s">
        <v>664</v>
      </c>
      <c r="S263" s="28">
        <v>44432</v>
      </c>
      <c r="AD263" s="39"/>
      <c r="AE263" s="39"/>
      <c r="AF263" s="31"/>
      <c r="AG263" s="31"/>
      <c r="AH263" s="50"/>
      <c r="AI263" s="39"/>
      <c r="AJ263" t="s">
        <v>703</v>
      </c>
    </row>
    <row r="264" spans="1:36" s="38" customFormat="1" ht="15" x14ac:dyDescent="0.25">
      <c r="A264">
        <v>1.85</v>
      </c>
      <c r="B264">
        <v>3.38</v>
      </c>
      <c r="C264">
        <v>4.88</v>
      </c>
      <c r="D264" s="20">
        <f t="shared" si="19"/>
        <v>4.1316561493106363E-2</v>
      </c>
      <c r="E264" s="17">
        <f>IF(OR($A264="",$B264="",$C264=""),"",A264*'MPTO_working_3-way'!$I263)</f>
        <v>1.9264356387622468</v>
      </c>
      <c r="F264" s="21">
        <f>IF(OR($A264="",$B264="",$C264=""),"",B264*'MPTO_working_3-way'!$I263)</f>
        <v>3.5196499778466994</v>
      </c>
      <c r="G264" s="22">
        <f>IF(OR($A264="",$B264="",$C264=""),"",C264*'MPTO_working_3-way'!$I263)</f>
        <v>5.0816248200863585</v>
      </c>
      <c r="H264" s="17">
        <f>IF(OR($A264="",$B264="",$C264=""),"",'MPTO_working_3-way'!E263)</f>
        <v>1.8983676479249083</v>
      </c>
      <c r="I264" s="21">
        <f>IF(OR($A264="",$B264="",$C264=""),"",'MPTO_working_3-way'!F263)</f>
        <v>3.5450206867922081</v>
      </c>
      <c r="J264" s="22">
        <f>IF(OR($A264="",$B264="",$C264=""),"",'MPTO_working_3-way'!G263)</f>
        <v>5.2316072930763333</v>
      </c>
      <c r="K264" s="17">
        <f>IF(OR($A264="",$B264="",$C264=""),"",'OddsRatio_working_3-way'!H263)</f>
        <v>1.9091591155050551</v>
      </c>
      <c r="L264" s="21">
        <f>IF(OR($A264="",$B264="",$C264=""),"",'OddsRatio_working_3-way'!I263)</f>
        <v>3.5456455234141533</v>
      </c>
      <c r="M264" s="22">
        <f>IF(OR($A264="",$B264="",$C264=""),"",'OddsRatio_working_3-way'!J263)</f>
        <v>5.1500439625407211</v>
      </c>
      <c r="N264" s="23">
        <f t="shared" si="20"/>
        <v>51.909338670795648</v>
      </c>
      <c r="O264" s="24">
        <f t="shared" si="21"/>
        <v>28.411916136382231</v>
      </c>
      <c r="P264" s="24">
        <f t="shared" si="22"/>
        <v>19.67874519282212</v>
      </c>
      <c r="Q264" t="s">
        <v>535</v>
      </c>
      <c r="R264" t="s">
        <v>534</v>
      </c>
      <c r="S264" s="28">
        <v>44433</v>
      </c>
      <c r="AD264" s="39"/>
      <c r="AE264" s="39"/>
      <c r="AF264" s="31"/>
      <c r="AG264" s="31"/>
      <c r="AH264" s="50"/>
      <c r="AI264" s="39"/>
      <c r="AJ264" t="s">
        <v>703</v>
      </c>
    </row>
    <row r="265" spans="1:36" s="38" customFormat="1" ht="15" x14ac:dyDescent="0.25">
      <c r="A265">
        <v>1.98</v>
      </c>
      <c r="B265">
        <v>3.53</v>
      </c>
      <c r="C265">
        <v>3.98</v>
      </c>
      <c r="D265" s="20">
        <f t="shared" si="19"/>
        <v>3.9592905437710213E-2</v>
      </c>
      <c r="E265" s="17">
        <f>IF(OR($A265="",$B265="",$C265=""),"",A265*'MPTO_working_3-way'!$I264)</f>
        <v>2.0583939527666661</v>
      </c>
      <c r="F265" s="21">
        <f>IF(OR($A265="",$B265="",$C265=""),"",B265*'MPTO_working_3-way'!$I264)</f>
        <v>3.6697629561951168</v>
      </c>
      <c r="G265" s="22">
        <f>IF(OR($A265="",$B265="",$C265=""),"",C265*'MPTO_working_3-way'!$I264)</f>
        <v>4.137579763642087</v>
      </c>
      <c r="H265" s="17">
        <f>IF(OR($A265="",$B265="",$C265=""),"",'MPTO_working_3-way'!E264)</f>
        <v>2.0331283218779572</v>
      </c>
      <c r="I265" s="21">
        <f>IF(OR($A265="",$B265="",$C265=""),"",'MPTO_working_3-way'!F264)</f>
        <v>3.7024903313301816</v>
      </c>
      <c r="J265" s="22">
        <f>IF(OR($A265="",$B265="",$C265=""),"",'MPTO_working_3-way'!G264)</f>
        <v>4.2006455791699242</v>
      </c>
      <c r="K265" s="17">
        <f>IF(OR($A265="",$B265="",$C265=""),"",'OddsRatio_working_3-way'!H264)</f>
        <v>2.0430046869098613</v>
      </c>
      <c r="L265" s="21">
        <f>IF(OR($A265="",$B265="",$C265=""),"",'OddsRatio_working_3-way'!I264)</f>
        <v>3.692654957022397</v>
      </c>
      <c r="M265" s="22">
        <f>IF(OR($A265="",$B265="",$C265=""),"",'OddsRatio_working_3-way'!J264)</f>
        <v>4.1715856806034557</v>
      </c>
      <c r="N265" s="23">
        <f t="shared" si="20"/>
        <v>48.581565188525275</v>
      </c>
      <c r="O265" s="24">
        <f t="shared" si="21"/>
        <v>27.249716451354118</v>
      </c>
      <c r="P265" s="24">
        <f t="shared" si="22"/>
        <v>24.168718360120607</v>
      </c>
      <c r="Q265" t="s">
        <v>589</v>
      </c>
      <c r="R265" t="s">
        <v>666</v>
      </c>
      <c r="S265" s="28">
        <v>44433</v>
      </c>
      <c r="AD265" s="39"/>
      <c r="AE265" s="39"/>
      <c r="AF265" s="31"/>
      <c r="AG265" s="31"/>
      <c r="AH265" s="50"/>
      <c r="AI265" s="39"/>
      <c r="AJ265" t="s">
        <v>703</v>
      </c>
    </row>
    <row r="266" spans="1:36" s="38" customFormat="1" ht="15" x14ac:dyDescent="0.25">
      <c r="A266">
        <v>2.3199999999999998</v>
      </c>
      <c r="B266">
        <v>3.3</v>
      </c>
      <c r="C266">
        <v>3.28</v>
      </c>
      <c r="D266" s="20">
        <f t="shared" si="19"/>
        <v>3.8942834569411611E-2</v>
      </c>
      <c r="E266" s="17">
        <f>IF(OR($A266="",$B266="",$C266=""),"",A266*'MPTO_working_3-way'!$I265)</f>
        <v>2.4103473762010346</v>
      </c>
      <c r="F266" s="21">
        <f>IF(OR($A266="",$B266="",$C266=""),"",B266*'MPTO_working_3-way'!$I265)</f>
        <v>3.4285113540790579</v>
      </c>
      <c r="G266" s="22">
        <f>IF(OR($A266="",$B266="",$C266=""),"",C266*'MPTO_working_3-way'!$I265)</f>
        <v>3.4077324973876699</v>
      </c>
      <c r="H266" s="17">
        <f>IF(OR($A266="",$B266="",$C266=""),"",'MPTO_working_3-way'!E265)</f>
        <v>2.3920381227202063</v>
      </c>
      <c r="I266" s="21">
        <f>IF(OR($A266="",$B266="",$C266=""),"",'MPTO_working_3-way'!F265)</f>
        <v>3.4476890633237649</v>
      </c>
      <c r="J266" s="22">
        <f>IF(OR($A266="",$B266="",$C266=""),"",'MPTO_working_3-way'!G265)</f>
        <v>3.4258647535616062</v>
      </c>
      <c r="K266" s="17">
        <f>IF(OR($A266="",$B266="",$C266=""),"",'OddsRatio_working_3-way'!H265)</f>
        <v>2.3999333485267393</v>
      </c>
      <c r="L266" s="21">
        <f>IF(OR($A266="",$B266="",$C266=""),"",'OddsRatio_working_3-way'!I265)</f>
        <v>3.4392778042511356</v>
      </c>
      <c r="M266" s="22">
        <f>IF(OR($A266="",$B266="",$C266=""),"",'OddsRatio_working_3-way'!J265)</f>
        <v>3.418066692909822</v>
      </c>
      <c r="N266" s="23">
        <f t="shared" si="20"/>
        <v>41.487795903348463</v>
      </c>
      <c r="O266" s="24">
        <f t="shared" si="21"/>
        <v>29.167177725990435</v>
      </c>
      <c r="P266" s="24">
        <f t="shared" si="22"/>
        <v>29.345026370661103</v>
      </c>
      <c r="Q266" t="s">
        <v>585</v>
      </c>
      <c r="R266" t="s">
        <v>697</v>
      </c>
      <c r="S266" s="28">
        <v>44433</v>
      </c>
      <c r="AD266" s="39"/>
      <c r="AE266" s="39"/>
      <c r="AF266" s="31"/>
      <c r="AG266" s="31"/>
      <c r="AH266" s="50"/>
      <c r="AI266" s="39"/>
      <c r="AJ266" t="s">
        <v>703</v>
      </c>
    </row>
    <row r="267" spans="1:36" s="38" customFormat="1" ht="15" x14ac:dyDescent="0.25">
      <c r="A267">
        <v>1.97</v>
      </c>
      <c r="B267">
        <v>3.64</v>
      </c>
      <c r="C267">
        <v>3.86</v>
      </c>
      <c r="D267" s="20">
        <f t="shared" si="19"/>
        <v>4.1406845436197548E-2</v>
      </c>
      <c r="E267" s="17">
        <f>IF(OR($A267="",$B267="",$C267=""),"",A267*'MPTO_working_3-way'!$I266)</f>
        <v>2.0515714855093092</v>
      </c>
      <c r="F267" s="21">
        <f>IF(OR($A267="",$B267="",$C267=""),"",B267*'MPTO_working_3-way'!$I266)</f>
        <v>3.7907209173877594</v>
      </c>
      <c r="G267" s="22">
        <f>IF(OR($A267="",$B267="",$C267=""),"",C267*'MPTO_working_3-way'!$I266)</f>
        <v>4.0198304233837225</v>
      </c>
      <c r="H267" s="17">
        <f>IF(OR($A267="",$B267="",$C267=""),"",'MPTO_working_3-way'!E266)</f>
        <v>2.0250624507865949</v>
      </c>
      <c r="I267" s="21">
        <f>IF(OR($A267="",$B267="",$C267=""),"",'MPTO_working_3-way'!F266)</f>
        <v>3.8325484037837603</v>
      </c>
      <c r="J267" s="22">
        <f>IF(OR($A267="",$B267="",$C267=""),"",'MPTO_working_3-way'!G266)</f>
        <v>4.0772213375358337</v>
      </c>
      <c r="K267" s="17">
        <f>IF(OR($A267="",$B267="",$C267=""),"",'OddsRatio_working_3-way'!H266)</f>
        <v>2.0353385676610887</v>
      </c>
      <c r="L267" s="21">
        <f>IF(OR($A267="",$B267="",$C267=""),"",'OddsRatio_working_3-way'!I266)</f>
        <v>3.8178286789951277</v>
      </c>
      <c r="M267" s="22">
        <f>IF(OR($A267="",$B267="",$C267=""),"",'OddsRatio_working_3-way'!J266)</f>
        <v>4.0526477355780539</v>
      </c>
      <c r="N267" s="23">
        <f t="shared" si="20"/>
        <v>48.743122385118681</v>
      </c>
      <c r="O267" s="24">
        <f t="shared" si="21"/>
        <v>26.380206345792249</v>
      </c>
      <c r="P267" s="24">
        <f t="shared" si="22"/>
        <v>24.876671269089069</v>
      </c>
      <c r="Q267" t="s">
        <v>532</v>
      </c>
      <c r="R267" t="s">
        <v>536</v>
      </c>
      <c r="S267" s="28">
        <v>44433</v>
      </c>
      <c r="AD267" s="39"/>
      <c r="AE267" s="39"/>
      <c r="AF267" s="31"/>
      <c r="AG267" s="31"/>
      <c r="AH267" s="50"/>
      <c r="AI267" s="39"/>
      <c r="AJ267" t="s">
        <v>703</v>
      </c>
    </row>
    <row r="268" spans="1:36" s="38" customFormat="1" ht="15" x14ac:dyDescent="0.25">
      <c r="A268">
        <v>3.52</v>
      </c>
      <c r="B268">
        <v>3.19</v>
      </c>
      <c r="C268">
        <v>2.27</v>
      </c>
      <c r="D268" s="20">
        <f t="shared" si="19"/>
        <v>3.8099167276594015E-2</v>
      </c>
      <c r="E268" s="17">
        <f>IF(OR($A268="",$B268="",$C268=""),"",A268*'MPTO_working_3-way'!$I267)</f>
        <v>3.6541090688136109</v>
      </c>
      <c r="F268" s="21">
        <f>IF(OR($A268="",$B268="",$C268=""),"",B268*'MPTO_working_3-way'!$I267)</f>
        <v>3.3115363436123348</v>
      </c>
      <c r="G268" s="22">
        <f>IF(OR($A268="",$B268="",$C268=""),"",C268*'MPTO_working_3-way'!$I267)</f>
        <v>2.3564851097178683</v>
      </c>
      <c r="H268" s="17">
        <f>IF(OR($A268="",$B268="",$C268=""),"",'MPTO_working_3-way'!E267)</f>
        <v>3.6847180348306177</v>
      </c>
      <c r="I268" s="21">
        <f>IF(OR($A268="",$B268="",$C268=""),"",'MPTO_working_3-way'!F267)</f>
        <v>3.3246902314583657</v>
      </c>
      <c r="J268" s="22">
        <f>IF(OR($A268="",$B268="",$C268=""),"",'MPTO_working_3-way'!G267)</f>
        <v>2.3373829400063753</v>
      </c>
      <c r="K268" s="17">
        <f>IF(OR($A268="",$B268="",$C268=""),"",'OddsRatio_working_3-way'!H267)</f>
        <v>3.6699305238658813</v>
      </c>
      <c r="L268" s="21">
        <f>IF(OR($A268="",$B268="",$C268=""),"",'OddsRatio_working_3-way'!I267)</f>
        <v>3.3202967647882065</v>
      </c>
      <c r="M268" s="22">
        <f>IF(OR($A268="",$B268="",$C268=""),"",'OddsRatio_working_3-way'!J267)</f>
        <v>2.3455602243292337</v>
      </c>
      <c r="N268" s="23">
        <f t="shared" si="20"/>
        <v>27.366451881105796</v>
      </c>
      <c r="O268" s="24">
        <f t="shared" si="21"/>
        <v>30.197464144668469</v>
      </c>
      <c r="P268" s="24">
        <f t="shared" si="22"/>
        <v>42.436083974225738</v>
      </c>
      <c r="Q268" t="s">
        <v>515</v>
      </c>
      <c r="R268" t="s">
        <v>590</v>
      </c>
      <c r="S268" s="28">
        <v>44433</v>
      </c>
      <c r="AD268" s="39"/>
      <c r="AE268" s="39"/>
      <c r="AF268" s="31"/>
      <c r="AG268" s="31"/>
      <c r="AH268" s="50"/>
      <c r="AI268" s="39"/>
      <c r="AJ268" t="s">
        <v>703</v>
      </c>
    </row>
    <row r="269" spans="1:36" s="38" customFormat="1" ht="15" x14ac:dyDescent="0.25">
      <c r="A269">
        <v>8.39</v>
      </c>
      <c r="B269">
        <v>4.8</v>
      </c>
      <c r="C269">
        <v>1.41</v>
      </c>
      <c r="D269" s="20">
        <f t="shared" si="19"/>
        <v>3.6742702812365247E-2</v>
      </c>
      <c r="E269" s="17">
        <f>IF(OR($A269="",$B269="",$C269=""),"",A269*'MPTO_working_3-way'!$I268)</f>
        <v>8.6982712765957455</v>
      </c>
      <c r="F269" s="21">
        <f>IF(OR($A269="",$B269="",$C269=""),"",B269*'MPTO_working_3-way'!$I268)</f>
        <v>4.9763649734993534</v>
      </c>
      <c r="G269" s="22">
        <f>IF(OR($A269="",$B269="",$C269=""),"",C269*'MPTO_working_3-way'!$I268)</f>
        <v>1.461807210965435</v>
      </c>
      <c r="H269" s="17">
        <f>IF(OR($A269="",$B269="",$C269=""),"",'MPTO_working_3-way'!E268)</f>
        <v>9.35086800580976</v>
      </c>
      <c r="I269" s="21">
        <f>IF(OR($A269="",$B269="",$C269=""),"",'MPTO_working_3-way'!F268)</f>
        <v>5.0998092405186064</v>
      </c>
      <c r="J269" s="22">
        <f>IF(OR($A269="",$B269="",$C269=""),"",'MPTO_working_3-way'!G268)</f>
        <v>1.4347772695642418</v>
      </c>
      <c r="K269" s="17">
        <f>IF(OR($A269="",$B269="",$C269=""),"",'OddsRatio_working_3-way'!H268)</f>
        <v>8.9874153336790066</v>
      </c>
      <c r="L269" s="21">
        <f>IF(OR($A269="",$B269="",$C269=""),"",'OddsRatio_working_3-way'!I268)</f>
        <v>5.107195976722628</v>
      </c>
      <c r="M269" s="22">
        <f>IF(OR($A269="",$B269="",$C269=""),"",'OddsRatio_working_3-way'!J268)</f>
        <v>1.4431448290674413</v>
      </c>
      <c r="N269" s="23">
        <f t="shared" si="20"/>
        <v>11.496537279662441</v>
      </c>
      <c r="O269" s="24">
        <f t="shared" si="21"/>
        <v>20.094989120076644</v>
      </c>
      <c r="P269" s="24">
        <f t="shared" si="22"/>
        <v>68.408473600260919</v>
      </c>
      <c r="Q269" t="s">
        <v>751</v>
      </c>
      <c r="R269" t="s">
        <v>753</v>
      </c>
      <c r="S269" s="28">
        <v>44433</v>
      </c>
      <c r="AD269" s="39"/>
      <c r="AE269" s="39"/>
      <c r="AF269" s="31"/>
      <c r="AG269" s="31"/>
      <c r="AH269" s="50"/>
      <c r="AI269" s="39"/>
      <c r="AJ269" t="s">
        <v>712</v>
      </c>
    </row>
    <row r="270" spans="1:36" s="38" customFormat="1" ht="15" x14ac:dyDescent="0.25">
      <c r="A270">
        <v>1.87</v>
      </c>
      <c r="B270">
        <v>3.65</v>
      </c>
      <c r="C270">
        <v>4.41</v>
      </c>
      <c r="D270" s="20">
        <f t="shared" si="19"/>
        <v>3.548933064300841E-2</v>
      </c>
      <c r="E270" s="17">
        <f>IF(OR($A270="",$B270="",$C270=""),"",A270*'MPTO_working_3-way'!$I269)</f>
        <v>1.9363650483024257</v>
      </c>
      <c r="F270" s="21">
        <f>IF(OR($A270="",$B270="",$C270=""),"",B270*'MPTO_working_3-way'!$I269)</f>
        <v>3.7795360568469807</v>
      </c>
      <c r="G270" s="22">
        <f>IF(OR($A270="",$B270="",$C270=""),"",C270*'MPTO_working_3-way'!$I269)</f>
        <v>4.5665079481356674</v>
      </c>
      <c r="H270" s="17">
        <f>IF(OR($A270="",$B270="",$C270=""),"",'MPTO_working_3-way'!E269)</f>
        <v>1.9123033684725237</v>
      </c>
      <c r="I270" s="21">
        <f>IF(OR($A270="",$B270="",$C270=""),"",'MPTO_working_3-way'!F269)</f>
        <v>3.8147143517058542</v>
      </c>
      <c r="J270" s="22">
        <f>IF(OR($A270="",$B270="",$C270=""),"",'MPTO_working_3-way'!G269)</f>
        <v>4.652729727633937</v>
      </c>
      <c r="K270" s="17">
        <f>IF(OR($A270="",$B270="",$C270=""),"",'OddsRatio_working_3-way'!H269)</f>
        <v>1.9214133073262467</v>
      </c>
      <c r="L270" s="21">
        <f>IF(OR($A270="",$B270="",$C270=""),"",'OddsRatio_working_3-way'!I269)</f>
        <v>3.806603752200636</v>
      </c>
      <c r="M270" s="22">
        <f>IF(OR($A270="",$B270="",$C270=""),"",'OddsRatio_working_3-way'!J269)</f>
        <v>4.6115165264166667</v>
      </c>
      <c r="N270" s="23">
        <f t="shared" si="20"/>
        <v>51.643154831609927</v>
      </c>
      <c r="O270" s="24">
        <f t="shared" si="21"/>
        <v>26.45827384523577</v>
      </c>
      <c r="P270" s="24">
        <f t="shared" si="22"/>
        <v>21.898571323154322</v>
      </c>
      <c r="Q270" t="s">
        <v>555</v>
      </c>
      <c r="R270" t="s">
        <v>755</v>
      </c>
      <c r="S270" s="28">
        <v>44433</v>
      </c>
      <c r="AD270" s="39"/>
      <c r="AE270" s="39"/>
      <c r="AF270" s="31"/>
      <c r="AG270" s="31"/>
      <c r="AH270" s="50"/>
      <c r="AI270" s="39"/>
      <c r="AJ270" t="s">
        <v>712</v>
      </c>
    </row>
    <row r="271" spans="1:36" s="38" customFormat="1" ht="15" x14ac:dyDescent="0.25">
      <c r="A271">
        <v>2.44</v>
      </c>
      <c r="B271">
        <v>3.2</v>
      </c>
      <c r="C271">
        <v>3.22</v>
      </c>
      <c r="D271" s="20">
        <f t="shared" si="19"/>
        <v>3.2895071784950547E-2</v>
      </c>
      <c r="E271" s="17">
        <f>IF(OR($A271="",$B271="",$C271=""),"",A271*'MPTO_working_3-way'!$I270)</f>
        <v>2.5202639751552791</v>
      </c>
      <c r="F271" s="21">
        <f>IF(OR($A271="",$B271="",$C271=""),"",B271*'MPTO_working_3-way'!$I270)</f>
        <v>3.3052642297118418</v>
      </c>
      <c r="G271" s="22">
        <f>IF(OR($A271="",$B271="",$C271=""),"",C271*'MPTO_working_3-way'!$I270)</f>
        <v>3.3259221311475411</v>
      </c>
      <c r="H271" s="17">
        <f>IF(OR($A271="",$B271="",$C271=""),"",'MPTO_working_3-way'!E270)</f>
        <v>2.5070759608787911</v>
      </c>
      <c r="I271" s="21">
        <f>IF(OR($A271="",$B271="",$C271=""),"",'MPTO_working_3-way'!F270)</f>
        <v>3.3163648642944579</v>
      </c>
      <c r="J271" s="22">
        <f>IF(OR($A271="",$B271="",$C271=""),"",'MPTO_working_3-way'!G270)</f>
        <v>3.337850755145825</v>
      </c>
      <c r="K271" s="17">
        <f>IF(OR($A271="",$B271="",$C271=""),"",'OddsRatio_working_3-way'!H270)</f>
        <v>2.5129483369743983</v>
      </c>
      <c r="L271" s="21">
        <f>IF(OR($A271="",$B271="",$C271=""),"",'OddsRatio_working_3-way'!I270)</f>
        <v>3.3114488481553317</v>
      </c>
      <c r="M271" s="22">
        <f>IF(OR($A271="",$B271="",$C271=""),"",'OddsRatio_working_3-way'!J270)</f>
        <v>3.3324620195021981</v>
      </c>
      <c r="N271" s="23">
        <f t="shared" si="20"/>
        <v>39.678383290718102</v>
      </c>
      <c r="O271" s="24">
        <f t="shared" si="21"/>
        <v>30.254767259172549</v>
      </c>
      <c r="P271" s="24">
        <f t="shared" si="22"/>
        <v>30.066849450109363</v>
      </c>
      <c r="Q271" t="s">
        <v>729</v>
      </c>
      <c r="R271" t="s">
        <v>750</v>
      </c>
      <c r="S271" s="28">
        <v>44433</v>
      </c>
      <c r="AD271" s="39"/>
      <c r="AE271" s="39"/>
      <c r="AF271" s="31"/>
      <c r="AG271" s="31"/>
      <c r="AH271" s="50"/>
      <c r="AI271" s="39"/>
      <c r="AJ271" t="s">
        <v>712</v>
      </c>
    </row>
    <row r="272" spans="1:36" s="38" customFormat="1" ht="15" x14ac:dyDescent="0.25">
      <c r="A272">
        <v>4.29</v>
      </c>
      <c r="B272">
        <v>3.46</v>
      </c>
      <c r="C272">
        <v>1.97</v>
      </c>
      <c r="D272" s="20">
        <f t="shared" si="19"/>
        <v>2.9731787338665105E-2</v>
      </c>
      <c r="E272" s="17">
        <f>IF(OR($A272="",$B272="",$C272=""),"",A272*'MPTO_working_3-way'!$I271)</f>
        <v>4.4175493676828737</v>
      </c>
      <c r="F272" s="21">
        <f>IF(OR($A272="",$B272="",$C272=""),"",B272*'MPTO_working_3-way'!$I271)</f>
        <v>3.5628719841917813</v>
      </c>
      <c r="G272" s="22">
        <f>IF(OR($A272="",$B272="",$C272=""),"",C272*'MPTO_working_3-way'!$I271)</f>
        <v>2.02857162105717</v>
      </c>
      <c r="H272" s="17">
        <f>IF(OR($A272="",$B272="",$C272=""),"",'MPTO_working_3-way'!E271)</f>
        <v>4.4804947577525907</v>
      </c>
      <c r="I272" s="21">
        <f>IF(OR($A272="",$B272="",$C272=""),"",'MPTO_working_3-way'!F271)</f>
        <v>3.5828585907703721</v>
      </c>
      <c r="J272" s="22">
        <f>IF(OR($A272="",$B272="",$C272=""),"",'MPTO_working_3-way'!G271)</f>
        <v>2.0092279119589156</v>
      </c>
      <c r="K272" s="17">
        <f>IF(OR($A272="",$B272="",$C272=""),"",'OddsRatio_working_3-way'!H271)</f>
        <v>4.4490096715772323</v>
      </c>
      <c r="L272" s="21">
        <f>IF(OR($A272="",$B272="",$C272=""),"",'OddsRatio_working_3-way'!I271)</f>
        <v>3.578894769629176</v>
      </c>
      <c r="M272" s="22">
        <f>IF(OR($A272="",$B272="",$C272=""),"",'OddsRatio_working_3-way'!J271)</f>
        <v>2.016881270951342</v>
      </c>
      <c r="N272" s="23">
        <f t="shared" si="20"/>
        <v>22.636985277756558</v>
      </c>
      <c r="O272" s="24">
        <f t="shared" si="21"/>
        <v>28.067244751900471</v>
      </c>
      <c r="P272" s="24">
        <f t="shared" si="22"/>
        <v>49.295769970342967</v>
      </c>
      <c r="Q272" t="s">
        <v>700</v>
      </c>
      <c r="R272" t="s">
        <v>747</v>
      </c>
      <c r="S272" s="28">
        <v>44433</v>
      </c>
      <c r="AD272" s="39"/>
      <c r="AE272" s="39"/>
      <c r="AF272" s="31"/>
      <c r="AG272" s="31"/>
      <c r="AH272" s="50"/>
      <c r="AI272" s="39"/>
      <c r="AJ272" t="s">
        <v>712</v>
      </c>
    </row>
    <row r="273" spans="1:36" s="38" customFormat="1" ht="15" x14ac:dyDescent="0.25">
      <c r="A273">
        <v>4.2699999999999996</v>
      </c>
      <c r="B273">
        <v>4.49</v>
      </c>
      <c r="C273">
        <v>1.75</v>
      </c>
      <c r="D273" s="20">
        <f t="shared" si="19"/>
        <v>2.8337758119787448E-2</v>
      </c>
      <c r="E273" s="17">
        <f>IF(OR($A273="",$B273="",$C273=""),"",A273*'MPTO_working_3-way'!$I272)</f>
        <v>4.3910022271714917</v>
      </c>
      <c r="F273" s="21">
        <f>IF(OR($A273="",$B273="",$C273=""),"",B273*'MPTO_working_3-way'!$I272)</f>
        <v>4.6172365339578461</v>
      </c>
      <c r="G273" s="22">
        <f>IF(OR($A273="",$B273="",$C273=""),"",C273*'MPTO_working_3-way'!$I272)</f>
        <v>1.7995910767096279</v>
      </c>
      <c r="H273" s="17">
        <f>IF(OR($A273="",$B273="",$C273=""),"",'MPTO_working_3-way'!E272)</f>
        <v>4.4494650606883432</v>
      </c>
      <c r="I273" s="21">
        <f>IF(OR($A273="",$B273="",$C273=""),"",'MPTO_working_3-way'!F272)</f>
        <v>4.6888649759103922</v>
      </c>
      <c r="J273" s="22">
        <f>IF(OR($A273="",$B273="",$C273=""),"",'MPTO_working_3-way'!G272)</f>
        <v>1.779414357974848</v>
      </c>
      <c r="K273" s="17">
        <f>IF(OR($A273="",$B273="",$C273=""),"",'OddsRatio_working_3-way'!H272)</f>
        <v>4.4298989240151325</v>
      </c>
      <c r="L273" s="21">
        <f>IF(OR($A273="",$B273="",$C273=""),"",'OddsRatio_working_3-way'!I272)</f>
        <v>4.6606566497898516</v>
      </c>
      <c r="M273" s="22">
        <f>IF(OR($A273="",$B273="",$C273=""),"",'OddsRatio_working_3-way'!J272)</f>
        <v>1.7866740651410853</v>
      </c>
      <c r="N273" s="23">
        <f t="shared" si="20"/>
        <v>22.773844062569744</v>
      </c>
      <c r="O273" s="24">
        <f t="shared" si="21"/>
        <v>21.657976424760086</v>
      </c>
      <c r="P273" s="24">
        <f t="shared" si="22"/>
        <v>55.56817951267017</v>
      </c>
      <c r="Q273" t="s">
        <v>554</v>
      </c>
      <c r="R273" t="s">
        <v>733</v>
      </c>
      <c r="S273" s="28">
        <v>44433</v>
      </c>
      <c r="AD273" s="39"/>
      <c r="AE273" s="39"/>
      <c r="AF273" s="31"/>
      <c r="AG273" s="31"/>
      <c r="AH273" s="50"/>
      <c r="AI273" s="39"/>
      <c r="AJ273" t="s">
        <v>712</v>
      </c>
    </row>
    <row r="274" spans="1:36" s="38" customFormat="1" ht="15" x14ac:dyDescent="0.25">
      <c r="A274">
        <v>4.29</v>
      </c>
      <c r="B274">
        <v>3.83</v>
      </c>
      <c r="C274">
        <v>1.87</v>
      </c>
      <c r="D274" s="20">
        <f t="shared" si="19"/>
        <v>2.895619713312847E-2</v>
      </c>
      <c r="E274" s="17">
        <f>IF(OR($A274="",$B274="",$C274=""),"",A274*'MPTO_working_3-way'!$I273)</f>
        <v>4.4142220857011214</v>
      </c>
      <c r="F274" s="21">
        <f>IF(OR($A274="",$B274="",$C274=""),"",B274*'MPTO_working_3-way'!$I273)</f>
        <v>3.9409022350198821</v>
      </c>
      <c r="G274" s="22">
        <f>IF(OR($A274="",$B274="",$C274=""),"",C274*'MPTO_working_3-way'!$I273)</f>
        <v>1.9241480886389504</v>
      </c>
      <c r="H274" s="17">
        <f>IF(OR($A274="",$B274="",$C274=""),"",'MPTO_working_3-way'!E273)</f>
        <v>4.4753108145132048</v>
      </c>
      <c r="I274" s="21">
        <f>IF(OR($A274="",$B274="",$C274=""),"",'MPTO_working_3-way'!F273)</f>
        <v>3.9770201407770887</v>
      </c>
      <c r="J274" s="22">
        <f>IF(OR($A274="",$B274="",$C274=""),"",'MPTO_working_3-way'!G273)</f>
        <v>1.9043727141762716</v>
      </c>
      <c r="K274" s="17">
        <f>IF(OR($A274="",$B274="",$C274=""),"",'OddsRatio_working_3-way'!H273)</f>
        <v>4.4482341574552056</v>
      </c>
      <c r="L274" s="21">
        <f>IF(OR($A274="",$B274="",$C274=""),"",'OddsRatio_working_3-way'!I273)</f>
        <v>3.9661102327046289</v>
      </c>
      <c r="M274" s="22">
        <f>IF(OR($A274="",$B274="",$C274=""),"",'OddsRatio_working_3-way'!J273)</f>
        <v>1.9118430750717412</v>
      </c>
      <c r="N274" s="23">
        <f t="shared" si="20"/>
        <v>22.654048223791794</v>
      </c>
      <c r="O274" s="24">
        <f t="shared" si="21"/>
        <v>25.374899968685849</v>
      </c>
      <c r="P274" s="24">
        <f t="shared" si="22"/>
        <v>51.97105180752235</v>
      </c>
      <c r="Q274" t="s">
        <v>746</v>
      </c>
      <c r="R274" t="s">
        <v>553</v>
      </c>
      <c r="S274" s="28">
        <v>44433</v>
      </c>
      <c r="AD274" s="39"/>
      <c r="AE274" s="39"/>
      <c r="AF274" s="31"/>
      <c r="AG274" s="31"/>
      <c r="AH274" s="50"/>
      <c r="AI274" s="39"/>
      <c r="AJ274" t="s">
        <v>712</v>
      </c>
    </row>
    <row r="275" spans="1:36" s="38" customFormat="1" ht="15" x14ac:dyDescent="0.25">
      <c r="A275">
        <v>2.81</v>
      </c>
      <c r="B275">
        <v>3.12</v>
      </c>
      <c r="C275">
        <v>2.81</v>
      </c>
      <c r="D275" s="20">
        <f t="shared" si="19"/>
        <v>3.2256592754813296E-2</v>
      </c>
      <c r="E275" s="17">
        <f>IF(OR($A275="",$B275="",$C275=""),"",A275*'MPTO_working_3-way'!$I274)</f>
        <v>2.9006410256410255</v>
      </c>
      <c r="F275" s="21">
        <f>IF(OR($A275="",$B275="",$C275=""),"",B275*'MPTO_working_3-way'!$I274)</f>
        <v>3.2206405693950177</v>
      </c>
      <c r="G275" s="22">
        <f>IF(OR($A275="",$B275="",$C275=""),"",C275*'MPTO_working_3-way'!$I274)</f>
        <v>2.9006410256410255</v>
      </c>
      <c r="H275" s="17">
        <f>IF(OR($A275="",$B275="",$C275=""),"",'MPTO_working_3-way'!E274)</f>
        <v>2.8975454986119065</v>
      </c>
      <c r="I275" s="21">
        <f>IF(OR($A275="",$B275="",$C275=""),"",'MPTO_working_3-way'!F274)</f>
        <v>3.2282992930086407</v>
      </c>
      <c r="J275" s="22">
        <f>IF(OR($A275="",$B275="",$C275=""),"",'MPTO_working_3-way'!G274)</f>
        <v>2.8975454986119065</v>
      </c>
      <c r="K275" s="17">
        <f>IF(OR($A275="",$B275="",$C275=""),"",'OddsRatio_working_3-way'!H274)</f>
        <v>2.8991237149770992</v>
      </c>
      <c r="L275" s="21">
        <f>IF(OR($A275="",$B275="",$C275=""),"",'OddsRatio_working_3-way'!I274)</f>
        <v>3.2243879976527348</v>
      </c>
      <c r="M275" s="22">
        <f>IF(OR($A275="",$B275="",$C275=""),"",'OddsRatio_working_3-way'!J274)</f>
        <v>2.8991237149770992</v>
      </c>
      <c r="N275" s="23">
        <f t="shared" si="20"/>
        <v>34.475138121546962</v>
      </c>
      <c r="O275" s="24">
        <f t="shared" si="21"/>
        <v>31.049723756906079</v>
      </c>
      <c r="P275" s="24">
        <f t="shared" si="22"/>
        <v>34.475138121546962</v>
      </c>
      <c r="Q275" t="s">
        <v>756</v>
      </c>
      <c r="R275" t="s">
        <v>748</v>
      </c>
      <c r="S275" s="28">
        <v>44433</v>
      </c>
      <c r="AD275" s="39"/>
      <c r="AE275" s="39"/>
      <c r="AF275" s="31"/>
      <c r="AG275" s="31"/>
      <c r="AH275" s="50"/>
      <c r="AI275" s="39"/>
      <c r="AJ275" t="s">
        <v>712</v>
      </c>
    </row>
    <row r="276" spans="1:36" s="38" customFormat="1" ht="15" x14ac:dyDescent="0.25">
      <c r="A276">
        <v>3.04</v>
      </c>
      <c r="B276">
        <v>3.3</v>
      </c>
      <c r="C276">
        <v>2.4900000000000002</v>
      </c>
      <c r="D276" s="20">
        <f t="shared" si="19"/>
        <v>3.358409715416677E-2</v>
      </c>
      <c r="E276" s="17">
        <f>IF(OR($A276="",$B276="",$C276=""),"",A276*'MPTO_working_3-way'!$I275)</f>
        <v>3.1420956553486672</v>
      </c>
      <c r="F276" s="21">
        <f>IF(OR($A276="",$B276="",$C276=""),"",B276*'MPTO_working_3-way'!$I275)</f>
        <v>3.4108275206087502</v>
      </c>
      <c r="G276" s="22">
        <f>IF(OR($A276="",$B276="",$C276=""),"",C276*'MPTO_working_3-way'!$I275)</f>
        <v>2.5736244019138756</v>
      </c>
      <c r="H276" s="17">
        <f>IF(OR($A276="",$B276="",$C276=""),"",'MPTO_working_3-way'!E275)</f>
        <v>3.1471018071499843</v>
      </c>
      <c r="I276" s="21">
        <f>IF(OR($A276="",$B276="",$C276=""),"",'MPTO_working_3-way'!F275)</f>
        <v>3.4265867028076959</v>
      </c>
      <c r="J276" s="22">
        <f>IF(OR($A276="",$B276="",$C276=""),"",'MPTO_working_3-way'!G275)</f>
        <v>2.5613984717545293</v>
      </c>
      <c r="K276" s="17">
        <f>IF(OR($A276="",$B276="",$C276=""),"",'OddsRatio_working_3-way'!H275)</f>
        <v>3.1453492697945227</v>
      </c>
      <c r="L276" s="21">
        <f>IF(OR($A276="",$B276="",$C276=""),"",'OddsRatio_working_3-way'!I275)</f>
        <v>3.4187761375134325</v>
      </c>
      <c r="M276" s="22">
        <f>IF(OR($A276="",$B276="",$C276=""),"",'OddsRatio_working_3-way'!J275)</f>
        <v>2.5669462803891374</v>
      </c>
      <c r="N276" s="23">
        <f t="shared" si="20"/>
        <v>31.825892960888662</v>
      </c>
      <c r="O276" s="24">
        <f t="shared" si="21"/>
        <v>29.318398363970168</v>
      </c>
      <c r="P276" s="24">
        <f t="shared" si="22"/>
        <v>38.855708675141173</v>
      </c>
      <c r="Q276" t="s">
        <v>745</v>
      </c>
      <c r="R276" t="s">
        <v>752</v>
      </c>
      <c r="S276" s="28">
        <v>44433</v>
      </c>
      <c r="AD276" s="39"/>
      <c r="AE276" s="39"/>
      <c r="AF276" s="31"/>
      <c r="AG276" s="31"/>
      <c r="AH276" s="50"/>
      <c r="AI276" s="39"/>
      <c r="AJ276" t="s">
        <v>712</v>
      </c>
    </row>
    <row r="277" spans="1:36" s="38" customFormat="1" ht="15" x14ac:dyDescent="0.25">
      <c r="A277">
        <v>4.07</v>
      </c>
      <c r="B277">
        <v>3.66</v>
      </c>
      <c r="C277">
        <v>1.93</v>
      </c>
      <c r="D277" s="20">
        <f t="shared" si="19"/>
        <v>3.7059004441999388E-2</v>
      </c>
      <c r="E277" s="17">
        <f>IF(OR($A277="",$B277="",$C277=""),"",A277*'MPTO_working_3-way'!$I276)</f>
        <v>4.2208301480789379</v>
      </c>
      <c r="F277" s="21">
        <f>IF(OR($A277="",$B277="",$C277=""),"",B277*'MPTO_working_3-way'!$I276)</f>
        <v>3.7956359562577178</v>
      </c>
      <c r="G277" s="22">
        <f>IF(OR($A277="",$B277="",$C277=""),"",C277*'MPTO_working_3-way'!$I276)</f>
        <v>2.0015238785730589</v>
      </c>
      <c r="H277" s="17">
        <f>IF(OR($A277="",$B277="",$C277=""),"",'MPTO_working_3-way'!E276)</f>
        <v>4.2854587948722562</v>
      </c>
      <c r="I277" s="21">
        <f>IF(OR($A277="",$B277="",$C277=""),"",'MPTO_working_3-way'!F276)</f>
        <v>3.8333116295003711</v>
      </c>
      <c r="J277" s="22">
        <f>IF(OR($A277="",$B277="",$C277=""),"",'MPTO_working_3-way'!G276)</f>
        <v>1.9771375145031884</v>
      </c>
      <c r="K277" s="17">
        <f>IF(OR($A277="",$B277="",$C277=""),"",'OddsRatio_working_3-way'!H276)</f>
        <v>4.2565238504575182</v>
      </c>
      <c r="L277" s="21">
        <f>IF(OR($A277="",$B277="",$C277=""),"",'OddsRatio_working_3-way'!I276)</f>
        <v>3.8216134990934845</v>
      </c>
      <c r="M277" s="22">
        <f>IF(OR($A277="",$B277="",$C277=""),"",'OddsRatio_working_3-way'!J276)</f>
        <v>1.9865039677281731</v>
      </c>
      <c r="N277" s="23">
        <f t="shared" si="20"/>
        <v>23.692021827865744</v>
      </c>
      <c r="O277" s="24">
        <f t="shared" si="21"/>
        <v>26.346046130987322</v>
      </c>
      <c r="P277" s="24">
        <f t="shared" si="22"/>
        <v>49.96193204114693</v>
      </c>
      <c r="Q277" t="s">
        <v>723</v>
      </c>
      <c r="R277" t="s">
        <v>754</v>
      </c>
      <c r="S277" s="28">
        <v>44433</v>
      </c>
      <c r="AD277" s="39"/>
      <c r="AE277" s="39"/>
      <c r="AF277" s="31"/>
      <c r="AG277" s="31"/>
      <c r="AH277" s="50"/>
      <c r="AI277" s="39"/>
      <c r="AJ277" t="s">
        <v>712</v>
      </c>
    </row>
    <row r="278" spans="1:36" s="38" customFormat="1" ht="15" x14ac:dyDescent="0.25">
      <c r="A278">
        <v>3.46</v>
      </c>
      <c r="B278">
        <v>3.43</v>
      </c>
      <c r="C278">
        <v>2.21</v>
      </c>
      <c r="D278" s="20">
        <f t="shared" si="19"/>
        <v>3.3051218327641019E-2</v>
      </c>
      <c r="E278" s="17">
        <f>IF(OR($A278="",$B278="",$C278=""),"",A278*'MPTO_working_3-way'!$I277)</f>
        <v>3.574357215413638</v>
      </c>
      <c r="F278" s="21">
        <f>IF(OR($A278="",$B278="",$C278=""),"",B278*'MPTO_working_3-way'!$I277)</f>
        <v>3.5433656788638088</v>
      </c>
      <c r="G278" s="22">
        <f>IF(OR($A278="",$B278="",$C278=""),"",C278*'MPTO_working_3-way'!$I277)</f>
        <v>2.2830431925040866</v>
      </c>
      <c r="H278" s="17">
        <f>IF(OR($A278="",$B278="",$C278=""),"",'MPTO_working_3-way'!E277)</f>
        <v>3.597118831008705</v>
      </c>
      <c r="I278" s="21">
        <f>IF(OR($A278="",$B278="",$C278=""),"",'MPTO_working_3-way'!F277)</f>
        <v>3.5647050700726837</v>
      </c>
      <c r="J278" s="22">
        <f>IF(OR($A278="",$B278="",$C278=""),"",'MPTO_working_3-way'!G277)</f>
        <v>2.2651512940063285</v>
      </c>
      <c r="K278" s="17">
        <f>IF(OR($A278="",$B278="",$C278=""),"",'OddsRatio_working_3-way'!H277)</f>
        <v>3.5873706081435857</v>
      </c>
      <c r="L278" s="21">
        <f>IF(OR($A278="",$B278="",$C278=""),"",'OddsRatio_working_3-way'!I277)</f>
        <v>3.5558173080442748</v>
      </c>
      <c r="M278" s="22">
        <f>IF(OR($A278="",$B278="",$C278=""),"",'OddsRatio_working_3-way'!J277)</f>
        <v>2.2726497706722513</v>
      </c>
      <c r="N278" s="23">
        <f t="shared" si="20"/>
        <v>27.977058243863191</v>
      </c>
      <c r="O278" s="24">
        <f t="shared" si="21"/>
        <v>28.221755546287653</v>
      </c>
      <c r="P278" s="24">
        <f t="shared" si="22"/>
        <v>43.801186209849156</v>
      </c>
      <c r="Q278" t="s">
        <v>749</v>
      </c>
      <c r="R278" t="s">
        <v>552</v>
      </c>
      <c r="S278" s="28">
        <v>44433</v>
      </c>
      <c r="AD278" s="39"/>
      <c r="AE278" s="39"/>
      <c r="AF278" s="31"/>
      <c r="AG278" s="31"/>
      <c r="AH278" s="50"/>
      <c r="AI278" s="39"/>
      <c r="AJ278" t="s">
        <v>712</v>
      </c>
    </row>
    <row r="279" spans="1:36" s="38" customFormat="1" ht="15" x14ac:dyDescent="0.25">
      <c r="A279">
        <v>5.37</v>
      </c>
      <c r="B279">
        <v>3.57</v>
      </c>
      <c r="C279">
        <v>1.74</v>
      </c>
      <c r="D279" s="20">
        <f t="shared" si="19"/>
        <v>4.1044427788452964E-2</v>
      </c>
      <c r="E279" s="17">
        <f>IF(OR($A279="",$B279="",$C279=""),"",A279*'MPTO_working_3-way'!$I278)</f>
        <v>5.5904085772239922</v>
      </c>
      <c r="F279" s="21">
        <f>IF(OR($A279="",$B279="",$C279=""),"",B279*'MPTO_working_3-way'!$I278)</f>
        <v>3.716528607204777</v>
      </c>
      <c r="G279" s="22">
        <f>IF(OR($A279="",$B279="",$C279=""),"",C279*'MPTO_working_3-way'!$I278)</f>
        <v>1.8114173043519082</v>
      </c>
      <c r="H279" s="17">
        <f>IF(OR($A279="",$B279="",$C279=""),"",'MPTO_working_3-way'!E278)</f>
        <v>5.7958158411320655</v>
      </c>
      <c r="I279" s="21">
        <f>IF(OR($A279="",$B279="",$C279=""),"",'MPTO_working_3-way'!F278)</f>
        <v>3.7533230671391538</v>
      </c>
      <c r="J279" s="22">
        <f>IF(OR($A279="",$B279="",$C279=""),"",'MPTO_working_3-way'!G278)</f>
        <v>1.7824321668488243</v>
      </c>
      <c r="K279" s="17">
        <f>IF(OR($A279="",$B279="",$C279=""),"",'OddsRatio_working_3-way'!H278)</f>
        <v>5.6835132438647138</v>
      </c>
      <c r="L279" s="21">
        <f>IF(OR($A279="",$B279="",$C279=""),"",'OddsRatio_working_3-way'!I278)</f>
        <v>3.7543773539433207</v>
      </c>
      <c r="M279" s="22">
        <f>IF(OR($A279="",$B279="",$C279=""),"",'OddsRatio_working_3-way'!J278)</f>
        <v>1.7930891991899061</v>
      </c>
      <c r="N279" s="23">
        <f t="shared" si="20"/>
        <v>17.887780225476224</v>
      </c>
      <c r="O279" s="24">
        <f t="shared" si="21"/>
        <v>26.906829078657513</v>
      </c>
      <c r="P279" s="24">
        <f t="shared" si="22"/>
        <v>55.205390695866271</v>
      </c>
      <c r="Q279" t="s">
        <v>529</v>
      </c>
      <c r="R279" t="s">
        <v>584</v>
      </c>
      <c r="S279" s="28">
        <v>44434</v>
      </c>
      <c r="AD279" s="39"/>
      <c r="AE279" s="39"/>
      <c r="AF279" s="31"/>
      <c r="AG279" s="31"/>
      <c r="AH279" s="50"/>
      <c r="AI279" s="39"/>
      <c r="AJ279" t="s">
        <v>703</v>
      </c>
    </row>
    <row r="280" spans="1:36" s="38" customFormat="1" ht="15" x14ac:dyDescent="0.25">
      <c r="A280">
        <v>2.5</v>
      </c>
      <c r="B280">
        <v>3.21</v>
      </c>
      <c r="C280">
        <v>3.05</v>
      </c>
      <c r="D280" s="20">
        <f t="shared" si="19"/>
        <v>3.9395332209795075E-2</v>
      </c>
      <c r="E280" s="17">
        <f>IF(OR($A280="",$B280="",$C280=""),"",A280*'MPTO_working_3-way'!$I279)</f>
        <v>2.5984883305244875</v>
      </c>
      <c r="F280" s="21">
        <f>IF(OR($A280="",$B280="",$C280=""),"",B280*'MPTO_working_3-way'!$I279)</f>
        <v>3.3364590163934422</v>
      </c>
      <c r="G280" s="22">
        <f>IF(OR($A280="",$B280="",$C280=""),"",C280*'MPTO_working_3-way'!$I279)</f>
        <v>3.1701557632398747</v>
      </c>
      <c r="H280" s="17">
        <f>IF(OR($A280="",$B280="",$C280=""),"",'MPTO_working_3-way'!E279)</f>
        <v>2.5848594988955278</v>
      </c>
      <c r="I280" s="21">
        <f>IF(OR($A280="",$B280="",$C280=""),"",'MPTO_working_3-way'!F279)</f>
        <v>3.3512659311068762</v>
      </c>
      <c r="J280" s="22">
        <f>IF(OR($A280="",$B280="",$C280=""),"",'MPTO_working_3-way'!G279)</f>
        <v>3.1772551734582382</v>
      </c>
      <c r="K280" s="17">
        <f>IF(OR($A280="",$B280="",$C280=""),"",'OddsRatio_working_3-way'!H279)</f>
        <v>2.5910272469666906</v>
      </c>
      <c r="L280" s="21">
        <f>IF(OR($A280="",$B280="",$C280=""),"",'OddsRatio_working_3-way'!I279)</f>
        <v>3.3441134771975909</v>
      </c>
      <c r="M280" s="22">
        <f>IF(OR($A280="",$B280="",$C280=""),"",'OddsRatio_working_3-way'!J279)</f>
        <v>3.1744039041878103</v>
      </c>
      <c r="N280" s="23">
        <f t="shared" si="20"/>
        <v>38.483913445097393</v>
      </c>
      <c r="O280" s="24">
        <f t="shared" si="21"/>
        <v>29.97189520646214</v>
      </c>
      <c r="P280" s="24">
        <f t="shared" si="22"/>
        <v>31.544191348440485</v>
      </c>
      <c r="Q280" t="s">
        <v>586</v>
      </c>
      <c r="R280" t="s">
        <v>592</v>
      </c>
      <c r="S280" s="28">
        <v>44434</v>
      </c>
      <c r="AD280" s="39"/>
      <c r="AE280" s="39"/>
      <c r="AF280" s="31"/>
      <c r="AG280" s="31"/>
      <c r="AH280" s="50"/>
      <c r="AI280" s="39"/>
      <c r="AJ280" t="s">
        <v>703</v>
      </c>
    </row>
    <row r="281" spans="1:36" s="38" customFormat="1" ht="15" x14ac:dyDescent="0.25">
      <c r="A281">
        <v>2.5299999999999998</v>
      </c>
      <c r="B281">
        <v>3.06</v>
      </c>
      <c r="C281">
        <v>3.16</v>
      </c>
      <c r="D281" s="20">
        <f t="shared" si="19"/>
        <v>3.8509998819494129E-2</v>
      </c>
      <c r="E281" s="17">
        <f>IF(OR($A281="",$B281="",$C281=""),"",A281*'MPTO_working_3-way'!$I280)</f>
        <v>2.6274302970133201</v>
      </c>
      <c r="F281" s="21">
        <f>IF(OR($A281="",$B281="",$C281=""),"",B281*'MPTO_working_3-way'!$I280)</f>
        <v>3.1778405963876519</v>
      </c>
      <c r="G281" s="22">
        <f>IF(OR($A281="",$B281="",$C281=""),"",C281*'MPTO_working_3-way'!$I280)</f>
        <v>3.2816915962696016</v>
      </c>
      <c r="H281" s="17">
        <f>IF(OR($A281="",$B281="",$C281=""),"",'MPTO_working_3-way'!E280)</f>
        <v>2.614924283192944</v>
      </c>
      <c r="I281" s="21">
        <f>IF(OR($A281="",$B281="",$C281=""),"",'MPTO_working_3-way'!F280)</f>
        <v>3.1851118257006421</v>
      </c>
      <c r="J281" s="22">
        <f>IF(OR($A281="",$B281="",$C281=""),"",'MPTO_working_3-way'!G280)</f>
        <v>3.2936011956583791</v>
      </c>
      <c r="K281" s="17">
        <f>IF(OR($A281="",$B281="",$C281=""),"",'OddsRatio_working_3-way'!H280)</f>
        <v>2.6206153141546409</v>
      </c>
      <c r="L281" s="21">
        <f>IF(OR($A281="",$B281="",$C281=""),"",'OddsRatio_working_3-way'!I280)</f>
        <v>3.1820049327833728</v>
      </c>
      <c r="M281" s="22">
        <f>IF(OR($A281="",$B281="",$C281=""),"",'OddsRatio_working_3-way'!J280)</f>
        <v>3.2879275023359651</v>
      </c>
      <c r="N281" s="23">
        <f t="shared" si="20"/>
        <v>38.060001102093189</v>
      </c>
      <c r="O281" s="24">
        <f t="shared" si="21"/>
        <v>31.467909407939793</v>
      </c>
      <c r="P281" s="24">
        <f t="shared" si="22"/>
        <v>30.472089489967015</v>
      </c>
      <c r="Q281" t="s">
        <v>696</v>
      </c>
      <c r="R281" t="s">
        <v>665</v>
      </c>
      <c r="S281" s="28">
        <v>44434</v>
      </c>
      <c r="AD281" s="39"/>
      <c r="AE281" s="39"/>
      <c r="AF281" s="31"/>
      <c r="AG281" s="31"/>
      <c r="AH281" s="50"/>
      <c r="AI281" s="39"/>
      <c r="AJ281" t="s">
        <v>703</v>
      </c>
    </row>
    <row r="282" spans="1:36" s="38" customFormat="1" ht="15" x14ac:dyDescent="0.25">
      <c r="A282">
        <v>1.88</v>
      </c>
      <c r="B282">
        <v>3.56</v>
      </c>
      <c r="C282">
        <v>4.3600000000000003</v>
      </c>
      <c r="D282" s="20">
        <f t="shared" si="19"/>
        <v>4.2171568186653241E-2</v>
      </c>
      <c r="E282" s="17">
        <f>IF(OR($A282="",$B282="",$C282=""),"",A282*'MPTO_working_3-way'!$I281)</f>
        <v>1.959282548190908</v>
      </c>
      <c r="F282" s="21">
        <f>IF(OR($A282="",$B282="",$C282=""),"",B282*'MPTO_working_3-way'!$I281)</f>
        <v>3.7101307827444856</v>
      </c>
      <c r="G282" s="22">
        <f>IF(OR($A282="",$B282="",$C282=""),"",C282*'MPTO_working_3-way'!$I281)</f>
        <v>4.5438680372938087</v>
      </c>
      <c r="H282" s="17">
        <f>IF(OR($A282="",$B282="",$C282=""),"",'MPTO_working_3-way'!E281)</f>
        <v>1.9310323894927204</v>
      </c>
      <c r="I282" s="21">
        <f>IF(OR($A282="",$B282="",$C282=""),"",'MPTO_working_3-way'!F281)</f>
        <v>3.7475403907429374</v>
      </c>
      <c r="J282" s="22">
        <f>IF(OR($A282="",$B282="",$C282=""),"",'MPTO_working_3-way'!G281)</f>
        <v>4.6446687063026113</v>
      </c>
      <c r="K282" s="17">
        <f>IF(OR($A282="",$B282="",$C282=""),"",'OddsRatio_working_3-way'!H281)</f>
        <v>1.9417443421766598</v>
      </c>
      <c r="L282" s="21">
        <f>IF(OR($A282="",$B282="",$C282=""),"",'OddsRatio_working_3-way'!I281)</f>
        <v>3.73961990451392</v>
      </c>
      <c r="M282" s="22">
        <f>IF(OR($A282="",$B282="",$C282=""),"",'OddsRatio_working_3-way'!J281)</f>
        <v>4.5957511246745204</v>
      </c>
      <c r="N282" s="23">
        <f t="shared" si="20"/>
        <v>51.039090861261649</v>
      </c>
      <c r="O282" s="24">
        <f t="shared" si="21"/>
        <v>26.953227758194348</v>
      </c>
      <c r="P282" s="24">
        <f t="shared" si="22"/>
        <v>22.007681380544007</v>
      </c>
      <c r="Q282" t="s">
        <v>663</v>
      </c>
      <c r="R282" t="s">
        <v>533</v>
      </c>
      <c r="S282" s="28">
        <v>44434</v>
      </c>
      <c r="AD282" s="39"/>
      <c r="AE282" s="39"/>
      <c r="AF282" s="31"/>
      <c r="AG282" s="31"/>
      <c r="AH282" s="50"/>
      <c r="AI282" s="39"/>
      <c r="AJ282" t="s">
        <v>703</v>
      </c>
    </row>
    <row r="283" spans="1:36" s="38" customFormat="1" ht="15" x14ac:dyDescent="0.25">
      <c r="A283">
        <v>2.72</v>
      </c>
      <c r="B283">
        <v>3.24</v>
      </c>
      <c r="C283">
        <v>2.81</v>
      </c>
      <c r="D283" s="20">
        <f t="shared" si="19"/>
        <v>3.2160920253167857E-2</v>
      </c>
      <c r="E283" s="17">
        <f>IF(OR($A283="",$B283="",$C283=""),"",A283*'MPTO_working_3-way'!$I282)</f>
        <v>2.8074777030886167</v>
      </c>
      <c r="F283" s="21">
        <f>IF(OR($A283="",$B283="",$C283=""),"",B283*'MPTO_working_3-way'!$I282)</f>
        <v>3.3442013816202643</v>
      </c>
      <c r="G283" s="22">
        <f>IF(OR($A283="",$B283="",$C283=""),"",C283*'MPTO_working_3-way'!$I282)</f>
        <v>2.9003721859114018</v>
      </c>
      <c r="H283" s="17">
        <f>IF(OR($A283="",$B283="",$C283=""),"",'MPTO_working_3-way'!E282)</f>
        <v>2.801695289561684</v>
      </c>
      <c r="I283" s="21">
        <f>IF(OR($A283="",$B283="",$C283=""),"",'MPTO_working_3-way'!F282)</f>
        <v>3.3565870010113334</v>
      </c>
      <c r="J283" s="22">
        <f>IF(OR($A283="",$B283="",$C283=""),"",'MPTO_working_3-way'!G282)</f>
        <v>2.8972777752472041</v>
      </c>
      <c r="K283" s="17">
        <f>IF(OR($A283="",$B283="",$C283=""),"",'OddsRatio_working_3-way'!H282)</f>
        <v>2.8045786913580479</v>
      </c>
      <c r="L283" s="21">
        <f>IF(OR($A283="",$B283="",$C283=""),"",'OddsRatio_working_3-way'!I282)</f>
        <v>3.3501489933965276</v>
      </c>
      <c r="M283" s="22">
        <f>IF(OR($A283="",$B283="",$C283=""),"",'OddsRatio_working_3-way'!J282)</f>
        <v>2.8990043205570148</v>
      </c>
      <c r="N283" s="23">
        <f t="shared" si="20"/>
        <v>35.619160889500947</v>
      </c>
      <c r="O283" s="24">
        <f t="shared" si="21"/>
        <v>29.90250543809956</v>
      </c>
      <c r="P283" s="24">
        <f t="shared" si="22"/>
        <v>34.478333672399494</v>
      </c>
      <c r="Q283" t="s">
        <v>640</v>
      </c>
      <c r="R283" t="s">
        <v>637</v>
      </c>
      <c r="S283" s="28">
        <v>44434</v>
      </c>
      <c r="AD283" s="39"/>
      <c r="AE283" s="39"/>
      <c r="AF283" s="31"/>
      <c r="AG283" s="31"/>
      <c r="AH283" s="50"/>
      <c r="AI283" s="39"/>
      <c r="AJ283" t="s">
        <v>708</v>
      </c>
    </row>
    <row r="284" spans="1:36" s="38" customFormat="1" ht="15" x14ac:dyDescent="0.25">
      <c r="A284">
        <v>1.79</v>
      </c>
      <c r="B284">
        <v>3.91</v>
      </c>
      <c r="C284">
        <v>4.54</v>
      </c>
      <c r="D284" s="20">
        <f t="shared" si="19"/>
        <v>3.4678010761036493E-2</v>
      </c>
      <c r="E284" s="17">
        <f>IF(OR($A284="",$B284="",$C284=""),"",A284*'MPTO_working_3-way'!$I283)</f>
        <v>1.8520736392622554</v>
      </c>
      <c r="F284" s="21">
        <f>IF(OR($A284="",$B284="",$C284=""),"",B284*'MPTO_working_3-way'!$I283)</f>
        <v>4.0455910220756532</v>
      </c>
      <c r="G284" s="22">
        <f>IF(OR($A284="",$B284="",$C284=""),"",C284*'MPTO_working_3-way'!$I283)</f>
        <v>4.6974381688551059</v>
      </c>
      <c r="H284" s="17">
        <f>IF(OR($A284="",$B284="",$C284=""),"",'MPTO_working_3-way'!E283)</f>
        <v>1.8278198091566651</v>
      </c>
      <c r="I284" s="21">
        <f>IF(OR($A284="",$B284="",$C284=""),"",'MPTO_working_3-way'!F283)</f>
        <v>4.095085614659669</v>
      </c>
      <c r="J284" s="22">
        <f>IF(OR($A284="",$B284="",$C284=""),"",'MPTO_working_3-way'!G283)</f>
        <v>4.7914525027286023</v>
      </c>
      <c r="K284" s="17">
        <f>IF(OR($A284="",$B284="",$C284=""),"",'OddsRatio_working_3-way'!H283)</f>
        <v>1.8366865421146175</v>
      </c>
      <c r="L284" s="21">
        <f>IF(OR($A284="",$B284="",$C284=""),"",'OddsRatio_working_3-way'!I283)</f>
        <v>4.0819719462703006</v>
      </c>
      <c r="M284" s="22">
        <f>IF(OR($A284="",$B284="",$C284=""),"",'OddsRatio_working_3-way'!J283)</f>
        <v>4.7492029861844909</v>
      </c>
      <c r="N284" s="23">
        <f t="shared" si="20"/>
        <v>53.993533453579865</v>
      </c>
      <c r="O284" s="24">
        <f t="shared" si="21"/>
        <v>24.718267233224541</v>
      </c>
      <c r="P284" s="24">
        <f t="shared" si="22"/>
        <v>21.288199313195584</v>
      </c>
      <c r="Q284" t="s">
        <v>576</v>
      </c>
      <c r="R284" t="s">
        <v>684</v>
      </c>
      <c r="S284" s="28">
        <v>44434</v>
      </c>
      <c r="AD284" s="39"/>
      <c r="AE284" s="39"/>
      <c r="AF284" s="31"/>
      <c r="AG284" s="31"/>
      <c r="AH284" s="50"/>
      <c r="AI284" s="39"/>
      <c r="AJ284" t="s">
        <v>708</v>
      </c>
    </row>
    <row r="285" spans="1:36" s="38" customFormat="1" ht="15" x14ac:dyDescent="0.25">
      <c r="A285">
        <v>1.86</v>
      </c>
      <c r="B285">
        <v>3.88</v>
      </c>
      <c r="C285">
        <v>4.1399999999999997</v>
      </c>
      <c r="D285" s="20">
        <f t="shared" si="19"/>
        <v>3.69122610848438E-2</v>
      </c>
      <c r="E285" s="17">
        <f>IF(OR($A285="",$B285="",$C285=""),"",A285*'MPTO_working_3-way'!$I284)</f>
        <v>1.9286568056178095</v>
      </c>
      <c r="F285" s="21">
        <f>IF(OR($A285="",$B285="",$C285=""),"",B285*'MPTO_working_3-way'!$I284)</f>
        <v>4.023219573009194</v>
      </c>
      <c r="G285" s="22">
        <f>IF(OR($A285="",$B285="",$C285=""),"",C285*'MPTO_working_3-way'!$I284)</f>
        <v>4.2928167608912533</v>
      </c>
      <c r="H285" s="17">
        <f>IF(OR($A285="",$B285="",$C285=""),"",'MPTO_working_3-way'!E284)</f>
        <v>1.9035642127110401</v>
      </c>
      <c r="I285" s="21">
        <f>IF(OR($A285="",$B285="",$C285=""),"",'MPTO_working_3-way'!F284)</f>
        <v>4.0745168547171167</v>
      </c>
      <c r="J285" s="22">
        <f>IF(OR($A285="",$B285="",$C285=""),"",'MPTO_working_3-way'!G284)</f>
        <v>4.3622060671752996</v>
      </c>
      <c r="K285" s="17">
        <f>IF(OR($A285="",$B285="",$C285=""),"",'OddsRatio_working_3-way'!H284)</f>
        <v>1.9129355912682615</v>
      </c>
      <c r="L285" s="21">
        <f>IF(OR($A285="",$B285="",$C285=""),"",'OddsRatio_working_3-way'!I284)</f>
        <v>4.0572726777355719</v>
      </c>
      <c r="M285" s="22">
        <f>IF(OR($A285="",$B285="",$C285=""),"",'OddsRatio_working_3-way'!J284)</f>
        <v>4.3332764611422556</v>
      </c>
      <c r="N285" s="23">
        <f t="shared" si="20"/>
        <v>51.849556493783169</v>
      </c>
      <c r="O285" s="24">
        <f t="shared" si="21"/>
        <v>24.855715226401209</v>
      </c>
      <c r="P285" s="24">
        <f t="shared" si="22"/>
        <v>23.294728279815626</v>
      </c>
      <c r="Q285" t="s">
        <v>638</v>
      </c>
      <c r="R285" t="s">
        <v>574</v>
      </c>
      <c r="S285" s="28">
        <v>44434</v>
      </c>
      <c r="AD285" s="39"/>
      <c r="AE285" s="39"/>
      <c r="AF285" s="31"/>
      <c r="AG285" s="31"/>
      <c r="AH285" s="50"/>
      <c r="AI285" s="39"/>
      <c r="AJ285" t="s">
        <v>708</v>
      </c>
    </row>
    <row r="286" spans="1:36" s="38" customFormat="1" ht="15" x14ac:dyDescent="0.25">
      <c r="A286">
        <v>1.58</v>
      </c>
      <c r="B286">
        <v>4.51</v>
      </c>
      <c r="C286">
        <v>5.41</v>
      </c>
      <c r="D286" s="20">
        <f t="shared" si="19"/>
        <v>3.9483765976219498E-2</v>
      </c>
      <c r="E286" s="17">
        <f>IF(OR($A286="",$B286="",$C286=""),"",A286*'MPTO_working_3-way'!$I285)</f>
        <v>1.6423843502424269</v>
      </c>
      <c r="F286" s="21">
        <f>IF(OR($A286="",$B286="",$C286=""),"",B286*'MPTO_working_3-way'!$I285)</f>
        <v>4.6880717845527498</v>
      </c>
      <c r="G286" s="22">
        <f>IF(OR($A286="",$B286="",$C286=""),"",C286*'MPTO_working_3-way'!$I285)</f>
        <v>5.6236071739313473</v>
      </c>
      <c r="H286" s="17">
        <f>IF(OR($A286="",$B286="",$C286=""),"",'MPTO_working_3-way'!E285)</f>
        <v>1.6135534954653339</v>
      </c>
      <c r="I286" s="21">
        <f>IF(OR($A286="",$B286="",$C286=""),"",'MPTO_working_3-way'!F285)</f>
        <v>4.7945939680310463</v>
      </c>
      <c r="J286" s="22">
        <f>IF(OR($A286="",$B286="",$C286=""),"",'MPTO_working_3-way'!G285)</f>
        <v>5.8247350654067898</v>
      </c>
      <c r="K286" s="17">
        <f>IF(OR($A286="",$B286="",$C286=""),"",'OddsRatio_working_3-way'!H285)</f>
        <v>1.6230974324858596</v>
      </c>
      <c r="L286" s="21">
        <f>IF(OR($A286="",$B286="",$C286=""),"",'OddsRatio_working_3-way'!I285)</f>
        <v>4.7708137724575286</v>
      </c>
      <c r="M286" s="22">
        <f>IF(OR($A286="",$B286="",$C286=""),"",'OddsRatio_working_3-way'!J285)</f>
        <v>5.7376890987286906</v>
      </c>
      <c r="N286" s="23">
        <f t="shared" si="20"/>
        <v>60.887087718072408</v>
      </c>
      <c r="O286" s="24">
        <f t="shared" si="21"/>
        <v>21.330731395688339</v>
      </c>
      <c r="P286" s="24">
        <f t="shared" si="22"/>
        <v>17.782180886239264</v>
      </c>
      <c r="Q286" t="s">
        <v>572</v>
      </c>
      <c r="R286" t="s">
        <v>639</v>
      </c>
      <c r="S286" s="28">
        <v>44434</v>
      </c>
      <c r="AD286" s="39"/>
      <c r="AE286" s="39"/>
      <c r="AF286" s="31"/>
      <c r="AG286" s="31"/>
      <c r="AH286" s="50"/>
      <c r="AI286" s="39"/>
      <c r="AJ286" t="s">
        <v>708</v>
      </c>
    </row>
    <row r="287" spans="1:36" s="38" customFormat="1" ht="15" x14ac:dyDescent="0.25">
      <c r="A287">
        <v>1.32</v>
      </c>
      <c r="B287">
        <v>5.25</v>
      </c>
      <c r="C287">
        <v>10.32</v>
      </c>
      <c r="D287" s="20">
        <f t="shared" si="19"/>
        <v>4.4951172858149535E-2</v>
      </c>
      <c r="E287" s="17">
        <f>IF(OR($A287="",$B287="",$C287=""),"",A287*'MPTO_working_3-way'!$I286)</f>
        <v>1.3793355481727574</v>
      </c>
      <c r="F287" s="21">
        <f>IF(OR($A287="",$B287="",$C287=""),"",B287*'MPTO_working_3-way'!$I286)</f>
        <v>5.4859936575052854</v>
      </c>
      <c r="G287" s="22">
        <f>IF(OR($A287="",$B287="",$C287=""),"",C287*'MPTO_working_3-way'!$I286)</f>
        <v>10.783896103896103</v>
      </c>
      <c r="H287" s="17">
        <f>IF(OR($A287="",$B287="",$C287=""),"",'MPTO_working_3-way'!E286)</f>
        <v>1.3466344307115259</v>
      </c>
      <c r="I287" s="21">
        <f>IF(OR($A287="",$B287="",$C287=""),"",'MPTO_working_3-way'!F286)</f>
        <v>5.6982503107371629</v>
      </c>
      <c r="J287" s="22">
        <f>IF(OR($A287="",$B287="",$C287=""),"",'MPTO_working_3-way'!G286)</f>
        <v>12.207701761573123</v>
      </c>
      <c r="K287" s="17">
        <f>IF(OR($A287="",$B287="",$C287=""),"",'OddsRatio_working_3-way'!H286)</f>
        <v>1.3560022784245052</v>
      </c>
      <c r="L287" s="21">
        <f>IF(OR($A287="",$B287="",$C287=""),"",'OddsRatio_working_3-way'!I286)</f>
        <v>5.7281552603254582</v>
      </c>
      <c r="M287" s="22">
        <f>IF(OR($A287="",$B287="",$C287=""),"",'OddsRatio_working_3-way'!J286)</f>
        <v>11.368566359113712</v>
      </c>
      <c r="N287" s="23">
        <f t="shared" si="20"/>
        <v>72.498675273375412</v>
      </c>
      <c r="O287" s="24">
        <f t="shared" si="21"/>
        <v>18.228238354448674</v>
      </c>
      <c r="P287" s="24">
        <f t="shared" si="22"/>
        <v>9.2730863721759249</v>
      </c>
      <c r="Q287" t="s">
        <v>591</v>
      </c>
      <c r="R287" t="s">
        <v>530</v>
      </c>
      <c r="S287" s="28">
        <v>44435</v>
      </c>
      <c r="AD287" s="39"/>
      <c r="AE287" s="39"/>
      <c r="AF287" s="31"/>
      <c r="AG287" s="31"/>
      <c r="AH287" s="50"/>
      <c r="AI287" s="39"/>
      <c r="AJ287" t="s">
        <v>703</v>
      </c>
    </row>
    <row r="288" spans="1:36" s="38" customFormat="1" ht="15" x14ac:dyDescent="0.25">
      <c r="A288">
        <v>3.42</v>
      </c>
      <c r="B288">
        <v>3.41</v>
      </c>
      <c r="C288">
        <v>2.23</v>
      </c>
      <c r="D288" s="20">
        <f t="shared" si="19"/>
        <v>3.4083286057065454E-2</v>
      </c>
      <c r="E288" s="17">
        <f>IF(OR($A288="",$B288="",$C288=""),"",A288*'MPTO_working_3-way'!$I287)</f>
        <v>3.5365648383151638</v>
      </c>
      <c r="F288" s="21">
        <f>IF(OR($A288="",$B288="",$C288=""),"",B288*'MPTO_working_3-way'!$I287)</f>
        <v>3.5262240054545932</v>
      </c>
      <c r="G288" s="22">
        <f>IF(OR($A288="",$B288="",$C288=""),"",C288*'MPTO_working_3-way'!$I287)</f>
        <v>2.3060057279072561</v>
      </c>
      <c r="H288" s="17">
        <f>IF(OR($A288="",$B288="",$C288=""),"",'MPTO_working_3-way'!E287)</f>
        <v>3.5582558388463714</v>
      </c>
      <c r="I288" s="21">
        <f>IF(OR($A288="",$B288="",$C288=""),"",'MPTO_working_3-way'!F287)</f>
        <v>3.547432262197133</v>
      </c>
      <c r="J288" s="22">
        <f>IF(OR($A288="",$B288="",$C288=""),"",'MPTO_working_3-way'!G287)</f>
        <v>2.2879661782688352</v>
      </c>
      <c r="K288" s="17">
        <f>IF(OR($A288="",$B288="",$C288=""),"",'OddsRatio_working_3-way'!H287)</f>
        <v>3.5490006562787166</v>
      </c>
      <c r="L288" s="21">
        <f>IF(OR($A288="",$B288="",$C288=""),"",'OddsRatio_working_3-way'!I287)</f>
        <v>3.5384675957155816</v>
      </c>
      <c r="M288" s="22">
        <f>IF(OR($A288="",$B288="",$C288=""),"",'OddsRatio_working_3-way'!J287)</f>
        <v>2.2955664492656283</v>
      </c>
      <c r="N288" s="23">
        <f t="shared" si="20"/>
        <v>28.276026192592152</v>
      </c>
      <c r="O288" s="24">
        <f t="shared" si="21"/>
        <v>28.358947090517638</v>
      </c>
      <c r="P288" s="24">
        <f t="shared" si="22"/>
        <v>43.365026716890206</v>
      </c>
      <c r="Q288" t="s">
        <v>635</v>
      </c>
      <c r="R288" t="s">
        <v>527</v>
      </c>
      <c r="S288" s="28">
        <v>44435</v>
      </c>
      <c r="AD288" s="39"/>
      <c r="AE288" s="39"/>
      <c r="AF288" s="31"/>
      <c r="AG288" s="31"/>
      <c r="AH288" s="50"/>
      <c r="AI288" s="39"/>
      <c r="AJ288" t="s">
        <v>708</v>
      </c>
    </row>
    <row r="289" spans="1:36" s="38" customFormat="1" ht="15" x14ac:dyDescent="0.25">
      <c r="A289">
        <v>2.09</v>
      </c>
      <c r="B289">
        <v>3.38</v>
      </c>
      <c r="C289">
        <v>3.85</v>
      </c>
      <c r="D289" s="20">
        <f t="shared" si="19"/>
        <v>3.4067147427471411E-2</v>
      </c>
      <c r="E289" s="17">
        <f>IF(OR($A289="",$B289="",$C289=""),"",A289*'MPTO_working_3-way'!$I288)</f>
        <v>2.1612003381234151</v>
      </c>
      <c r="F289" s="21">
        <f>IF(OR($A289="",$B289="",$C289=""),"",B289*'MPTO_working_3-way'!$I288)</f>
        <v>3.4951469583048533</v>
      </c>
      <c r="G289" s="22">
        <f>IF(OR($A289="",$B289="",$C289=""),"",C289*'MPTO_working_3-way'!$I288)</f>
        <v>3.9811585175957651</v>
      </c>
      <c r="H289" s="17">
        <f>IF(OR($A289="",$B289="",$C289=""),"",'MPTO_working_3-way'!E288)</f>
        <v>2.1408087694132654</v>
      </c>
      <c r="I289" s="21">
        <f>IF(OR($A289="",$B289="",$C289=""),"",'MPTO_working_3-way'!F288)</f>
        <v>3.5149104143071748</v>
      </c>
      <c r="J289" s="22">
        <f>IF(OR($A289="",$B289="",$C289=""),"",'MPTO_working_3-way'!G288)</f>
        <v>4.0260154040719298</v>
      </c>
      <c r="K289" s="17">
        <f>IF(OR($A289="",$B289="",$C289=""),"",'OddsRatio_working_3-way'!H288)</f>
        <v>2.1491113309195753</v>
      </c>
      <c r="L289" s="21">
        <f>IF(OR($A289="",$B289="",$C289=""),"",'OddsRatio_working_3-way'!I288)</f>
        <v>3.5090687776042113</v>
      </c>
      <c r="M289" s="22">
        <f>IF(OR($A289="",$B289="",$C289=""),"",'OddsRatio_working_3-way'!J288)</f>
        <v>4.0045571496521015</v>
      </c>
      <c r="N289" s="23">
        <f t="shared" si="20"/>
        <v>46.270583173622249</v>
      </c>
      <c r="O289" s="24">
        <f t="shared" si="21"/>
        <v>28.611100246411386</v>
      </c>
      <c r="P289" s="24">
        <f t="shared" si="22"/>
        <v>25.118316579966361</v>
      </c>
      <c r="Q289" t="s">
        <v>571</v>
      </c>
      <c r="R289" t="s">
        <v>683</v>
      </c>
      <c r="S289" s="28">
        <v>44435</v>
      </c>
      <c r="AD289" s="39"/>
      <c r="AE289" s="39"/>
      <c r="AF289" s="31"/>
      <c r="AG289" s="31"/>
      <c r="AH289" s="50"/>
      <c r="AI289" s="39"/>
      <c r="AJ289" t="s">
        <v>708</v>
      </c>
    </row>
    <row r="290" spans="1:36" s="38" customFormat="1" ht="15" x14ac:dyDescent="0.25">
      <c r="A290">
        <v>2.21</v>
      </c>
      <c r="B290">
        <v>3.63</v>
      </c>
      <c r="C290">
        <v>3.26</v>
      </c>
      <c r="D290" s="20">
        <f t="shared" si="19"/>
        <v>3.4719247704386058E-2</v>
      </c>
      <c r="E290" s="17">
        <f>IF(OR($A290="",$B290="",$C290=""),"",A290*'MPTO_working_3-way'!$I289)</f>
        <v>2.2867295374266932</v>
      </c>
      <c r="F290" s="21">
        <f>IF(OR($A290="",$B290="",$C290=""),"",B290*'MPTO_working_3-way'!$I289)</f>
        <v>3.7560308691669211</v>
      </c>
      <c r="G290" s="22">
        <f>IF(OR($A290="",$B290="",$C290=""),"",C290*'MPTO_working_3-way'!$I289)</f>
        <v>3.3731847475162984</v>
      </c>
      <c r="H290" s="17">
        <f>IF(OR($A290="",$B290="",$C290=""),"",'MPTO_working_3-way'!E289)</f>
        <v>2.2680077279485524</v>
      </c>
      <c r="I290" s="21">
        <f>IF(OR($A290="",$B290="",$C290=""),"",'MPTO_working_3-way'!F289)</f>
        <v>3.789184749121961</v>
      </c>
      <c r="J290" s="22">
        <f>IF(OR($A290="",$B290="",$C290=""),"",'MPTO_working_3-way'!G289)</f>
        <v>3.3878163805548951</v>
      </c>
      <c r="K290" s="17">
        <f>IF(OR($A290="",$B290="",$C290=""),"",'OddsRatio_working_3-way'!H289)</f>
        <v>2.2758983340470484</v>
      </c>
      <c r="L290" s="21">
        <f>IF(OR($A290="",$B290="",$C290=""),"",'OddsRatio_working_3-way'!I289)</f>
        <v>3.7732335690444119</v>
      </c>
      <c r="M290" s="22">
        <f>IF(OR($A290="",$B290="",$C290=""),"",'OddsRatio_working_3-way'!J289)</f>
        <v>3.3830828387986203</v>
      </c>
      <c r="N290" s="23">
        <f t="shared" si="20"/>
        <v>43.730576075267827</v>
      </c>
      <c r="O290" s="24">
        <f t="shared" si="21"/>
        <v>26.623849346099693</v>
      </c>
      <c r="P290" s="24">
        <f t="shared" si="22"/>
        <v>29.645574578632484</v>
      </c>
      <c r="Q290" t="s">
        <v>528</v>
      </c>
      <c r="R290" t="s">
        <v>573</v>
      </c>
      <c r="S290" s="28">
        <v>44435</v>
      </c>
      <c r="AD290" s="39"/>
      <c r="AE290" s="39"/>
      <c r="AF290" s="31"/>
      <c r="AG290" s="31"/>
      <c r="AH290" s="50"/>
      <c r="AI290" s="39"/>
      <c r="AJ290" t="s">
        <v>708</v>
      </c>
    </row>
    <row r="291" spans="1:36" s="67" customFormat="1" ht="15" x14ac:dyDescent="0.25">
      <c r="A291" s="60">
        <v>1.68</v>
      </c>
      <c r="B291" s="60">
        <v>4.29</v>
      </c>
      <c r="C291" s="60">
        <v>4.83</v>
      </c>
      <c r="D291" s="61">
        <f t="shared" si="19"/>
        <v>3.5377665812448278E-2</v>
      </c>
      <c r="E291" s="62">
        <f>IF(OR($A291="",$B291="",$C291=""),"",A291*'MPTO_working_3-way'!$I290)</f>
        <v>1.739434478564913</v>
      </c>
      <c r="F291" s="63">
        <f>IF(OR($A291="",$B291="",$C291=""),"",B291*'MPTO_working_3-way'!$I290)</f>
        <v>4.4417701863354031</v>
      </c>
      <c r="G291" s="64">
        <f>IF(OR($A291="",$B291="",$C291=""),"",C291*'MPTO_working_3-way'!$I290)</f>
        <v>5.0008741258741249</v>
      </c>
      <c r="H291" s="62">
        <f>IF(OR($A291="",$B291="",$C291=""),"",'MPTO_working_3-way'!E290)</f>
        <v>1.7139560275944214</v>
      </c>
      <c r="I291" s="63">
        <f>IF(OR($A291="",$B291="",$C291=""),"",'MPTO_working_3-way'!F290)</f>
        <v>4.5185960550848838</v>
      </c>
      <c r="J291" s="64">
        <f>IF(OR($A291="",$B291="",$C291=""),"",'MPTO_working_3-way'!G290)</f>
        <v>5.1217233324682052</v>
      </c>
      <c r="K291" s="62">
        <f>IF(OR($A291="",$B291="",$C291=""),"",'OddsRatio_working_3-way'!H290)</f>
        <v>1.7228180647663833</v>
      </c>
      <c r="L291" s="63">
        <f>IF(OR($A291="",$B291="",$C291=""),"",'OddsRatio_working_3-way'!I290)</f>
        <v>4.4971638721785299</v>
      </c>
      <c r="M291" s="64">
        <f>IF(OR($A291="",$B291="",$C291=""),"",'OddsRatio_working_3-way'!J290)</f>
        <v>5.071166453022423</v>
      </c>
      <c r="N291" s="65">
        <f t="shared" si="20"/>
        <v>57.489949309561283</v>
      </c>
      <c r="O291" s="66">
        <f t="shared" si="21"/>
        <v>22.513546582765255</v>
      </c>
      <c r="P291" s="66">
        <f t="shared" si="22"/>
        <v>19.996504107673488</v>
      </c>
      <c r="Q291" s="60" t="s">
        <v>636</v>
      </c>
      <c r="R291" s="60" t="s">
        <v>575</v>
      </c>
      <c r="S291" s="69">
        <v>44435</v>
      </c>
      <c r="AD291" s="68"/>
      <c r="AE291" s="68"/>
      <c r="AF291" s="60"/>
      <c r="AG291" s="60"/>
      <c r="AH291" s="70"/>
      <c r="AI291" s="68"/>
      <c r="AJ291" s="60" t="s">
        <v>708</v>
      </c>
    </row>
    <row r="292" spans="1:36" s="38" customFormat="1" ht="15" x14ac:dyDescent="0.25">
      <c r="A292">
        <v>2.1800000000000002</v>
      </c>
      <c r="B292">
        <v>3.59</v>
      </c>
      <c r="C292">
        <v>3.43</v>
      </c>
      <c r="D292" s="20">
        <f t="shared" si="19"/>
        <v>2.8812317868074366E-2</v>
      </c>
      <c r="E292" s="17">
        <f>IF(OR($A292="",$B292="",$C292=""),"",A292*'MPTO_working_3-way'!$I291)</f>
        <v>2.2428108529524025</v>
      </c>
      <c r="F292" s="21">
        <f>IF(OR($A292="",$B292="",$C292=""),"",B292*'MPTO_working_3-way'!$I291)</f>
        <v>3.6934362211463867</v>
      </c>
      <c r="G292" s="22">
        <f>IF(OR($A292="",$B292="",$C292=""),"",C292*'MPTO_working_3-way'!$I291)</f>
        <v>3.5288262502874952</v>
      </c>
      <c r="H292" s="17">
        <f>IF(OR($A292="",$B292="",$C292=""),"",'MPTO_working_3-way'!E291)</f>
        <v>2.226618604584548</v>
      </c>
      <c r="I292" s="21">
        <f>IF(OR($A292="",$B292="",$C292=""),"",'MPTO_working_3-way'!F291)</f>
        <v>3.7181988115112361</v>
      </c>
      <c r="J292" s="22">
        <f>IF(OR($A292="",$B292="",$C292=""),"",'MPTO_working_3-way'!G291)</f>
        <v>3.5468403093815737</v>
      </c>
      <c r="K292" s="17">
        <f>IF(OR($A292="",$B292="",$C292=""),"",'OddsRatio_working_3-way'!H291)</f>
        <v>2.2333638106920688</v>
      </c>
      <c r="L292" s="21">
        <f>IF(OR($A292="",$B292="",$C292=""),"",'OddsRatio_working_3-way'!I291)</f>
        <v>3.7071290421122525</v>
      </c>
      <c r="M292" s="22">
        <f>IF(OR($A292="",$B292="",$C292=""),"",'OddsRatio_working_3-way'!J291)</f>
        <v>3.5398932711709565</v>
      </c>
      <c r="N292" s="23">
        <f t="shared" ref="N292:N355" si="23">(1/E292)* 100</f>
        <v>44.586907481904461</v>
      </c>
      <c r="O292" s="24">
        <f t="shared" ref="O292:O355" si="24">(1/F292)* 100</f>
        <v>27.075058025223331</v>
      </c>
      <c r="P292" s="24">
        <f t="shared" ref="P292:P355" si="25">(1/G292)* 100</f>
        <v>28.338034492872229</v>
      </c>
      <c r="Q292" t="s">
        <v>547</v>
      </c>
      <c r="R292" t="s">
        <v>613</v>
      </c>
      <c r="S292" s="28">
        <v>44435</v>
      </c>
      <c r="AD292" s="39"/>
      <c r="AE292" s="39"/>
      <c r="AF292" s="31"/>
      <c r="AG292" s="31"/>
      <c r="AH292" s="50"/>
      <c r="AI292" s="39"/>
      <c r="AJ292" t="s">
        <v>711</v>
      </c>
    </row>
    <row r="293" spans="1:36" s="38" customFormat="1" ht="15" x14ac:dyDescent="0.25">
      <c r="A293">
        <v>1.97</v>
      </c>
      <c r="B293">
        <v>3.36</v>
      </c>
      <c r="C293">
        <v>4.4800000000000004</v>
      </c>
      <c r="D293" s="20">
        <f t="shared" si="19"/>
        <v>2.844754653130277E-2</v>
      </c>
      <c r="E293" s="17">
        <f>IF(OR($A293="",$B293="",$C293=""),"",A293*'MPTO_working_3-way'!$I292)</f>
        <v>2.0260416666666665</v>
      </c>
      <c r="F293" s="21">
        <f>IF(OR($A293="",$B293="",$C293=""),"",B293*'MPTO_working_3-way'!$I292)</f>
        <v>3.455583756345177</v>
      </c>
      <c r="G293" s="22">
        <f>IF(OR($A293="",$B293="",$C293=""),"",C293*'MPTO_working_3-way'!$I292)</f>
        <v>4.6074450084602372</v>
      </c>
      <c r="H293" s="17">
        <f>IF(OR($A293="",$B293="",$C293=""),"",'MPTO_working_3-way'!E292)</f>
        <v>2.0075012384120017</v>
      </c>
      <c r="I293" s="21">
        <f>IF(OR($A293="",$B293="",$C293=""),"",'MPTO_working_3-way'!F292)</f>
        <v>3.4705769264379462</v>
      </c>
      <c r="J293" s="22">
        <f>IF(OR($A293="",$B293="",$C293=""),"",'MPTO_working_3-way'!G292)</f>
        <v>4.6787616040714379</v>
      </c>
      <c r="K293" s="17">
        <f>IF(OR($A293="",$B293="",$C293=""),"",'OddsRatio_working_3-way'!H292)</f>
        <v>2.014927466524508</v>
      </c>
      <c r="L293" s="21">
        <f>IF(OR($A293="",$B293="",$C293=""),"",'OddsRatio_working_3-way'!I292)</f>
        <v>3.46930806288437</v>
      </c>
      <c r="M293" s="22">
        <f>IF(OR($A293="",$B293="",$C293=""),"",'OddsRatio_working_3-way'!J292)</f>
        <v>4.641183075778649</v>
      </c>
      <c r="N293" s="23">
        <f t="shared" si="23"/>
        <v>49.357326478149105</v>
      </c>
      <c r="O293" s="24">
        <f t="shared" si="24"/>
        <v>28.938670583914806</v>
      </c>
      <c r="P293" s="24">
        <f t="shared" si="25"/>
        <v>21.704002937936099</v>
      </c>
      <c r="Q293" t="s">
        <v>786</v>
      </c>
      <c r="R293" t="s">
        <v>550</v>
      </c>
      <c r="S293" s="28">
        <v>44435</v>
      </c>
      <c r="AD293" s="39"/>
      <c r="AF293" s="31"/>
      <c r="AG293" s="31"/>
      <c r="AH293" s="50"/>
      <c r="AI293" s="39"/>
      <c r="AJ293" t="s">
        <v>705</v>
      </c>
    </row>
    <row r="294" spans="1:36" s="38" customFormat="1" ht="15" x14ac:dyDescent="0.25">
      <c r="A294">
        <v>1.99</v>
      </c>
      <c r="B294">
        <v>3.44</v>
      </c>
      <c r="C294">
        <v>4.24</v>
      </c>
      <c r="D294" s="20">
        <f t="shared" si="19"/>
        <v>2.9059293836448674E-2</v>
      </c>
      <c r="E294" s="17">
        <f>IF(OR($A294="",$B294="",$C294=""),"",A294*'MPTO_working_3-way'!$I293)</f>
        <v>2.0478279947345328</v>
      </c>
      <c r="F294" s="21">
        <f>IF(OR($A294="",$B294="",$C294=""),"",B294*'MPTO_working_3-way'!$I293)</f>
        <v>3.5399639707973836</v>
      </c>
      <c r="G294" s="22">
        <f>IF(OR($A294="",$B294="",$C294=""),"",C294*'MPTO_working_3-way'!$I293)</f>
        <v>4.3632114058665428</v>
      </c>
      <c r="H294" s="17">
        <f>IF(OR($A294="",$B294="",$C294=""),"",'MPTO_working_3-way'!E293)</f>
        <v>2.0291131821374724</v>
      </c>
      <c r="I294" s="21">
        <f>IF(OR($A294="",$B294="",$C294=""),"",'MPTO_working_3-way'!F293)</f>
        <v>3.5585764783886327</v>
      </c>
      <c r="J294" s="22">
        <f>IF(OR($A294="",$B294="",$C294=""),"",'MPTO_working_3-way'!G293)</f>
        <v>4.421597063454537</v>
      </c>
      <c r="K294" s="17">
        <f>IF(OR($A294="",$B294="",$C294=""),"",'OddsRatio_working_3-way'!H293)</f>
        <v>2.036567597778582</v>
      </c>
      <c r="L294" s="21">
        <f>IF(OR($A294="",$B294="",$C294=""),"",'OddsRatio_working_3-way'!I293)</f>
        <v>3.5547726652320599</v>
      </c>
      <c r="M294" s="22">
        <f>IF(OR($A294="",$B294="",$C294=""),"",'OddsRatio_working_3-way'!J293)</f>
        <v>4.3924030472753586</v>
      </c>
      <c r="N294" s="23">
        <f t="shared" si="23"/>
        <v>48.832226269552173</v>
      </c>
      <c r="O294" s="24">
        <f t="shared" si="24"/>
        <v>28.2488750803514</v>
      </c>
      <c r="P294" s="24">
        <f t="shared" si="25"/>
        <v>22.918898650096416</v>
      </c>
      <c r="Q294" t="s">
        <v>521</v>
      </c>
      <c r="R294" t="s">
        <v>561</v>
      </c>
      <c r="S294" s="28">
        <v>44435</v>
      </c>
      <c r="AD294" s="39"/>
      <c r="AE294" s="39"/>
      <c r="AF294" s="31"/>
      <c r="AG294" s="31"/>
      <c r="AH294" s="50"/>
      <c r="AI294" s="39"/>
      <c r="AJ294" t="s">
        <v>706</v>
      </c>
    </row>
    <row r="295" spans="1:36" s="38" customFormat="1" ht="15" x14ac:dyDescent="0.25">
      <c r="A295">
        <v>2.63</v>
      </c>
      <c r="B295">
        <v>3.19</v>
      </c>
      <c r="C295">
        <v>3</v>
      </c>
      <c r="D295" s="20">
        <f t="shared" si="19"/>
        <v>2.7041094039913949E-2</v>
      </c>
      <c r="E295" s="17">
        <f>IF(OR($A295="",$B295="",$C295=""),"",A295*'MPTO_working_3-way'!$I294)</f>
        <v>2.7011180773249737</v>
      </c>
      <c r="F295" s="21">
        <f>IF(OR($A295="",$B295="",$C295=""),"",B295*'MPTO_working_3-way'!$I294)</f>
        <v>3.2762610899873255</v>
      </c>
      <c r="G295" s="22">
        <f>IF(OR($A295="",$B295="",$C295=""),"",C295*'MPTO_working_3-way'!$I294)</f>
        <v>3.0811232821197416</v>
      </c>
      <c r="H295" s="17">
        <f>IF(OR($A295="",$B295="",$C295=""),"",'MPTO_working_3-way'!E294)</f>
        <v>2.6938607319457426</v>
      </c>
      <c r="I295" s="21">
        <f>IF(OR($A295="",$B295="",$C295=""),"",'MPTO_working_3-way'!F294)</f>
        <v>3.2844397852923519</v>
      </c>
      <c r="J295" s="22">
        <f>IF(OR($A295="",$B295="",$C295=""),"",'MPTO_working_3-way'!G294)</f>
        <v>3.0833779120811804</v>
      </c>
      <c r="K295" s="17">
        <f>IF(OR($A295="",$B295="",$C295=""),"",'OddsRatio_working_3-way'!H294)</f>
        <v>2.6972589249442467</v>
      </c>
      <c r="L295" s="21">
        <f>IF(OR($A295="",$B295="",$C295=""),"",'OddsRatio_working_3-way'!I294)</f>
        <v>3.2803662856612887</v>
      </c>
      <c r="M295" s="22">
        <f>IF(OR($A295="",$B295="",$C295=""),"",'OddsRatio_working_3-way'!J294)</f>
        <v>3.0825262882751501</v>
      </c>
      <c r="N295" s="23">
        <f t="shared" si="23"/>
        <v>37.021706248041561</v>
      </c>
      <c r="O295" s="24">
        <f t="shared" si="24"/>
        <v>30.522597941175334</v>
      </c>
      <c r="P295" s="24">
        <f t="shared" si="25"/>
        <v>32.455695810783105</v>
      </c>
      <c r="Q295" t="s">
        <v>629</v>
      </c>
      <c r="R295" t="s">
        <v>563</v>
      </c>
      <c r="S295" s="28">
        <v>44435</v>
      </c>
      <c r="AD295" s="39"/>
      <c r="AE295" s="39"/>
      <c r="AF295" s="31"/>
      <c r="AG295" s="31"/>
      <c r="AH295" s="50"/>
      <c r="AI295" s="39"/>
      <c r="AJ295" t="s">
        <v>706</v>
      </c>
    </row>
    <row r="296" spans="1:36" s="38" customFormat="1" ht="15" x14ac:dyDescent="0.25">
      <c r="A296">
        <v>2.84</v>
      </c>
      <c r="B296">
        <v>2.83</v>
      </c>
      <c r="C296">
        <v>3.05</v>
      </c>
      <c r="D296" s="20">
        <f t="shared" si="19"/>
        <v>3.3338418974718564E-2</v>
      </c>
      <c r="E296" s="17">
        <f>IF(OR($A296="",$B296="",$C296=""),"",A296*'MPTO_working_3-way'!$I295)</f>
        <v>2.9346811098882006</v>
      </c>
      <c r="F296" s="21">
        <f>IF(OR($A296="",$B296="",$C296=""),"",B296*'MPTO_working_3-way'!$I295)</f>
        <v>2.9243477256984538</v>
      </c>
      <c r="G296" s="22">
        <f>IF(OR($A296="",$B296="",$C296=""),"",C296*'MPTO_working_3-way'!$I295)</f>
        <v>3.1516821778728916</v>
      </c>
      <c r="H296" s="17">
        <f>IF(OR($A296="",$B296="",$C296=""),"",'MPTO_working_3-way'!E295)</f>
        <v>2.9325524399396112</v>
      </c>
      <c r="I296" s="21">
        <f>IF(OR($A296="",$B296="",$C296=""),"",'MPTO_working_3-way'!F295)</f>
        <v>2.9218912652033722</v>
      </c>
      <c r="J296" s="22">
        <f>IF(OR($A296="",$B296="",$C296=""),"",'MPTO_working_3-way'!G295)</f>
        <v>3.1570036695577817</v>
      </c>
      <c r="K296" s="17">
        <f>IF(OR($A296="",$B296="",$C296=""),"",'OddsRatio_working_3-way'!H295)</f>
        <v>2.9336318647198953</v>
      </c>
      <c r="L296" s="21">
        <f>IF(OR($A296="",$B296="",$C296=""),"",'OddsRatio_working_3-way'!I295)</f>
        <v>2.9231229958898961</v>
      </c>
      <c r="M296" s="22">
        <f>IF(OR($A296="",$B296="",$C296=""),"",'OddsRatio_working_3-way'!J295)</f>
        <v>3.1543181101498838</v>
      </c>
      <c r="N296" s="23">
        <f t="shared" si="23"/>
        <v>34.075252559147593</v>
      </c>
      <c r="O296" s="24">
        <f t="shared" si="24"/>
        <v>34.195659812006767</v>
      </c>
      <c r="P296" s="24">
        <f t="shared" si="25"/>
        <v>31.729087628845626</v>
      </c>
      <c r="Q296" t="s">
        <v>567</v>
      </c>
      <c r="R296" t="s">
        <v>679</v>
      </c>
      <c r="S296" s="28">
        <v>44435</v>
      </c>
      <c r="AD296" s="39"/>
      <c r="AE296" s="39"/>
      <c r="AF296" s="31"/>
      <c r="AG296" s="31"/>
      <c r="AH296" s="50"/>
      <c r="AI296" s="39"/>
      <c r="AJ296" t="s">
        <v>707</v>
      </c>
    </row>
    <row r="297" spans="1:36" s="38" customFormat="1" ht="15" x14ac:dyDescent="0.25">
      <c r="A297">
        <v>2.83</v>
      </c>
      <c r="B297">
        <v>2.94</v>
      </c>
      <c r="C297">
        <v>2.95</v>
      </c>
      <c r="D297" s="20">
        <f t="shared" si="19"/>
        <v>3.2475995728590279E-2</v>
      </c>
      <c r="E297" s="17">
        <f>IF(OR($A297="",$B297="",$C297=""),"",A297*'MPTO_working_3-way'!$I296)</f>
        <v>2.9219070679119103</v>
      </c>
      <c r="F297" s="21">
        <f>IF(OR($A297="",$B297="",$C297=""),"",B297*'MPTO_working_3-way'!$I296)</f>
        <v>3.0354794274420556</v>
      </c>
      <c r="G297" s="22">
        <f>IF(OR($A297="",$B297="",$C297=""),"",C297*'MPTO_working_3-way'!$I296)</f>
        <v>3.0458041873993413</v>
      </c>
      <c r="H297" s="17">
        <f>IF(OR($A297="",$B297="",$C297=""),"",'MPTO_working_3-way'!E296)</f>
        <v>2.9194390269722055</v>
      </c>
      <c r="I297" s="21">
        <f>IF(OR($A297="",$B297="",$C297=""),"",'MPTO_working_3-way'!F296)</f>
        <v>3.0366457319434406</v>
      </c>
      <c r="J297" s="22">
        <f>IF(OR($A297="",$B297="",$C297=""),"",'MPTO_working_3-way'!G296)</f>
        <v>3.0473151850167342</v>
      </c>
      <c r="K297" s="17">
        <f>IF(OR($A297="",$B297="",$C297=""),"",'OddsRatio_working_3-way'!H296)</f>
        <v>2.9206354258105218</v>
      </c>
      <c r="L297" s="21">
        <f>IF(OR($A297="",$B297="",$C297=""),"",'OddsRatio_working_3-way'!I296)</f>
        <v>3.0360834568701711</v>
      </c>
      <c r="M297" s="22">
        <f>IF(OR($A297="",$B297="",$C297=""),"",'OddsRatio_working_3-way'!J296)</f>
        <v>3.046578732421048</v>
      </c>
      <c r="N297" s="23">
        <f t="shared" si="23"/>
        <v>34.224223315720728</v>
      </c>
      <c r="O297" s="24">
        <f t="shared" si="24"/>
        <v>32.943725164452268</v>
      </c>
      <c r="P297" s="24">
        <f t="shared" si="25"/>
        <v>32.832051519827004</v>
      </c>
      <c r="Q297" t="s">
        <v>681</v>
      </c>
      <c r="R297" t="s">
        <v>632</v>
      </c>
      <c r="S297" s="28">
        <v>44435</v>
      </c>
      <c r="AD297" s="39"/>
      <c r="AE297" s="39"/>
      <c r="AF297" s="31"/>
      <c r="AG297" s="31"/>
      <c r="AH297" s="50"/>
      <c r="AI297" s="39"/>
      <c r="AJ297" t="s">
        <v>707</v>
      </c>
    </row>
    <row r="298" spans="1:36" s="38" customFormat="1" ht="15" x14ac:dyDescent="0.25">
      <c r="A298">
        <v>3.88</v>
      </c>
      <c r="B298">
        <v>3.22</v>
      </c>
      <c r="C298">
        <v>2.1800000000000002</v>
      </c>
      <c r="D298" s="20">
        <f t="shared" si="19"/>
        <v>2.7006561304341981E-2</v>
      </c>
      <c r="E298" s="17">
        <f>IF(OR($A298="",$B298="",$C298=""),"",A298*'MPTO_working_3-way'!$I297)</f>
        <v>3.9847854578608466</v>
      </c>
      <c r="F298" s="21">
        <f>IF(OR($A298="",$B298="",$C298=""),"",B298*'MPTO_working_3-way'!$I297)</f>
        <v>3.3069611273999815</v>
      </c>
      <c r="G298" s="22">
        <f>IF(OR($A298="",$B298="",$C298=""),"",C298*'MPTO_working_3-way'!$I297)</f>
        <v>2.2388743036434655</v>
      </c>
      <c r="H298" s="17">
        <f>IF(OR($A298="",$B298="",$C298=""),"",'MPTO_working_3-way'!E297)</f>
        <v>4.0204274434873799</v>
      </c>
      <c r="I298" s="21">
        <f>IF(OR($A298="",$B298="",$C298=""),"",'MPTO_working_3-way'!F297)</f>
        <v>3.3161246459365006</v>
      </c>
      <c r="J298" s="22">
        <f>IF(OR($A298="",$B298="",$C298=""),"",'MPTO_working_3-way'!G297)</f>
        <v>2.2236383872004351</v>
      </c>
      <c r="K298" s="17">
        <f>IF(OR($A298="",$B298="",$C298=""),"",'OddsRatio_working_3-way'!H297)</f>
        <v>4.0022544420645998</v>
      </c>
      <c r="L298" s="21">
        <f>IF(OR($A298="",$B298="",$C298=""),"",'OddsRatio_working_3-way'!I297)</f>
        <v>3.3142377990914631</v>
      </c>
      <c r="M298" s="22">
        <f>IF(OR($A298="",$B298="",$C298=""),"",'OddsRatio_working_3-way'!J297)</f>
        <v>2.2300903616792458</v>
      </c>
      <c r="N298" s="23">
        <f t="shared" si="23"/>
        <v>25.095453960445596</v>
      </c>
      <c r="O298" s="24">
        <f t="shared" si="24"/>
        <v>30.239242660412703</v>
      </c>
      <c r="P298" s="24">
        <f t="shared" si="25"/>
        <v>44.665303379141704</v>
      </c>
      <c r="Q298" t="s">
        <v>635</v>
      </c>
      <c r="R298" t="s">
        <v>527</v>
      </c>
      <c r="S298" s="28">
        <v>44435</v>
      </c>
      <c r="AD298" s="39"/>
      <c r="AE298" s="39"/>
      <c r="AF298" s="31"/>
      <c r="AG298" s="31"/>
      <c r="AH298" s="50"/>
      <c r="AI298" s="39"/>
      <c r="AJ298" t="s">
        <v>708</v>
      </c>
    </row>
    <row r="299" spans="1:36" s="38" customFormat="1" ht="15" x14ac:dyDescent="0.25">
      <c r="A299">
        <v>2.1</v>
      </c>
      <c r="B299">
        <v>3.42</v>
      </c>
      <c r="C299">
        <v>3.86</v>
      </c>
      <c r="D299" s="20">
        <f t="shared" si="19"/>
        <v>2.7655494522142998E-2</v>
      </c>
      <c r="E299" s="17">
        <f>IF(OR($A299="",$B299="",$C299=""),"",A299*'MPTO_working_3-way'!$I298)</f>
        <v>2.1580765384965006</v>
      </c>
      <c r="F299" s="21">
        <f>IF(OR($A299="",$B299="",$C299=""),"",B299*'MPTO_working_3-way'!$I298)</f>
        <v>3.5145817912657291</v>
      </c>
      <c r="G299" s="22">
        <f>IF(OR($A299="",$B299="",$C299=""),"",C299*'MPTO_working_3-way'!$I298)</f>
        <v>3.9667502088554718</v>
      </c>
      <c r="H299" s="17">
        <f>IF(OR($A299="",$B299="",$C299=""),"",'MPTO_working_3-way'!E298)</f>
        <v>2.1414561195892983</v>
      </c>
      <c r="I299" s="21">
        <f>IF(OR($A299="",$B299="",$C299=""),"",'MPTO_working_3-way'!F298)</f>
        <v>3.5313332755871008</v>
      </c>
      <c r="J299" s="22">
        <f>IF(OR($A299="",$B299="",$C299=""),"",'MPTO_working_3-way'!G298)</f>
        <v>4.0024197134458683</v>
      </c>
      <c r="K299" s="17">
        <f>IF(OR($A299="",$B299="",$C299=""),"",'OddsRatio_working_3-way'!H298)</f>
        <v>2.1482559000952</v>
      </c>
      <c r="L299" s="21">
        <f>IF(OR($A299="",$B299="",$C299=""),"",'OddsRatio_working_3-way'!I298)</f>
        <v>3.5261629802094401</v>
      </c>
      <c r="M299" s="22">
        <f>IF(OR($A299="",$B299="",$C299=""),"",'OddsRatio_working_3-way'!J298)</f>
        <v>3.9854653402475191</v>
      </c>
      <c r="N299" s="23">
        <f t="shared" si="23"/>
        <v>46.337559496230149</v>
      </c>
      <c r="O299" s="24">
        <f t="shared" si="24"/>
        <v>28.452887409965882</v>
      </c>
      <c r="P299" s="24">
        <f t="shared" si="25"/>
        <v>25.209553093803972</v>
      </c>
      <c r="Q299" t="s">
        <v>571</v>
      </c>
      <c r="R299" t="s">
        <v>683</v>
      </c>
      <c r="S299" s="28">
        <v>44435</v>
      </c>
      <c r="AD299" s="39"/>
      <c r="AE299" s="39"/>
      <c r="AF299" s="31"/>
      <c r="AG299" s="31"/>
      <c r="AH299" s="50"/>
      <c r="AI299" s="39"/>
      <c r="AJ299" t="s">
        <v>708</v>
      </c>
    </row>
    <row r="300" spans="1:36" s="38" customFormat="1" ht="15" x14ac:dyDescent="0.25">
      <c r="A300">
        <v>2.23</v>
      </c>
      <c r="B300">
        <v>3.56</v>
      </c>
      <c r="C300">
        <v>3.35</v>
      </c>
      <c r="D300" s="20">
        <f t="shared" si="19"/>
        <v>2.7836832364604103E-2</v>
      </c>
      <c r="E300" s="17">
        <f>IF(OR($A300="",$B300="",$C300=""),"",A300*'MPTO_working_3-way'!$I299)</f>
        <v>2.2920761361730673</v>
      </c>
      <c r="F300" s="21">
        <f>IF(OR($A300="",$B300="",$C300=""),"",B300*'MPTO_working_3-way'!$I299)</f>
        <v>3.6590991232179908</v>
      </c>
      <c r="G300" s="22">
        <f>IF(OR($A300="",$B300="",$C300=""),"",C300*'MPTO_working_3-way'!$I299)</f>
        <v>3.4432533884214238</v>
      </c>
      <c r="H300" s="17">
        <f>IF(OR($A300="",$B300="",$C300=""),"",'MPTO_working_3-way'!E299)</f>
        <v>2.2771182338556661</v>
      </c>
      <c r="I300" s="21">
        <f>IF(OR($A300="",$B300="",$C300=""),"",'MPTO_working_3-way'!F299)</f>
        <v>3.6816149374422618</v>
      </c>
      <c r="J300" s="22">
        <f>IF(OR($A300="",$B300="",$C300=""),"",'MPTO_working_3-way'!G299)</f>
        <v>3.4574737130396498</v>
      </c>
      <c r="K300" s="17">
        <f>IF(OR($A300="",$B300="",$C300=""),"",'OddsRatio_working_3-way'!H299)</f>
        <v>2.2834460990073229</v>
      </c>
      <c r="L300" s="21">
        <f>IF(OR($A300="",$B300="",$C300=""),"",'OddsRatio_working_3-way'!I299)</f>
        <v>3.6712374093160545</v>
      </c>
      <c r="M300" s="22">
        <f>IF(OR($A300="",$B300="",$C300=""),"",'OddsRatio_working_3-way'!J299)</f>
        <v>3.452112465583097</v>
      </c>
      <c r="N300" s="23">
        <f t="shared" si="23"/>
        <v>43.628568188386446</v>
      </c>
      <c r="O300" s="24">
        <f t="shared" si="24"/>
        <v>27.329131196657801</v>
      </c>
      <c r="P300" s="24">
        <f t="shared" si="25"/>
        <v>29.042300614955753</v>
      </c>
      <c r="Q300" t="s">
        <v>528</v>
      </c>
      <c r="R300" t="s">
        <v>573</v>
      </c>
      <c r="S300" s="28">
        <v>44435</v>
      </c>
      <c r="AD300" s="39"/>
      <c r="AE300" s="39"/>
      <c r="AF300" s="31"/>
      <c r="AG300" s="31"/>
      <c r="AH300" s="50"/>
      <c r="AI300" s="39"/>
      <c r="AJ300" t="s">
        <v>708</v>
      </c>
    </row>
    <row r="301" spans="1:36" s="38" customFormat="1" ht="15" x14ac:dyDescent="0.25">
      <c r="A301">
        <v>1.72</v>
      </c>
      <c r="B301">
        <v>4.0199999999999996</v>
      </c>
      <c r="C301">
        <v>4.95</v>
      </c>
      <c r="D301" s="20">
        <f t="shared" si="19"/>
        <v>3.217176976288405E-2</v>
      </c>
      <c r="E301" s="17">
        <f>IF(OR($A301="",$B301="",$C301=""),"",A301*'MPTO_working_3-way'!$I300)</f>
        <v>1.7753354439921605</v>
      </c>
      <c r="F301" s="21">
        <f>IF(OR($A301="",$B301="",$C301=""),"",B301*'MPTO_working_3-way'!$I300)</f>
        <v>4.1493305144467936</v>
      </c>
      <c r="G301" s="22">
        <f>IF(OR($A301="",$B301="",$C301=""),"",C301*'MPTO_working_3-way'!$I300)</f>
        <v>5.1092502603262764</v>
      </c>
      <c r="H301" s="17">
        <f>IF(OR($A301="",$B301="",$C301=""),"",'MPTO_working_3-way'!E300)</f>
        <v>1.7523218355966326</v>
      </c>
      <c r="I301" s="21">
        <f>IF(OR($A301="",$B301="",$C301=""),"",'MPTO_working_3-way'!F300)</f>
        <v>4.2011105983090626</v>
      </c>
      <c r="J301" s="22">
        <f>IF(OR($A301="",$B301="",$C301=""),"",'MPTO_working_3-way'!G300)</f>
        <v>5.227493218640797</v>
      </c>
      <c r="K301" s="17">
        <f>IF(OR($A301="",$B301="",$C301=""),"",'OddsRatio_working_3-way'!H300)</f>
        <v>1.7605428441627047</v>
      </c>
      <c r="L301" s="21">
        <f>IF(OR($A301="",$B301="",$C301=""),"",'OddsRatio_working_3-way'!I300)</f>
        <v>4.1900547074602326</v>
      </c>
      <c r="M301" s="22">
        <f>IF(OR($A301="",$B301="",$C301=""),"",'OddsRatio_working_3-way'!J300)</f>
        <v>5.1724225478370602</v>
      </c>
      <c r="N301" s="23">
        <f t="shared" si="23"/>
        <v>56.327383277569254</v>
      </c>
      <c r="O301" s="24">
        <f t="shared" si="24"/>
        <v>24.100273442144058</v>
      </c>
      <c r="P301" s="24">
        <f t="shared" si="25"/>
        <v>19.572343280286685</v>
      </c>
      <c r="Q301" t="s">
        <v>636</v>
      </c>
      <c r="R301" t="s">
        <v>575</v>
      </c>
      <c r="S301" s="28">
        <v>44435</v>
      </c>
      <c r="AD301" s="39"/>
      <c r="AF301" s="31"/>
      <c r="AG301" s="31"/>
      <c r="AH301" s="50"/>
      <c r="AI301" s="39"/>
      <c r="AJ301" t="s">
        <v>708</v>
      </c>
    </row>
    <row r="302" spans="1:36" s="38" customFormat="1" ht="15" x14ac:dyDescent="0.25">
      <c r="A302">
        <v>1.79</v>
      </c>
      <c r="B302">
        <v>3.61</v>
      </c>
      <c r="C302">
        <v>5.12</v>
      </c>
      <c r="D302" s="20">
        <f t="shared" si="19"/>
        <v>3.0980028126402548E-2</v>
      </c>
      <c r="E302" s="17">
        <f>IF(OR($A302="",$B302="",$C302=""),"",A302*'MPTO_working_3-way'!$I301)</f>
        <v>1.8454542503462605</v>
      </c>
      <c r="F302" s="21">
        <f>IF(OR($A302="",$B302="",$C302=""),"",B302*'MPTO_working_3-way'!$I301)</f>
        <v>3.721837901536313</v>
      </c>
      <c r="G302" s="22">
        <f>IF(OR($A302="",$B302="",$C302=""),"",C302*'MPTO_working_3-way'!$I301)</f>
        <v>5.2786177440071809</v>
      </c>
      <c r="H302" s="17">
        <f>IF(OR($A302="",$B302="",$C302=""),"",'MPTO_working_3-way'!E301)</f>
        <v>1.823710839144367</v>
      </c>
      <c r="I302" s="21">
        <f>IF(OR($A302="",$B302="",$C302=""),"",'MPTO_working_3-way'!F301)</f>
        <v>3.7497895307749003</v>
      </c>
      <c r="J302" s="22">
        <f>IF(OR($A302="",$B302="",$C302=""),"",'MPTO_working_3-way'!G301)</f>
        <v>5.4058196385241377</v>
      </c>
      <c r="K302" s="17">
        <f>IF(OR($A302="",$B302="",$C302=""),"",'OddsRatio_working_3-way'!H301)</f>
        <v>1.8318688660401057</v>
      </c>
      <c r="L302" s="21">
        <f>IF(OR($A302="",$B302="",$C302=""),"",'OddsRatio_working_3-way'!I301)</f>
        <v>3.7483262536261703</v>
      </c>
      <c r="M302" s="22">
        <f>IF(OR($A302="",$B302="",$C302=""),"",'OddsRatio_working_3-way'!J301)</f>
        <v>5.3383540861838403</v>
      </c>
      <c r="N302" s="23">
        <f t="shared" si="23"/>
        <v>54.187200783350285</v>
      </c>
      <c r="O302" s="24">
        <f t="shared" si="24"/>
        <v>26.868445817783105</v>
      </c>
      <c r="P302" s="24">
        <f t="shared" si="25"/>
        <v>18.944353398866603</v>
      </c>
      <c r="Q302" t="s">
        <v>582</v>
      </c>
      <c r="R302" t="s">
        <v>770</v>
      </c>
      <c r="S302" s="28">
        <v>44435</v>
      </c>
      <c r="AD302" s="39"/>
      <c r="AE302" s="39"/>
      <c r="AF302" s="31"/>
      <c r="AG302" s="31"/>
      <c r="AH302" s="50"/>
      <c r="AI302" s="39"/>
      <c r="AJ302" t="s">
        <v>715</v>
      </c>
    </row>
    <row r="303" spans="1:36" s="38" customFormat="1" ht="15" x14ac:dyDescent="0.25">
      <c r="A303">
        <v>2.5499999999999998</v>
      </c>
      <c r="B303">
        <v>3.03</v>
      </c>
      <c r="C303">
        <v>3.16</v>
      </c>
      <c r="D303" s="20">
        <f t="shared" si="19"/>
        <v>3.8645562247959786E-2</v>
      </c>
      <c r="E303" s="17">
        <f>IF(OR($A303="",$B303="",$C303=""),"",A303*'MPTO_working_3-way'!$I302)</f>
        <v>2.6485461837322974</v>
      </c>
      <c r="F303" s="21">
        <f>IF(OR($A303="",$B303="",$C303=""),"",B303*'MPTO_working_3-way'!$I302)</f>
        <v>3.1470960536113179</v>
      </c>
      <c r="G303" s="22">
        <f>IF(OR($A303="",$B303="",$C303=""),"",C303*'MPTO_working_3-way'!$I302)</f>
        <v>3.2821199767035529</v>
      </c>
      <c r="H303" s="17">
        <f>IF(OR($A303="",$B303="",$C303=""),"",'MPTO_working_3-way'!E302)</f>
        <v>2.6366092601951561</v>
      </c>
      <c r="I303" s="21">
        <f>IF(OR($A303="",$B303="",$C303=""),"",'MPTO_working_3-way'!F302)</f>
        <v>3.1530707123928776</v>
      </c>
      <c r="J303" s="22">
        <f>IF(OR($A303="",$B303="",$C303=""),"",'MPTO_working_3-way'!G302)</f>
        <v>3.2940914573433822</v>
      </c>
      <c r="K303" s="17">
        <f>IF(OR($A303="",$B303="",$C303=""),"",'OddsRatio_working_3-way'!H302)</f>
        <v>2.6420722695333287</v>
      </c>
      <c r="L303" s="21">
        <f>IF(OR($A303="",$B303="",$C303=""),"",'OddsRatio_working_3-way'!I302)</f>
        <v>3.1505849723565538</v>
      </c>
      <c r="M303" s="22">
        <f>IF(OR($A303="",$B303="",$C303=""),"",'OddsRatio_working_3-way'!J302)</f>
        <v>3.2883071627045108</v>
      </c>
      <c r="N303" s="23">
        <f t="shared" si="23"/>
        <v>37.756562681146562</v>
      </c>
      <c r="O303" s="24">
        <f t="shared" si="24"/>
        <v>31.7753250286877</v>
      </c>
      <c r="P303" s="24">
        <f t="shared" si="25"/>
        <v>30.468112290165738</v>
      </c>
      <c r="Q303" t="s">
        <v>536</v>
      </c>
      <c r="R303" t="s">
        <v>515</v>
      </c>
      <c r="S303" s="28">
        <v>44436</v>
      </c>
      <c r="AD303" s="39"/>
      <c r="AE303" s="39"/>
      <c r="AF303" s="31"/>
      <c r="AG303" s="31"/>
      <c r="AH303" s="50"/>
      <c r="AI303" s="39"/>
      <c r="AJ303" t="s">
        <v>703</v>
      </c>
    </row>
    <row r="304" spans="1:36" s="38" customFormat="1" ht="15" x14ac:dyDescent="0.25">
      <c r="A304">
        <v>1.96</v>
      </c>
      <c r="B304">
        <v>3.44</v>
      </c>
      <c r="C304">
        <v>4.18</v>
      </c>
      <c r="D304" s="20">
        <f t="shared" si="19"/>
        <v>4.0136205812023373E-2</v>
      </c>
      <c r="E304" s="17">
        <f>IF(OR($A304="",$B304="",$C304=""),"",A304*'MPTO_working_3-way'!$I303)</f>
        <v>2.0386669633915657</v>
      </c>
      <c r="F304" s="21">
        <f>IF(OR($A304="",$B304="",$C304=""),"",B304*'MPTO_working_3-way'!$I303)</f>
        <v>3.5780685479933605</v>
      </c>
      <c r="G304" s="22">
        <f>IF(OR($A304="",$B304="",$C304=""),"",C304*'MPTO_working_3-way'!$I303)</f>
        <v>4.3477693402942572</v>
      </c>
      <c r="H304" s="17">
        <f>IF(OR($A304="",$B304="",$C304=""),"",'MPTO_working_3-way'!E303)</f>
        <v>2.0127797571571899</v>
      </c>
      <c r="I304" s="21">
        <f>IF(OR($A304="",$B304="",$C304=""),"",'MPTO_working_3-way'!F303)</f>
        <v>3.6059563875172991</v>
      </c>
      <c r="J304" s="22">
        <f>IF(OR($A304="",$B304="",$C304=""),"",'MPTO_working_3-way'!G303)</f>
        <v>4.4276054836942045</v>
      </c>
      <c r="K304" s="17">
        <f>IF(OR($A304="",$B304="",$C304=""),"",'OddsRatio_working_3-way'!H303)</f>
        <v>2.0229054045283359</v>
      </c>
      <c r="L304" s="21">
        <f>IF(OR($A304="",$B304="",$C304=""),"",'OddsRatio_working_3-way'!I303)</f>
        <v>3.5998845698428545</v>
      </c>
      <c r="M304" s="22">
        <f>IF(OR($A304="",$B304="",$C304=""),"",'OddsRatio_working_3-way'!J303)</f>
        <v>4.3883741525001128</v>
      </c>
      <c r="N304" s="23">
        <f t="shared" si="23"/>
        <v>49.051660617307533</v>
      </c>
      <c r="O304" s="24">
        <f t="shared" si="24"/>
        <v>27.948039188931034</v>
      </c>
      <c r="P304" s="24">
        <f t="shared" si="25"/>
        <v>23.000300193761429</v>
      </c>
      <c r="Q304" t="s">
        <v>583</v>
      </c>
      <c r="R304" t="s">
        <v>529</v>
      </c>
      <c r="S304" s="28">
        <v>44436</v>
      </c>
      <c r="AD304" s="39"/>
      <c r="AF304" s="31"/>
      <c r="AG304" s="31"/>
      <c r="AH304" s="50"/>
      <c r="AI304" s="39"/>
      <c r="AJ304" t="s">
        <v>703</v>
      </c>
    </row>
    <row r="305" spans="1:36" s="38" customFormat="1" ht="15" x14ac:dyDescent="0.25">
      <c r="A305">
        <v>2.4</v>
      </c>
      <c r="B305">
        <v>3.89</v>
      </c>
      <c r="C305">
        <v>2.78</v>
      </c>
      <c r="D305" s="20">
        <f t="shared" si="19"/>
        <v>3.3448305622853836E-2</v>
      </c>
      <c r="E305" s="17">
        <f>IF(OR($A305="",$B305="",$C305=""),"",A305*'MPTO_working_3-way'!$I304)</f>
        <v>2.4802759334948492</v>
      </c>
      <c r="F305" s="21">
        <f>IF(OR($A305="",$B305="",$C305=""),"",B305*'MPTO_working_3-way'!$I304)</f>
        <v>4.0201139088729017</v>
      </c>
      <c r="G305" s="22">
        <f>IF(OR($A305="",$B305="",$C305=""),"",C305*'MPTO_working_3-way'!$I304)</f>
        <v>2.8729862896315335</v>
      </c>
      <c r="H305" s="17">
        <f>IF(OR($A305="",$B305="",$C305=""),"",'MPTO_working_3-way'!E304)</f>
        <v>2.4659864548838173</v>
      </c>
      <c r="I305" s="21">
        <f>IF(OR($A305="",$B305="",$C305=""),"",'MPTO_working_3-way'!F304)</f>
        <v>4.0663634825369703</v>
      </c>
      <c r="J305" s="22">
        <f>IF(OR($A305="",$B305="",$C305=""),"",'MPTO_working_3-way'!G304)</f>
        <v>2.8689235177163641</v>
      </c>
      <c r="K305" s="17">
        <f>IF(OR($A305="",$B305="",$C305=""),"",'OddsRatio_working_3-way'!H304)</f>
        <v>2.472865317307388</v>
      </c>
      <c r="L305" s="21">
        <f>IF(OR($A305="",$B305="",$C305=""),"",'OddsRatio_working_3-way'!I304)</f>
        <v>4.0404148335845376</v>
      </c>
      <c r="M305" s="22">
        <f>IF(OR($A305="",$B305="",$C305=""),"",'OddsRatio_working_3-way'!J304)</f>
        <v>2.8726430462908219</v>
      </c>
      <c r="N305" s="23">
        <f t="shared" si="23"/>
        <v>40.318094712588824</v>
      </c>
      <c r="O305" s="24">
        <f t="shared" si="24"/>
        <v>24.874917046327297</v>
      </c>
      <c r="P305" s="24">
        <f t="shared" si="25"/>
        <v>34.806988241083879</v>
      </c>
      <c r="Q305" t="s">
        <v>593</v>
      </c>
      <c r="R305" t="s">
        <v>541</v>
      </c>
      <c r="S305" s="28">
        <v>44436</v>
      </c>
      <c r="AD305" s="39"/>
      <c r="AE305" s="39"/>
      <c r="AF305" s="31"/>
      <c r="AG305" s="31"/>
      <c r="AH305" s="50"/>
      <c r="AI305" s="39"/>
      <c r="AJ305" t="s">
        <v>704</v>
      </c>
    </row>
    <row r="306" spans="1:36" s="38" customFormat="1" ht="15" x14ac:dyDescent="0.25">
      <c r="A306">
        <v>3.25</v>
      </c>
      <c r="B306">
        <v>4.04</v>
      </c>
      <c r="C306">
        <v>2.09</v>
      </c>
      <c r="D306" s="20">
        <f t="shared" si="19"/>
        <v>3.3685959689086387E-2</v>
      </c>
      <c r="E306" s="17">
        <f>IF(OR($A306="",$B306="",$C306=""),"",A306*'MPTO_working_3-way'!$I305)</f>
        <v>3.3594793689895308</v>
      </c>
      <c r="F306" s="21">
        <f>IF(OR($A306="",$B306="",$C306=""),"",B306*'MPTO_working_3-way'!$I305)</f>
        <v>4.1760912771439092</v>
      </c>
      <c r="G306" s="22">
        <f>IF(OR($A306="",$B306="",$C306=""),"",C306*'MPTO_working_3-way'!$I305)</f>
        <v>2.1604036557501902</v>
      </c>
      <c r="H306" s="17">
        <f>IF(OR($A306="",$B306="",$C306=""),"",'MPTO_working_3-way'!E305)</f>
        <v>3.3730947620296319</v>
      </c>
      <c r="I306" s="21">
        <f>IF(OR($A306="",$B306="",$C306=""),"",'MPTO_working_3-way'!F305)</f>
        <v>4.2319784507353591</v>
      </c>
      <c r="J306" s="22">
        <f>IF(OR($A306="",$B306="",$C306=""),"",'MPTO_working_3-way'!G305)</f>
        <v>2.140226592071877</v>
      </c>
      <c r="K306" s="17">
        <f>IF(OR($A306="",$B306="",$C306=""),"",'OddsRatio_working_3-way'!H305)</f>
        <v>3.3708561389056282</v>
      </c>
      <c r="L306" s="21">
        <f>IF(OR($A306="",$B306="",$C306=""),"",'OddsRatio_working_3-way'!I305)</f>
        <v>4.2032900721213835</v>
      </c>
      <c r="M306" s="22">
        <f>IF(OR($A306="",$B306="",$C306=""),"",'OddsRatio_working_3-way'!J305)</f>
        <v>2.1485480850698377</v>
      </c>
      <c r="N306" s="23">
        <f t="shared" si="23"/>
        <v>29.766517074959193</v>
      </c>
      <c r="O306" s="24">
        <f t="shared" si="24"/>
        <v>23.945836755845885</v>
      </c>
      <c r="P306" s="24">
        <f t="shared" si="25"/>
        <v>46.287646169194922</v>
      </c>
      <c r="Q306" t="s">
        <v>537</v>
      </c>
      <c r="R306" t="s">
        <v>594</v>
      </c>
      <c r="S306" s="28">
        <v>44436</v>
      </c>
      <c r="AD306" s="39"/>
      <c r="AE306" s="39"/>
      <c r="AF306" s="31"/>
      <c r="AG306" s="31"/>
      <c r="AH306" s="50"/>
      <c r="AI306" s="39"/>
      <c r="AJ306" t="s">
        <v>704</v>
      </c>
    </row>
    <row r="307" spans="1:36" s="38" customFormat="1" ht="15" x14ac:dyDescent="0.25">
      <c r="A307">
        <v>9.2899999999999991</v>
      </c>
      <c r="B307">
        <v>6.57</v>
      </c>
      <c r="C307">
        <v>1.27</v>
      </c>
      <c r="D307" s="20">
        <f t="shared" si="19"/>
        <v>4.7251202805305592E-2</v>
      </c>
      <c r="E307" s="17">
        <f>IF(OR($A307="",$B307="",$C307=""),"",A307*'MPTO_working_3-way'!$I306)</f>
        <v>9.7289636740612888</v>
      </c>
      <c r="F307" s="21">
        <f>IF(OR($A307="",$B307="",$C307=""),"",B307*'MPTO_working_3-way'!$I306)</f>
        <v>6.8804404024308576</v>
      </c>
      <c r="G307" s="22">
        <f>IF(OR($A307="",$B307="",$C307=""),"",C307*'MPTO_working_3-way'!$I306)</f>
        <v>1.3300090275627381</v>
      </c>
      <c r="H307" s="17">
        <f>IF(OR($A307="",$B307="",$C307=""),"",'MPTO_working_3-way'!E306)</f>
        <v>10.882313428250436</v>
      </c>
      <c r="I307" s="21">
        <f>IF(OR($A307="",$B307="",$C307=""),"",'MPTO_working_3-way'!F306)</f>
        <v>7.3283373299532562</v>
      </c>
      <c r="J307" s="22">
        <f>IF(OR($A307="",$B307="",$C307=""),"",'MPTO_working_3-way'!G306)</f>
        <v>1.2959223466055401</v>
      </c>
      <c r="K307" s="17">
        <f>IF(OR($A307="",$B307="",$C307=""),"",'OddsRatio_working_3-way'!H306)</f>
        <v>10.362229087574256</v>
      </c>
      <c r="L307" s="21">
        <f>IF(OR($A307="",$B307="",$C307=""),"",'OddsRatio_working_3-way'!I306)</f>
        <v>7.2904241275981452</v>
      </c>
      <c r="M307" s="22">
        <f>IF(OR($A307="",$B307="",$C307=""),"",'OddsRatio_working_3-way'!J306)</f>
        <v>1.304921815879982</v>
      </c>
      <c r="N307" s="23">
        <f t="shared" si="23"/>
        <v>10.278587046903393</v>
      </c>
      <c r="O307" s="24">
        <f t="shared" si="24"/>
        <v>14.533953373779681</v>
      </c>
      <c r="P307" s="24">
        <f t="shared" si="25"/>
        <v>75.187459579316936</v>
      </c>
      <c r="Q307" t="s">
        <v>540</v>
      </c>
      <c r="R307" t="s">
        <v>517</v>
      </c>
      <c r="S307" s="28">
        <v>44436</v>
      </c>
      <c r="AD307" s="39"/>
      <c r="AE307" s="39"/>
      <c r="AF307" s="31"/>
      <c r="AG307" s="31"/>
      <c r="AH307" s="50"/>
      <c r="AI307" s="39"/>
      <c r="AJ307" t="s">
        <v>704</v>
      </c>
    </row>
    <row r="308" spans="1:36" s="38" customFormat="1" ht="15" x14ac:dyDescent="0.25">
      <c r="A308">
        <v>2.15</v>
      </c>
      <c r="B308">
        <v>3.19</v>
      </c>
      <c r="C308">
        <v>3.83</v>
      </c>
      <c r="D308" s="20">
        <f t="shared" si="19"/>
        <v>3.9692508638344171E-2</v>
      </c>
      <c r="E308" s="17">
        <f>IF(OR($A308="",$B308="",$C308=""),"",A308*'MPTO_working_3-way'!$I307)</f>
        <v>2.2353388935724401</v>
      </c>
      <c r="F308" s="21">
        <f>IF(OR($A308="",$B308="",$C308=""),"",B308*'MPTO_working_3-way'!$I307)</f>
        <v>3.3166191025563179</v>
      </c>
      <c r="G308" s="22">
        <f>IF(OR($A308="",$B308="",$C308=""),"",C308*'MPTO_working_3-way'!$I307)</f>
        <v>3.9820223080848582</v>
      </c>
      <c r="H308" s="17">
        <f>IF(OR($A308="",$B308="",$C308=""),"",'MPTO_working_3-way'!E307)</f>
        <v>2.2129502417197422</v>
      </c>
      <c r="I308" s="21">
        <f>IF(OR($A308="",$B308="",$C308=""),"",'MPTO_working_3-way'!F307)</f>
        <v>3.3305713170551106</v>
      </c>
      <c r="J308" s="22">
        <f>IF(OR($A308="",$B308="",$C308=""),"",'MPTO_working_3-way'!G307)</f>
        <v>4.034441713717734</v>
      </c>
      <c r="K308" s="17">
        <f>IF(OR($A308="",$B308="",$C308=""),"",'OddsRatio_working_3-way'!H307)</f>
        <v>2.2222989507148556</v>
      </c>
      <c r="L308" s="21">
        <f>IF(OR($A308="",$B308="",$C308=""),"",'OddsRatio_working_3-way'!I307)</f>
        <v>3.3276823496222039</v>
      </c>
      <c r="M308" s="22">
        <f>IF(OR($A308="",$B308="",$C308=""),"",'OddsRatio_working_3-way'!J307)</f>
        <v>4.0079182874113419</v>
      </c>
      <c r="N308" s="23">
        <f t="shared" si="23"/>
        <v>44.735945984540855</v>
      </c>
      <c r="O308" s="24">
        <f t="shared" si="24"/>
        <v>30.151186165129417</v>
      </c>
      <c r="P308" s="24">
        <f t="shared" si="25"/>
        <v>25.112867850329724</v>
      </c>
      <c r="Q308" t="s">
        <v>667</v>
      </c>
      <c r="R308" t="s">
        <v>670</v>
      </c>
      <c r="S308" s="28">
        <v>44436</v>
      </c>
      <c r="AD308" s="39"/>
      <c r="AE308" s="39"/>
      <c r="AF308" s="31"/>
      <c r="AG308" s="31"/>
      <c r="AH308" s="50"/>
      <c r="AI308" s="39"/>
      <c r="AJ308" t="s">
        <v>709</v>
      </c>
    </row>
    <row r="309" spans="1:36" s="38" customFormat="1" ht="15" x14ac:dyDescent="0.25">
      <c r="A309">
        <v>4.95</v>
      </c>
      <c r="B309">
        <v>4.08</v>
      </c>
      <c r="C309">
        <v>1.68</v>
      </c>
      <c r="D309" s="20">
        <f t="shared" si="19"/>
        <v>4.2356336473983625E-2</v>
      </c>
      <c r="E309" s="17">
        <f>IF(OR($A309="",$B309="",$C309=""),"",A309*'MPTO_working_3-way'!$I308)</f>
        <v>5.1596638655462188</v>
      </c>
      <c r="F309" s="21">
        <f>IF(OR($A309="",$B309="",$C309=""),"",B309*'MPTO_working_3-way'!$I308)</f>
        <v>4.252813852813853</v>
      </c>
      <c r="G309" s="22">
        <f>IF(OR($A309="",$B309="",$C309=""),"",C309*'MPTO_working_3-way'!$I308)</f>
        <v>1.7511586452762924</v>
      </c>
      <c r="H309" s="17">
        <f>IF(OR($A309="",$B309="",$C309=""),"",'MPTO_working_3-way'!E308)</f>
        <v>5.3219394669477502</v>
      </c>
      <c r="I309" s="21">
        <f>IF(OR($A309="",$B309="",$C309=""),"",'MPTO_working_3-way'!F308)</f>
        <v>4.3293930299503893</v>
      </c>
      <c r="J309" s="22">
        <f>IF(OR($A309="",$B309="",$C309=""),"",'MPTO_working_3-way'!G308)</f>
        <v>1.7208170022153517</v>
      </c>
      <c r="K309" s="17">
        <f>IF(OR($A309="",$B309="",$C309=""),"",'OddsRatio_working_3-way'!H308)</f>
        <v>5.248297392208956</v>
      </c>
      <c r="L309" s="21">
        <f>IF(OR($A309="",$B309="",$C309=""),"",'OddsRatio_working_3-way'!I308)</f>
        <v>4.3125964475958449</v>
      </c>
      <c r="M309" s="22">
        <f>IF(OR($A309="",$B309="",$C309=""),"",'OddsRatio_working_3-way'!J308)</f>
        <v>1.7313524624562258</v>
      </c>
      <c r="N309" s="23">
        <f t="shared" si="23"/>
        <v>19.381107491856675</v>
      </c>
      <c r="O309" s="24">
        <f t="shared" si="24"/>
        <v>23.513843648208468</v>
      </c>
      <c r="P309" s="24">
        <f t="shared" si="25"/>
        <v>57.105048859934847</v>
      </c>
      <c r="Q309" t="s">
        <v>605</v>
      </c>
      <c r="R309" t="s">
        <v>599</v>
      </c>
      <c r="S309" s="28">
        <v>44436</v>
      </c>
      <c r="AD309" s="39"/>
      <c r="AE309" s="39"/>
      <c r="AF309" s="31"/>
      <c r="AG309" s="31"/>
      <c r="AH309" s="50"/>
      <c r="AI309" s="39"/>
      <c r="AJ309" t="s">
        <v>709</v>
      </c>
    </row>
    <row r="310" spans="1:36" s="38" customFormat="1" ht="15" x14ac:dyDescent="0.25">
      <c r="A310">
        <v>2.0299999999999998</v>
      </c>
      <c r="B310">
        <v>3.48</v>
      </c>
      <c r="C310">
        <v>3.92</v>
      </c>
      <c r="D310" s="20">
        <f t="shared" si="19"/>
        <v>3.5069200093830633E-2</v>
      </c>
      <c r="E310" s="17">
        <f>IF(OR($A310="",$B310="",$C310=""),"",A310*'MPTO_working_3-way'!$I309)</f>
        <v>2.1011904761904758</v>
      </c>
      <c r="F310" s="21">
        <f>IF(OR($A310="",$B310="",$C310=""),"",B310*'MPTO_working_3-way'!$I309)</f>
        <v>3.6020408163265305</v>
      </c>
      <c r="G310" s="22">
        <f>IF(OR($A310="",$B310="",$C310=""),"",C310*'MPTO_working_3-way'!$I309)</f>
        <v>4.0574712643678161</v>
      </c>
      <c r="H310" s="17">
        <f>IF(OR($A310="",$B310="",$C310=""),"",'MPTO_working_3-way'!E309)</f>
        <v>2.079343142833916</v>
      </c>
      <c r="I310" s="21">
        <f>IF(OR($A310="",$B310="",$C310=""),"",'MPTO_working_3-way'!F309)</f>
        <v>3.6275705573677488</v>
      </c>
      <c r="J310" s="22">
        <f>IF(OR($A310="",$B310="",$C310=""),"",'MPTO_working_3-way'!G309)</f>
        <v>4.1082557018952777</v>
      </c>
      <c r="K310" s="17">
        <f>IF(OR($A310="",$B310="",$C310=""),"",'OddsRatio_working_3-way'!H309)</f>
        <v>2.0880503276584581</v>
      </c>
      <c r="L310" s="21">
        <f>IF(OR($A310="",$B310="",$C310=""),"",'OddsRatio_working_3-way'!I309)</f>
        <v>3.6197716627116279</v>
      </c>
      <c r="M310" s="22">
        <f>IF(OR($A310="",$B310="",$C310=""),"",'OddsRatio_working_3-way'!J309)</f>
        <v>4.0845698609346588</v>
      </c>
      <c r="N310" s="23">
        <f t="shared" si="23"/>
        <v>47.59206798866856</v>
      </c>
      <c r="O310" s="24">
        <f t="shared" si="24"/>
        <v>27.762039660056658</v>
      </c>
      <c r="P310" s="24">
        <f t="shared" si="25"/>
        <v>24.645892351274785</v>
      </c>
      <c r="Q310" t="s">
        <v>778</v>
      </c>
      <c r="R310" t="s">
        <v>518</v>
      </c>
      <c r="S310" s="28">
        <v>44436</v>
      </c>
      <c r="AD310" s="39"/>
      <c r="AF310" s="31"/>
      <c r="AG310" s="31"/>
      <c r="AH310" s="50"/>
      <c r="AI310" s="39"/>
      <c r="AJ310" t="s">
        <v>705</v>
      </c>
    </row>
    <row r="311" spans="1:36" s="38" customFormat="1" ht="15" x14ac:dyDescent="0.25">
      <c r="A311">
        <v>2.85</v>
      </c>
      <c r="B311">
        <v>3.13</v>
      </c>
      <c r="C311">
        <v>2.76</v>
      </c>
      <c r="D311" s="20">
        <f t="shared" si="19"/>
        <v>3.2684851453540054E-2</v>
      </c>
      <c r="E311" s="17">
        <f>IF(OR($A311="",$B311="",$C311=""),"",A311*'MPTO_working_3-way'!$I310)</f>
        <v>2.9431518266425893</v>
      </c>
      <c r="F311" s="21">
        <f>IF(OR($A311="",$B311="",$C311=""),"",B311*'MPTO_working_3-way'!$I310)</f>
        <v>3.2323035850495803</v>
      </c>
      <c r="G311" s="22">
        <f>IF(OR($A311="",$B311="",$C311=""),"",C311*'MPTO_working_3-way'!$I310)</f>
        <v>2.8502101900117705</v>
      </c>
      <c r="H311" s="17">
        <f>IF(OR($A311="",$B311="",$C311=""),"",'MPTO_working_3-way'!E310)</f>
        <v>2.9413300902209651</v>
      </c>
      <c r="I311" s="21">
        <f>IF(OR($A311="",$B311="",$C311=""),"",'MPTO_working_3-way'!F310)</f>
        <v>3.2405050962388917</v>
      </c>
      <c r="J311" s="22">
        <f>IF(OR($A311="",$B311="",$C311=""),"",'MPTO_working_3-way'!G310)</f>
        <v>2.8455663606965116</v>
      </c>
      <c r="K311" s="17">
        <f>IF(OR($A311="",$B311="",$C311=""),"",'OddsRatio_working_3-way'!H310)</f>
        <v>2.9423436321872849</v>
      </c>
      <c r="L311" s="21">
        <f>IF(OR($A311="",$B311="",$C311=""),"",'OddsRatio_working_3-way'!I310)</f>
        <v>3.2363199657075228</v>
      </c>
      <c r="M311" s="22">
        <f>IF(OR($A311="",$B311="",$C311=""),"",'OddsRatio_working_3-way'!J310)</f>
        <v>2.8478512392700654</v>
      </c>
      <c r="N311" s="23">
        <f t="shared" si="23"/>
        <v>33.977180210263001</v>
      </c>
      <c r="O311" s="24">
        <f t="shared" si="24"/>
        <v>30.93768805087846</v>
      </c>
      <c r="P311" s="24">
        <f t="shared" si="25"/>
        <v>35.085131738858536</v>
      </c>
      <c r="Q311" t="s">
        <v>551</v>
      </c>
      <c r="R311" t="s">
        <v>621</v>
      </c>
      <c r="S311" s="28">
        <v>44436</v>
      </c>
      <c r="AD311" s="39"/>
      <c r="AF311" s="31"/>
      <c r="AG311" s="31"/>
      <c r="AH311" s="50"/>
      <c r="AI311" s="39"/>
      <c r="AJ311" t="s">
        <v>705</v>
      </c>
    </row>
    <row r="312" spans="1:36" s="38" customFormat="1" ht="15" x14ac:dyDescent="0.25">
      <c r="A312">
        <v>4.4400000000000004</v>
      </c>
      <c r="B312">
        <v>4.07</v>
      </c>
      <c r="C312">
        <v>1.79</v>
      </c>
      <c r="D312" s="20">
        <f t="shared" si="19"/>
        <v>2.9584688802565928E-2</v>
      </c>
      <c r="E312" s="17">
        <f>IF(OR($A312="",$B312="",$C312=""),"",A312*'MPTO_working_3-way'!$I311)</f>
        <v>4.5713560182833932</v>
      </c>
      <c r="F312" s="21">
        <f>IF(OR($A312="",$B312="",$C312=""),"",B312*'MPTO_working_3-way'!$I311)</f>
        <v>4.1904096834264433</v>
      </c>
      <c r="G312" s="22">
        <f>IF(OR($A312="",$B312="",$C312=""),"",C312*'MPTO_working_3-way'!$I311)</f>
        <v>1.842956592956593</v>
      </c>
      <c r="H312" s="17">
        <f>IF(OR($A312="",$B312="",$C312=""),"",'MPTO_working_3-way'!E311)</f>
        <v>4.6433088542515</v>
      </c>
      <c r="I312" s="21">
        <f>IF(OR($A312="",$B312="",$C312=""),"",'MPTO_working_3-way'!F311)</f>
        <v>4.2401865049083645</v>
      </c>
      <c r="J312" s="22">
        <f>IF(OR($A312="",$B312="",$C312=""),"",'MPTO_working_3-way'!G311)</f>
        <v>1.8221652206295127</v>
      </c>
      <c r="K312" s="17">
        <f>IF(OR($A312="",$B312="",$C312=""),"",'OddsRatio_working_3-way'!H311)</f>
        <v>4.6131686492457362</v>
      </c>
      <c r="L312" s="21">
        <f>IF(OR($A312="",$B312="",$C312=""),"",'OddsRatio_working_3-way'!I311)</f>
        <v>4.2245429515070967</v>
      </c>
      <c r="M312" s="22">
        <f>IF(OR($A312="",$B312="",$C312=""),"",'OddsRatio_working_3-way'!J311)</f>
        <v>1.8297683816581778</v>
      </c>
      <c r="N312" s="23">
        <f t="shared" si="23"/>
        <v>21.875347183646259</v>
      </c>
      <c r="O312" s="24">
        <f t="shared" si="24"/>
        <v>23.864015109432284</v>
      </c>
      <c r="P312" s="24">
        <f t="shared" si="25"/>
        <v>54.260637706921457</v>
      </c>
      <c r="Q312" t="s">
        <v>729</v>
      </c>
      <c r="R312" t="s">
        <v>753</v>
      </c>
      <c r="S312" s="28">
        <v>44436</v>
      </c>
      <c r="AD312" s="39"/>
      <c r="AF312" s="31"/>
      <c r="AG312" s="31"/>
      <c r="AH312" s="50"/>
      <c r="AI312" s="39"/>
      <c r="AJ312" t="s">
        <v>712</v>
      </c>
    </row>
    <row r="313" spans="1:36" s="38" customFormat="1" ht="15" x14ac:dyDescent="0.25">
      <c r="A313">
        <v>2.34</v>
      </c>
      <c r="B313">
        <v>3.55</v>
      </c>
      <c r="C313">
        <v>3.13</v>
      </c>
      <c r="D313" s="20">
        <f t="shared" si="19"/>
        <v>2.8529386086871611E-2</v>
      </c>
      <c r="E313" s="17">
        <f>IF(OR($A313="",$B313="",$C313=""),"",A313*'MPTO_working_3-way'!$I312)</f>
        <v>2.4067587634432792</v>
      </c>
      <c r="F313" s="21">
        <f>IF(OR($A313="",$B313="",$C313=""),"",B313*'MPTO_working_3-way'!$I312)</f>
        <v>3.6512793206083942</v>
      </c>
      <c r="G313" s="22">
        <f>IF(OR($A313="",$B313="",$C313=""),"",C313*'MPTO_working_3-way'!$I312)</f>
        <v>3.2192969784519079</v>
      </c>
      <c r="H313" s="17">
        <f>IF(OR($A313="",$B313="",$C313=""),"",'MPTO_working_3-way'!E312)</f>
        <v>2.3932569583811838</v>
      </c>
      <c r="I313" s="21">
        <f>IF(OR($A313="",$B313="",$C313=""),"",'MPTO_working_3-way'!F312)</f>
        <v>3.6740345752234607</v>
      </c>
      <c r="J313" s="22">
        <f>IF(OR($A313="",$B313="",$C313=""),"",'MPTO_working_3-way'!G312)</f>
        <v>3.2260247543240661</v>
      </c>
      <c r="K313" s="17">
        <f>IF(OR($A313="",$B313="",$C313=""),"",'OddsRatio_working_3-way'!H312)</f>
        <v>2.3991901710172718</v>
      </c>
      <c r="L313" s="21">
        <f>IF(OR($A313="",$B313="",$C313=""),"",'OddsRatio_working_3-way'!I312)</f>
        <v>3.6626380120104796</v>
      </c>
      <c r="M313" s="22">
        <f>IF(OR($A313="",$B313="",$C313=""),"",'OddsRatio_working_3-way'!J312)</f>
        <v>3.2240858688558123</v>
      </c>
      <c r="N313" s="23">
        <f t="shared" si="23"/>
        <v>41.549656541785239</v>
      </c>
      <c r="O313" s="24">
        <f t="shared" si="24"/>
        <v>27.387660931768291</v>
      </c>
      <c r="P313" s="24">
        <f t="shared" si="25"/>
        <v>31.062682526446473</v>
      </c>
      <c r="Q313" t="s">
        <v>747</v>
      </c>
      <c r="R313" t="s">
        <v>754</v>
      </c>
      <c r="S313" s="28">
        <v>44436</v>
      </c>
      <c r="AD313" s="39"/>
      <c r="AE313" s="39"/>
      <c r="AF313" s="31"/>
      <c r="AG313" s="31"/>
      <c r="AH313" s="50"/>
      <c r="AI313" s="39"/>
      <c r="AJ313" t="s">
        <v>712</v>
      </c>
    </row>
    <row r="314" spans="1:36" s="38" customFormat="1" ht="15" x14ac:dyDescent="0.25">
      <c r="A314">
        <v>2.89</v>
      </c>
      <c r="B314">
        <v>3.36</v>
      </c>
      <c r="C314">
        <v>2.6</v>
      </c>
      <c r="D314" s="20">
        <f t="shared" si="19"/>
        <v>2.8255193480106966E-2</v>
      </c>
      <c r="E314" s="17">
        <f>IF(OR($A314="",$B314="",$C314=""),"",A314*'MPTO_working_3-way'!$I313)</f>
        <v>2.9716575091575095</v>
      </c>
      <c r="F314" s="21">
        <f>IF(OR($A314="",$B314="",$C314=""),"",B314*'MPTO_working_3-way'!$I313)</f>
        <v>3.4549374500931593</v>
      </c>
      <c r="G314" s="22">
        <f>IF(OR($A314="",$B314="",$C314=""),"",C314*'MPTO_working_3-way'!$I313)</f>
        <v>2.6734635030482781</v>
      </c>
      <c r="H314" s="17">
        <f>IF(OR($A314="",$B314="",$C314=""),"",'MPTO_working_3-way'!E313)</f>
        <v>2.970864464059896</v>
      </c>
      <c r="I314" s="21">
        <f>IF(OR($A314="",$B314="",$C314=""),"",'MPTO_working_3-way'!F313)</f>
        <v>3.4698048068958944</v>
      </c>
      <c r="J314" s="22">
        <f>IF(OR($A314="",$B314="",$C314=""),"",'MPTO_working_3-way'!G313)</f>
        <v>2.665266607173522</v>
      </c>
      <c r="K314" s="17">
        <f>IF(OR($A314="",$B314="",$C314=""),"",'OddsRatio_working_3-way'!H313)</f>
        <v>2.9717173203262019</v>
      </c>
      <c r="L314" s="21">
        <f>IF(OR($A314="",$B314="",$C314=""),"",'OddsRatio_working_3-way'!I313)</f>
        <v>3.4620385587141995</v>
      </c>
      <c r="M314" s="22">
        <f>IF(OR($A314="",$B314="",$C314=""),"",'OddsRatio_working_3-way'!J313)</f>
        <v>2.6691786838740339</v>
      </c>
      <c r="N314" s="23">
        <f t="shared" si="23"/>
        <v>33.651253447558588</v>
      </c>
      <c r="O314" s="24">
        <f t="shared" si="24"/>
        <v>28.944084066501286</v>
      </c>
      <c r="P314" s="24">
        <f t="shared" si="25"/>
        <v>37.404662485940129</v>
      </c>
      <c r="Q314" t="s">
        <v>552</v>
      </c>
      <c r="R314" t="s">
        <v>555</v>
      </c>
      <c r="S314" s="28">
        <v>44436</v>
      </c>
      <c r="AD314" s="39"/>
      <c r="AE314" s="39"/>
      <c r="AF314" s="31"/>
      <c r="AG314" s="31"/>
      <c r="AH314" s="50"/>
      <c r="AI314" s="39"/>
      <c r="AJ314" t="s">
        <v>712</v>
      </c>
    </row>
    <row r="315" spans="1:36" s="38" customFormat="1" ht="15" x14ac:dyDescent="0.25">
      <c r="A315">
        <v>1.55</v>
      </c>
      <c r="B315">
        <v>4.25</v>
      </c>
      <c r="C315">
        <v>6.59</v>
      </c>
      <c r="D315" s="20">
        <f t="shared" si="19"/>
        <v>3.2200476254920174E-2</v>
      </c>
      <c r="E315" s="17">
        <f>IF(OR($A315="",$B315="",$C315=""),"",A315*'MPTO_working_3-way'!$I314)</f>
        <v>1.5999107381951263</v>
      </c>
      <c r="F315" s="21">
        <f>IF(OR($A315="",$B315="",$C315=""),"",B315*'MPTO_working_3-way'!$I314)</f>
        <v>4.386852024083411</v>
      </c>
      <c r="G315" s="22">
        <f>IF(OR($A315="",$B315="",$C315=""),"",C315*'MPTO_working_3-way'!$I314)</f>
        <v>6.8022011385199237</v>
      </c>
      <c r="H315" s="17">
        <f>IF(OR($A315="",$B315="",$C315=""),"",'MPTO_working_3-way'!E314)</f>
        <v>1.5762234926936129</v>
      </c>
      <c r="I315" s="21">
        <f>IF(OR($A315="",$B315="",$C315=""),"",'MPTO_working_3-way'!F314)</f>
        <v>4.4531404269869421</v>
      </c>
      <c r="J315" s="22">
        <f>IF(OR($A315="",$B315="",$C315=""),"",'MPTO_working_3-way'!G314)</f>
        <v>7.0916163548125803</v>
      </c>
      <c r="K315" s="17">
        <f>IF(OR($A315="",$B315="",$C315=""),"",'OddsRatio_working_3-way'!H314)</f>
        <v>1.5841880305827878</v>
      </c>
      <c r="L315" s="21">
        <f>IF(OR($A315="",$B315="",$C315=""),"",'OddsRatio_working_3-way'!I314)</f>
        <v>4.4520201807164739</v>
      </c>
      <c r="M315" s="22">
        <f>IF(OR($A315="",$B315="",$C315=""),"",'OddsRatio_working_3-way'!J314)</f>
        <v>6.937474710832336</v>
      </c>
      <c r="N315" s="23">
        <f t="shared" si="23"/>
        <v>62.503486983786914</v>
      </c>
      <c r="O315" s="24">
        <f t="shared" si="24"/>
        <v>22.795389370557579</v>
      </c>
      <c r="P315" s="24">
        <f t="shared" si="25"/>
        <v>14.701123645655498</v>
      </c>
      <c r="Q315" t="s">
        <v>752</v>
      </c>
      <c r="R315" t="s">
        <v>700</v>
      </c>
      <c r="S315" s="28">
        <v>44436</v>
      </c>
      <c r="AD315" s="39"/>
      <c r="AE315" s="39"/>
      <c r="AF315" s="31"/>
      <c r="AG315" s="31"/>
      <c r="AH315" s="50"/>
      <c r="AI315" s="39"/>
      <c r="AJ315" t="s">
        <v>712</v>
      </c>
    </row>
    <row r="316" spans="1:36" s="38" customFormat="1" ht="15" x14ac:dyDescent="0.25">
      <c r="A316">
        <v>1.9</v>
      </c>
      <c r="B316">
        <v>4.16</v>
      </c>
      <c r="C316">
        <v>3.81</v>
      </c>
      <c r="D316" s="20">
        <f t="shared" si="19"/>
        <v>2.916759645934941E-2</v>
      </c>
      <c r="E316" s="17">
        <f>IF(OR($A316="",$B316="",$C316=""),"",A316*'MPTO_working_3-way'!$I315)</f>
        <v>1.9554184332727638</v>
      </c>
      <c r="F316" s="21">
        <f>IF(OR($A316="",$B316="",$C316=""),"",B316*'MPTO_working_3-way'!$I315)</f>
        <v>4.2813372012708939</v>
      </c>
      <c r="G316" s="22">
        <f>IF(OR($A316="",$B316="",$C316=""),"",C316*'MPTO_working_3-way'!$I315)</f>
        <v>3.9211285425101212</v>
      </c>
      <c r="H316" s="17">
        <f>IF(OR($A316="",$B316="",$C316=""),"",'MPTO_working_3-way'!E315)</f>
        <v>1.9357589086368157</v>
      </c>
      <c r="I316" s="21">
        <f>IF(OR($A316="",$B316="",$C316=""),"",'MPTO_working_3-way'!F315)</f>
        <v>4.3353462606004998</v>
      </c>
      <c r="J316" s="22">
        <f>IF(OR($A316="",$B316="",$C316=""),"",'MPTO_working_3-way'!G315)</f>
        <v>3.9565623352211907</v>
      </c>
      <c r="K316" s="17">
        <f>IF(OR($A316="",$B316="",$C316=""),"",'OddsRatio_working_3-way'!H315)</f>
        <v>1.9432555728715049</v>
      </c>
      <c r="L316" s="21">
        <f>IF(OR($A316="",$B316="",$C316=""),"",'OddsRatio_working_3-way'!I315)</f>
        <v>4.3118751225266179</v>
      </c>
      <c r="M316" s="22">
        <f>IF(OR($A316="",$B316="",$C316=""),"",'OddsRatio_working_3-way'!J315)</f>
        <v>3.9450535108543656</v>
      </c>
      <c r="N316" s="23">
        <f t="shared" si="23"/>
        <v>51.139949536340936</v>
      </c>
      <c r="O316" s="24">
        <f t="shared" si="24"/>
        <v>23.357188490155714</v>
      </c>
      <c r="P316" s="24">
        <f t="shared" si="25"/>
        <v>25.502861973503354</v>
      </c>
      <c r="Q316" t="s">
        <v>733</v>
      </c>
      <c r="R316" t="s">
        <v>553</v>
      </c>
      <c r="S316" s="28">
        <v>44436</v>
      </c>
      <c r="AD316" s="39"/>
      <c r="AE316" s="39"/>
      <c r="AF316" s="31"/>
      <c r="AG316" s="31"/>
      <c r="AH316" s="50"/>
      <c r="AI316" s="39"/>
      <c r="AJ316" t="s">
        <v>712</v>
      </c>
    </row>
    <row r="317" spans="1:36" s="38" customFormat="1" ht="15" x14ac:dyDescent="0.25">
      <c r="A317">
        <v>2.34</v>
      </c>
      <c r="B317">
        <v>3.6</v>
      </c>
      <c r="C317">
        <v>3.09</v>
      </c>
      <c r="D317" s="20">
        <f t="shared" si="19"/>
        <v>2.8752800597460881E-2</v>
      </c>
      <c r="E317" s="17">
        <f>IF(OR($A317="",$B317="",$C317=""),"",A317*'MPTO_working_3-way'!$I316)</f>
        <v>2.4072815533980583</v>
      </c>
      <c r="F317" s="21">
        <f>IF(OR($A317="",$B317="",$C317=""),"",B317*'MPTO_working_3-way'!$I316)</f>
        <v>3.7035100821508591</v>
      </c>
      <c r="G317" s="22">
        <f>IF(OR($A317="",$B317="",$C317=""),"",C317*'MPTO_working_3-way'!$I316)</f>
        <v>3.1788461538461541</v>
      </c>
      <c r="H317" s="17">
        <f>IF(OR($A317="",$B317="",$C317=""),"",'MPTO_working_3-way'!E316)</f>
        <v>2.3936835832753998</v>
      </c>
      <c r="I317" s="21">
        <f>IF(OR($A317="",$B317="",$C317=""),"",'MPTO_working_3-way'!F316)</f>
        <v>3.7286509900990104</v>
      </c>
      <c r="J317" s="22">
        <f>IF(OR($A317="",$B317="",$C317=""),"",'MPTO_working_3-way'!G316)</f>
        <v>3.1843043995243758</v>
      </c>
      <c r="K317" s="17">
        <f>IF(OR($A317="",$B317="",$C317=""),"",'OddsRatio_working_3-way'!H316)</f>
        <v>2.3996892472024167</v>
      </c>
      <c r="L317" s="21">
        <f>IF(OR($A317="",$B317="",$C317=""),"",'OddsRatio_working_3-way'!I316)</f>
        <v>3.71581495725842</v>
      </c>
      <c r="M317" s="22">
        <f>IF(OR($A317="",$B317="",$C317=""),"",'OddsRatio_working_3-way'!J316)</f>
        <v>3.1830974079500383</v>
      </c>
      <c r="N317" s="23">
        <f t="shared" si="23"/>
        <v>41.540633192175839</v>
      </c>
      <c r="O317" s="24">
        <f t="shared" si="24"/>
        <v>27.001411574914297</v>
      </c>
      <c r="P317" s="24">
        <f t="shared" si="25"/>
        <v>31.457955232909857</v>
      </c>
      <c r="Q317" t="s">
        <v>702</v>
      </c>
      <c r="R317" t="s">
        <v>779</v>
      </c>
      <c r="S317" s="28">
        <v>44436</v>
      </c>
      <c r="AD317" s="39"/>
      <c r="AE317" s="39"/>
      <c r="AF317" s="31"/>
      <c r="AG317" s="31"/>
      <c r="AH317" s="50"/>
      <c r="AI317" s="39"/>
      <c r="AJ317" t="s">
        <v>713</v>
      </c>
    </row>
    <row r="318" spans="1:36" s="38" customFormat="1" ht="15" x14ac:dyDescent="0.25">
      <c r="A318">
        <v>2.14</v>
      </c>
      <c r="B318">
        <v>3.2</v>
      </c>
      <c r="C318">
        <v>4.0199999999999996</v>
      </c>
      <c r="D318" s="20">
        <f t="shared" si="19"/>
        <v>2.8545938531640891E-2</v>
      </c>
      <c r="E318" s="17">
        <f>IF(OR($A318="",$B318="",$C318=""),"",A318*'MPTO_working_3-way'!$I317)</f>
        <v>2.2010883084577118</v>
      </c>
      <c r="F318" s="21">
        <f>IF(OR($A318="",$B318="",$C318=""),"",B318*'MPTO_working_3-way'!$I317)</f>
        <v>3.2913470033012509</v>
      </c>
      <c r="G318" s="22">
        <f>IF(OR($A318="",$B318="",$C318=""),"",C318*'MPTO_working_3-way'!$I317)</f>
        <v>4.1347546728971958</v>
      </c>
      <c r="H318" s="17">
        <f>IF(OR($A318="",$B318="",$C318=""),"",'MPTO_working_3-way'!E317)</f>
        <v>2.1844821055616332</v>
      </c>
      <c r="I318" s="21">
        <f>IF(OR($A318="",$B318="",$C318=""),"",'MPTO_working_3-way'!F317)</f>
        <v>3.3004968316591112</v>
      </c>
      <c r="J318" s="22">
        <f>IF(OR($A318="",$B318="",$C318=""),"",'MPTO_working_3-way'!G317)</f>
        <v>4.1798871959737136</v>
      </c>
      <c r="K318" s="17">
        <f>IF(OR($A318="",$B318="",$C318=""),"",'OddsRatio_working_3-way'!H317)</f>
        <v>2.1914744964999144</v>
      </c>
      <c r="L318" s="21">
        <f>IF(OR($A318="",$B318="",$C318=""),"",'OddsRatio_working_3-way'!I317)</f>
        <v>3.2993367476314135</v>
      </c>
      <c r="M318" s="22">
        <f>IF(OR($A318="",$B318="",$C318=""),"",'OddsRatio_working_3-way'!J317)</f>
        <v>4.156362262657666</v>
      </c>
      <c r="N318" s="23">
        <f t="shared" si="23"/>
        <v>45.432070860468727</v>
      </c>
      <c r="O318" s="24">
        <f t="shared" si="24"/>
        <v>30.382697387938464</v>
      </c>
      <c r="P318" s="24">
        <f t="shared" si="25"/>
        <v>24.185231751592809</v>
      </c>
      <c r="Q318" t="s">
        <v>674</v>
      </c>
      <c r="R318" t="s">
        <v>724</v>
      </c>
      <c r="S318" s="28">
        <v>44436</v>
      </c>
      <c r="AD318" s="39"/>
      <c r="AE318" s="39"/>
      <c r="AF318" s="31"/>
      <c r="AG318" s="31"/>
      <c r="AH318" s="50"/>
      <c r="AI318" s="39"/>
      <c r="AJ318" t="s">
        <v>713</v>
      </c>
    </row>
    <row r="319" spans="1:36" s="38" customFormat="1" ht="15" x14ac:dyDescent="0.25">
      <c r="A319">
        <v>3.12</v>
      </c>
      <c r="B319">
        <v>3.58</v>
      </c>
      <c r="C319">
        <v>2.33</v>
      </c>
      <c r="D319" s="20">
        <f t="shared" si="19"/>
        <v>2.9026978807591197E-2</v>
      </c>
      <c r="E319" s="17">
        <f>IF(OR($A319="",$B319="",$C319=""),"",A319*'MPTO_working_3-way'!$I318)</f>
        <v>3.2105641738796846</v>
      </c>
      <c r="F319" s="21">
        <f>IF(OR($A319="",$B319="",$C319=""),"",B319*'MPTO_working_3-way'!$I318)</f>
        <v>3.6839165841311767</v>
      </c>
      <c r="G319" s="22">
        <f>IF(OR($A319="",$B319="",$C319=""),"",C319*'MPTO_working_3-way'!$I318)</f>
        <v>2.3976328606216875</v>
      </c>
      <c r="H319" s="17">
        <f>IF(OR($A319="",$B319="",$C319=""),"",'MPTO_working_3-way'!E318)</f>
        <v>3.2171185616014788</v>
      </c>
      <c r="I319" s="21">
        <f>IF(OR($A319="",$B319="",$C319=""),"",'MPTO_working_3-way'!F318)</f>
        <v>3.7084567181839985</v>
      </c>
      <c r="J319" s="22">
        <f>IF(OR($A319="",$B319="",$C319=""),"",'MPTO_working_3-way'!G318)</f>
        <v>2.3837397118977202</v>
      </c>
      <c r="K319" s="17">
        <f>IF(OR($A319="",$B319="",$C319=""),"",'OddsRatio_working_3-way'!H318)</f>
        <v>3.215383259027206</v>
      </c>
      <c r="L319" s="21">
        <f>IF(OR($A319="",$B319="",$C319=""),"",'OddsRatio_working_3-way'!I318)</f>
        <v>3.6960796265519766</v>
      </c>
      <c r="M319" s="22">
        <f>IF(OR($A319="",$B319="",$C319=""),"",'OddsRatio_working_3-way'!J318)</f>
        <v>2.3898394974085768</v>
      </c>
      <c r="N319" s="23">
        <f t="shared" si="23"/>
        <v>31.147173700365187</v>
      </c>
      <c r="O319" s="24">
        <f t="shared" si="24"/>
        <v>27.145022889703739</v>
      </c>
      <c r="P319" s="24">
        <f t="shared" si="25"/>
        <v>41.707803409931074</v>
      </c>
      <c r="Q319" t="s">
        <v>675</v>
      </c>
      <c r="R319" t="s">
        <v>673</v>
      </c>
      <c r="S319" s="28">
        <v>44436</v>
      </c>
      <c r="AD319" s="39"/>
      <c r="AF319" s="31"/>
      <c r="AG319" s="31"/>
      <c r="AH319" s="50"/>
      <c r="AI319" s="39"/>
      <c r="AJ319" t="s">
        <v>713</v>
      </c>
    </row>
    <row r="320" spans="1:36" s="38" customFormat="1" ht="15" x14ac:dyDescent="0.25">
      <c r="A320">
        <v>2.0099999999999998</v>
      </c>
      <c r="B320">
        <v>3.42</v>
      </c>
      <c r="C320">
        <v>4.09</v>
      </c>
      <c r="D320" s="20">
        <f t="shared" si="19"/>
        <v>3.440887613577126E-2</v>
      </c>
      <c r="E320" s="17">
        <f>IF(OR($A320="",$B320="",$C320=""),"",A320*'MPTO_working_3-way'!$I319)</f>
        <v>2.0791618410328998</v>
      </c>
      <c r="F320" s="21">
        <f>IF(OR($A320="",$B320="",$C320=""),"",B320*'MPTO_working_3-way'!$I319)</f>
        <v>3.5376783563843377</v>
      </c>
      <c r="G320" s="22">
        <f>IF(OR($A320="",$B320="",$C320=""),"",C320*'MPTO_working_3-way'!$I319)</f>
        <v>4.2307323033953042</v>
      </c>
      <c r="H320" s="17">
        <f>IF(OR($A320="",$B320="",$C320=""),"",'MPTO_working_3-way'!E319)</f>
        <v>2.0574319266148495</v>
      </c>
      <c r="I320" s="21">
        <f>IF(OR($A320="",$B320="",$C320=""),"",'MPTO_working_3-way'!F319)</f>
        <v>3.5596304884036392</v>
      </c>
      <c r="J320" s="22">
        <f>IF(OR($A320="",$B320="",$C320=""),"",'MPTO_working_3-way'!G319)</f>
        <v>4.2913085803649302</v>
      </c>
      <c r="K320" s="17">
        <f>IF(OR($A320="",$B320="",$C320=""),"",'OddsRatio_working_3-way'!H319)</f>
        <v>2.0660924977784596</v>
      </c>
      <c r="L320" s="21">
        <f>IF(OR($A320="",$B320="",$C320=""),"",'OddsRatio_working_3-way'!I319)</f>
        <v>3.5543998461622501</v>
      </c>
      <c r="M320" s="22">
        <f>IF(OR($A320="",$B320="",$C320=""),"",'OddsRatio_working_3-way'!J319)</f>
        <v>4.2616097209261783</v>
      </c>
      <c r="N320" s="23">
        <f t="shared" si="23"/>
        <v>48.096304013698777</v>
      </c>
      <c r="O320" s="24">
        <f t="shared" si="24"/>
        <v>28.267126043138752</v>
      </c>
      <c r="P320" s="24">
        <f t="shared" si="25"/>
        <v>23.636569943162478</v>
      </c>
      <c r="Q320" t="s">
        <v>624</v>
      </c>
      <c r="R320" t="s">
        <v>769</v>
      </c>
      <c r="S320" s="28">
        <v>44436</v>
      </c>
      <c r="AD320" s="39"/>
      <c r="AE320" s="39"/>
      <c r="AF320" s="31"/>
      <c r="AG320" s="31"/>
      <c r="AH320" s="50"/>
      <c r="AI320" s="39"/>
      <c r="AJ320" t="s">
        <v>713</v>
      </c>
    </row>
    <row r="321" spans="1:36" s="38" customFormat="1" ht="15" x14ac:dyDescent="0.25">
      <c r="A321">
        <v>3.13</v>
      </c>
      <c r="B321">
        <v>3.48</v>
      </c>
      <c r="C321">
        <v>2.34</v>
      </c>
      <c r="D321" s="20">
        <f t="shared" si="19"/>
        <v>3.4195567080881561E-2</v>
      </c>
      <c r="E321" s="17">
        <f>IF(OR($A321="",$B321="",$C321=""),"",A321*'MPTO_working_3-way'!$I320)</f>
        <v>3.2370321249631591</v>
      </c>
      <c r="F321" s="21">
        <f>IF(OR($A321="",$B321="",$C321=""),"",B321*'MPTO_working_3-way'!$I320)</f>
        <v>3.5990005734414678</v>
      </c>
      <c r="G321" s="22">
        <f>IF(OR($A321="",$B321="",$C321=""),"",C321*'MPTO_working_3-way'!$I320)</f>
        <v>2.4200176269692628</v>
      </c>
      <c r="H321" s="17">
        <f>IF(OR($A321="",$B321="",$C321=""),"",'MPTO_working_3-way'!E320)</f>
        <v>3.2458016838090269</v>
      </c>
      <c r="I321" s="21">
        <f>IF(OR($A321="",$B321="",$C321=""),"",'MPTO_working_3-way'!F320)</f>
        <v>3.6237424776134</v>
      </c>
      <c r="J321" s="22">
        <f>IF(OR($A321="",$B321="",$C321=""),"",'MPTO_working_3-way'!G320)</f>
        <v>2.4041241018567288</v>
      </c>
      <c r="K321" s="17">
        <f>IF(OR($A321="",$B321="",$C321=""),"",'OddsRatio_working_3-way'!H320)</f>
        <v>3.2429822640390884</v>
      </c>
      <c r="L321" s="21">
        <f>IF(OR($A321="",$B321="",$C321=""),"",'OddsRatio_working_3-way'!I320)</f>
        <v>3.6115474247966861</v>
      </c>
      <c r="M321" s="22">
        <f>IF(OR($A321="",$B321="",$C321=""),"",'OddsRatio_working_3-way'!J320)</f>
        <v>2.4110780440433706</v>
      </c>
      <c r="N321" s="23">
        <f t="shared" si="23"/>
        <v>30.892495390708586</v>
      </c>
      <c r="O321" s="24">
        <f t="shared" si="24"/>
        <v>27.785491543941916</v>
      </c>
      <c r="P321" s="24">
        <f t="shared" si="25"/>
        <v>41.322013065349509</v>
      </c>
      <c r="Q321" t="s">
        <v>735</v>
      </c>
      <c r="R321" t="s">
        <v>740</v>
      </c>
      <c r="S321" s="28">
        <v>44436</v>
      </c>
      <c r="AD321" s="39"/>
      <c r="AE321" s="39"/>
      <c r="AF321" s="31"/>
      <c r="AG321" s="31"/>
      <c r="AH321" s="50"/>
      <c r="AI321" s="39"/>
      <c r="AJ321" t="s">
        <v>757</v>
      </c>
    </row>
    <row r="322" spans="1:36" s="38" customFormat="1" ht="15" x14ac:dyDescent="0.25">
      <c r="A322">
        <v>2.56</v>
      </c>
      <c r="B322">
        <v>3.6</v>
      </c>
      <c r="C322">
        <v>2.74</v>
      </c>
      <c r="D322" s="20">
        <f t="shared" si="19"/>
        <v>3.3366281427412936E-2</v>
      </c>
      <c r="E322" s="17">
        <f>IF(OR($A322="",$B322="",$C322=""),"",A322*'MPTO_working_3-way'!$I321)</f>
        <v>2.6454176804541771</v>
      </c>
      <c r="F322" s="21">
        <f>IF(OR($A322="",$B322="",$C322=""),"",B322*'MPTO_working_3-way'!$I321)</f>
        <v>3.7201186131386867</v>
      </c>
      <c r="G322" s="22">
        <f>IF(OR($A322="",$B322="",$C322=""),"",C322*'MPTO_working_3-way'!$I321)</f>
        <v>2.8314236111111115</v>
      </c>
      <c r="H322" s="17">
        <f>IF(OR($A322="",$B322="",$C322=""),"",'MPTO_working_3-way'!E321)</f>
        <v>2.6350259344182012</v>
      </c>
      <c r="I322" s="21">
        <f>IF(OR($A322="",$B322="",$C322=""),"",'MPTO_working_3-way'!F321)</f>
        <v>3.7501544505520625</v>
      </c>
      <c r="J322" s="22">
        <f>IF(OR($A322="",$B322="",$C322=""),"",'MPTO_working_3-way'!G321)</f>
        <v>2.8261248462998561</v>
      </c>
      <c r="K322" s="17">
        <f>IF(OR($A322="",$B322="",$C322=""),"",'OddsRatio_working_3-way'!H321)</f>
        <v>2.640243524040045</v>
      </c>
      <c r="L322" s="21">
        <f>IF(OR($A322="",$B322="",$C322=""),"",'OddsRatio_working_3-way'!I321)</f>
        <v>3.7337392067334072</v>
      </c>
      <c r="M322" s="22">
        <f>IF(OR($A322="",$B322="",$C322=""),"",'OddsRatio_working_3-way'!J321)</f>
        <v>2.8295023921985112</v>
      </c>
      <c r="N322" s="23">
        <f t="shared" si="23"/>
        <v>37.801214053590037</v>
      </c>
      <c r="O322" s="24">
        <f t="shared" si="24"/>
        <v>26.880863326997357</v>
      </c>
      <c r="P322" s="24">
        <f t="shared" si="25"/>
        <v>35.317922619412592</v>
      </c>
      <c r="Q322" t="s">
        <v>764</v>
      </c>
      <c r="R322" t="s">
        <v>738</v>
      </c>
      <c r="S322" s="28">
        <v>44436</v>
      </c>
      <c r="AD322" s="39"/>
      <c r="AE322" s="39"/>
      <c r="AF322" s="31"/>
      <c r="AG322" s="31"/>
      <c r="AH322" s="50"/>
      <c r="AI322" s="39"/>
      <c r="AJ322" t="s">
        <v>757</v>
      </c>
    </row>
    <row r="323" spans="1:36" s="38" customFormat="1" ht="15" x14ac:dyDescent="0.25">
      <c r="A323">
        <v>2.82</v>
      </c>
      <c r="B323">
        <v>3.06</v>
      </c>
      <c r="C323">
        <v>2.84</v>
      </c>
      <c r="D323" s="20">
        <f t="shared" si="19"/>
        <v>3.3519990755267237E-2</v>
      </c>
      <c r="E323" s="17">
        <f>IF(OR($A323="",$B323="",$C323=""),"",A323*'MPTO_working_3-way'!$I322)</f>
        <v>2.9145263739298533</v>
      </c>
      <c r="F323" s="21">
        <f>IF(OR($A323="",$B323="",$C323=""),"",B323*'MPTO_working_3-way'!$I322)</f>
        <v>3.162571171711118</v>
      </c>
      <c r="G323" s="22">
        <f>IF(OR($A323="",$B323="",$C323=""),"",C323*'MPTO_working_3-way'!$I322)</f>
        <v>2.9351967737449587</v>
      </c>
      <c r="H323" s="17">
        <f>IF(OR($A323="",$B323="",$C323=""),"",'MPTO_working_3-way'!E322)</f>
        <v>2.9117455839524284</v>
      </c>
      <c r="I323" s="21">
        <f>IF(OR($A323="",$B323="",$C323=""),"",'MPTO_working_3-way'!F322)</f>
        <v>3.1683263141346529</v>
      </c>
      <c r="J323" s="22">
        <f>IF(OR($A323="",$B323="",$C323=""),"",'MPTO_working_3-way'!G322)</f>
        <v>2.9330730298672374</v>
      </c>
      <c r="K323" s="17">
        <f>IF(OR($A323="",$B323="",$C323=""),"",'OddsRatio_working_3-way'!H322)</f>
        <v>2.9131355999332973</v>
      </c>
      <c r="L323" s="21">
        <f>IF(OR($A323="",$B323="",$C323=""),"",'OddsRatio_working_3-way'!I322)</f>
        <v>3.1654172175069188</v>
      </c>
      <c r="M323" s="22">
        <f>IF(OR($A323="",$B323="",$C323=""),"",'OddsRatio_working_3-way'!J322)</f>
        <v>2.9341590680644312</v>
      </c>
      <c r="N323" s="23">
        <f t="shared" si="23"/>
        <v>34.310892121097268</v>
      </c>
      <c r="O323" s="24">
        <f t="shared" si="24"/>
        <v>31.619841758658261</v>
      </c>
      <c r="P323" s="24">
        <f t="shared" si="25"/>
        <v>34.069266120244471</v>
      </c>
      <c r="Q323" t="s">
        <v>520</v>
      </c>
      <c r="R323" t="s">
        <v>562</v>
      </c>
      <c r="S323" s="28">
        <v>44436</v>
      </c>
      <c r="AD323" s="39"/>
      <c r="AE323" s="39"/>
      <c r="AF323" s="31"/>
      <c r="AG323" s="31"/>
      <c r="AH323" s="50"/>
      <c r="AI323" s="39"/>
      <c r="AJ323" t="s">
        <v>706</v>
      </c>
    </row>
    <row r="324" spans="1:36" s="38" customFormat="1" ht="15" x14ac:dyDescent="0.25">
      <c r="A324">
        <v>2.33</v>
      </c>
      <c r="B324">
        <v>3.17</v>
      </c>
      <c r="C324">
        <v>3.45</v>
      </c>
      <c r="D324" s="20">
        <f t="shared" ref="D324:D387" si="26">IF(OR($A324="",$B324="",$C324=""),"",(1/A324)+(1/B324)+(1/C324)-1)</f>
        <v>3.4497035069202653E-2</v>
      </c>
      <c r="E324" s="17">
        <f>IF(OR($A324="",$B324="",$C324=""),"",A324*'MPTO_working_3-way'!$I323)</f>
        <v>2.4103780917112423</v>
      </c>
      <c r="F324" s="21">
        <f>IF(OR($A324="",$B324="",$C324=""),"",B324*'MPTO_working_3-way'!$I323)</f>
        <v>3.2793556011693723</v>
      </c>
      <c r="G324" s="22">
        <f>IF(OR($A324="",$B324="",$C324=""),"",C324*'MPTO_working_3-way'!$I323)</f>
        <v>3.5690147709887494</v>
      </c>
      <c r="H324" s="17">
        <f>IF(OR($A324="",$B324="",$C324=""),"",'MPTO_working_3-way'!E323)</f>
        <v>2.3941456187034036</v>
      </c>
      <c r="I324" s="21">
        <f>IF(OR($A324="",$B324="",$C324=""),"",'MPTO_working_3-way'!F323)</f>
        <v>3.2899238674418569</v>
      </c>
      <c r="J324" s="22">
        <f>IF(OR($A324="",$B324="",$C324=""),"",'MPTO_working_3-way'!G323)</f>
        <v>3.5925210222449158</v>
      </c>
      <c r="K324" s="17">
        <f>IF(OR($A324="",$B324="",$C324=""),"",'OddsRatio_working_3-way'!H323)</f>
        <v>2.4012074702097461</v>
      </c>
      <c r="L324" s="21">
        <f>IF(OR($A324="",$B324="",$C324=""),"",'OddsRatio_working_3-way'!I323)</f>
        <v>3.2861806092895862</v>
      </c>
      <c r="M324" s="22">
        <f>IF(OR($A324="",$B324="",$C324=""),"",'OddsRatio_working_3-way'!J323)</f>
        <v>3.5811716556495314</v>
      </c>
      <c r="N324" s="23">
        <f t="shared" si="23"/>
        <v>41.487267223294928</v>
      </c>
      <c r="O324" s="24">
        <f t="shared" si="24"/>
        <v>30.493795782421827</v>
      </c>
      <c r="P324" s="24">
        <f t="shared" si="25"/>
        <v>28.018936994283237</v>
      </c>
      <c r="Q324" t="s">
        <v>564</v>
      </c>
      <c r="R324" t="s">
        <v>773</v>
      </c>
      <c r="S324" s="28">
        <v>44436</v>
      </c>
      <c r="AD324" s="39"/>
      <c r="AE324" s="39"/>
      <c r="AF324" s="31"/>
      <c r="AG324" s="31"/>
      <c r="AH324" s="50"/>
      <c r="AI324" s="39"/>
      <c r="AJ324" t="s">
        <v>706</v>
      </c>
    </row>
    <row r="325" spans="1:36" s="38" customFormat="1" ht="15" x14ac:dyDescent="0.25">
      <c r="A325">
        <v>1.91</v>
      </c>
      <c r="B325">
        <v>3.72</v>
      </c>
      <c r="C325">
        <v>4.12</v>
      </c>
      <c r="D325" s="20">
        <f t="shared" si="26"/>
        <v>3.509586032710077E-2</v>
      </c>
      <c r="E325" s="17">
        <f>IF(OR($A325="",$B325="",$C325=""),"",A325*'MPTO_working_3-way'!$I324)</f>
        <v>1.9770330932247624</v>
      </c>
      <c r="F325" s="21">
        <f>IF(OR($A325="",$B325="",$C325=""),"",B325*'MPTO_working_3-way'!$I324)</f>
        <v>3.850556600416815</v>
      </c>
      <c r="G325" s="22">
        <f>IF(OR($A325="",$B325="",$C325=""),"",C325*'MPTO_working_3-way'!$I324)</f>
        <v>4.264594944547655</v>
      </c>
      <c r="H325" s="17">
        <f>IF(OR($A325="",$B325="",$C325=""),"",'MPTO_working_3-way'!E324)</f>
        <v>1.9536531376346373</v>
      </c>
      <c r="I325" s="21">
        <f>IF(OR($A325="",$B325="",$C325=""),"",'MPTO_working_3-way'!F324)</f>
        <v>3.8892560144664641</v>
      </c>
      <c r="J325" s="22">
        <f>IF(OR($A325="",$B325="",$C325=""),"",'MPTO_working_3-way'!G324)</f>
        <v>4.3286328068932995</v>
      </c>
      <c r="K325" s="17">
        <f>IF(OR($A325="",$B325="",$C325=""),"",'OddsRatio_working_3-way'!H324)</f>
        <v>1.9625757684814429</v>
      </c>
      <c r="L325" s="21">
        <f>IF(OR($A325="",$B325="",$C325=""),"",'OddsRatio_working_3-way'!I324)</f>
        <v>3.8771495497467301</v>
      </c>
      <c r="M325" s="22">
        <f>IF(OR($A325="",$B325="",$C325=""),"",'OddsRatio_working_3-way'!J324)</f>
        <v>4.3002597776506608</v>
      </c>
      <c r="N325" s="23">
        <f t="shared" si="23"/>
        <v>50.580842750026399</v>
      </c>
      <c r="O325" s="24">
        <f t="shared" si="24"/>
        <v>25.970271411975922</v>
      </c>
      <c r="P325" s="24">
        <f t="shared" si="25"/>
        <v>23.448885837997679</v>
      </c>
      <c r="Q325" t="s">
        <v>522</v>
      </c>
      <c r="R325" t="s">
        <v>630</v>
      </c>
      <c r="S325" s="28">
        <v>44436</v>
      </c>
      <c r="AD325" s="39"/>
      <c r="AE325" s="39"/>
      <c r="AF325" s="31"/>
      <c r="AG325" s="31"/>
      <c r="AH325" s="50"/>
      <c r="AI325" s="39"/>
      <c r="AJ325" t="s">
        <v>706</v>
      </c>
    </row>
    <row r="326" spans="1:36" s="38" customFormat="1" ht="15" x14ac:dyDescent="0.25">
      <c r="A326">
        <v>2.68</v>
      </c>
      <c r="B326">
        <v>3.15</v>
      </c>
      <c r="C326">
        <v>2.93</v>
      </c>
      <c r="D326" s="20">
        <f t="shared" si="26"/>
        <v>3.1891574146171386E-2</v>
      </c>
      <c r="E326" s="17">
        <f>IF(OR($A326="",$B326="",$C326=""),"",A326*'MPTO_working_3-way'!$I325)</f>
        <v>2.7654694187117395</v>
      </c>
      <c r="F326" s="21">
        <f>IF(OR($A326="",$B326="",$C326=""),"",B326*'MPTO_working_3-way'!$I325)</f>
        <v>3.2504584585604399</v>
      </c>
      <c r="G326" s="22">
        <f>IF(OR($A326="",$B326="",$C326=""),"",C326*'MPTO_working_3-way'!$I325)</f>
        <v>3.0234423122482825</v>
      </c>
      <c r="H326" s="17">
        <f>IF(OR($A326="",$B326="",$C326=""),"",'MPTO_working_3-way'!E325)</f>
        <v>2.7585917442822701</v>
      </c>
      <c r="I326" s="21">
        <f>IF(OR($A326="",$B326="",$C326=""),"",'MPTO_working_3-way'!F325)</f>
        <v>3.2591359237116766</v>
      </c>
      <c r="J326" s="22">
        <f>IF(OR($A326="",$B326="",$C326=""),"",'MPTO_working_3-way'!G325)</f>
        <v>3.024195954218011</v>
      </c>
      <c r="K326" s="17">
        <f>IF(OR($A326="",$B326="",$C326=""),"",'OddsRatio_working_3-way'!H325)</f>
        <v>2.7618608296421034</v>
      </c>
      <c r="L326" s="21">
        <f>IF(OR($A326="",$B326="",$C326=""),"",'OddsRatio_working_3-way'!I325)</f>
        <v>3.2547623712681677</v>
      </c>
      <c r="M326" s="22">
        <f>IF(OR($A326="",$B326="",$C326=""),"",'OddsRatio_working_3-way'!J325)</f>
        <v>3.0240425007197977</v>
      </c>
      <c r="N326" s="23">
        <f t="shared" si="23"/>
        <v>36.160226297705286</v>
      </c>
      <c r="O326" s="24">
        <f t="shared" si="24"/>
        <v>30.764890945349261</v>
      </c>
      <c r="P326" s="24">
        <f t="shared" si="25"/>
        <v>33.074882756945449</v>
      </c>
      <c r="Q326" t="s">
        <v>631</v>
      </c>
      <c r="R326" t="s">
        <v>627</v>
      </c>
      <c r="S326" s="28">
        <v>44436</v>
      </c>
      <c r="AD326" s="39"/>
      <c r="AE326" s="39"/>
      <c r="AF326" s="31"/>
      <c r="AG326" s="31"/>
      <c r="AH326" s="50"/>
      <c r="AI326" s="39"/>
      <c r="AJ326" t="s">
        <v>706</v>
      </c>
    </row>
    <row r="327" spans="1:36" s="38" customFormat="1" ht="15" x14ac:dyDescent="0.25">
      <c r="A327">
        <v>4.1500000000000004</v>
      </c>
      <c r="B327">
        <v>3.16</v>
      </c>
      <c r="C327">
        <v>2.0699999999999998</v>
      </c>
      <c r="D327" s="20">
        <f t="shared" si="26"/>
        <v>4.0511339063831864E-2</v>
      </c>
      <c r="E327" s="17">
        <f>IF(OR($A327="",$B327="",$C327=""),"",A327*'MPTO_working_3-way'!$I326)</f>
        <v>4.3181220571149028</v>
      </c>
      <c r="F327" s="21">
        <f>IF(OR($A327="",$B327="",$C327=""),"",B327*'MPTO_working_3-way'!$I326)</f>
        <v>3.2880158314417089</v>
      </c>
      <c r="G327" s="22">
        <f>IF(OR($A327="",$B327="",$C327=""),"",C327*'MPTO_working_3-way'!$I326)</f>
        <v>2.1538584718621316</v>
      </c>
      <c r="H327" s="17">
        <f>IF(OR($A327="",$B327="",$C327=""),"",'MPTO_working_3-way'!E326)</f>
        <v>4.3963759212432825</v>
      </c>
      <c r="I327" s="21">
        <f>IF(OR($A327="",$B327="",$C327=""),"",'MPTO_working_3-way'!F326)</f>
        <v>3.3008538500262246</v>
      </c>
      <c r="J327" s="22">
        <f>IF(OR($A327="",$B327="",$C327=""),"",'MPTO_working_3-way'!G326)</f>
        <v>2.1295262730151023</v>
      </c>
      <c r="K327" s="17">
        <f>IF(OR($A327="",$B327="",$C327=""),"",'OddsRatio_working_3-way'!H326)</f>
        <v>4.3548336614040668</v>
      </c>
      <c r="L327" s="21">
        <f>IF(OR($A327="",$B327="",$C327=""),"",'OddsRatio_working_3-way'!I326)</f>
        <v>3.3004573678199307</v>
      </c>
      <c r="M327" s="22">
        <f>IF(OR($A327="",$B327="",$C327=""),"",'OddsRatio_working_3-way'!J326)</f>
        <v>2.1395784183182065</v>
      </c>
      <c r="N327" s="23">
        <f t="shared" si="23"/>
        <v>23.158215232761091</v>
      </c>
      <c r="O327" s="24">
        <f t="shared" si="24"/>
        <v>30.413478865809662</v>
      </c>
      <c r="P327" s="24">
        <f t="shared" si="25"/>
        <v>46.428305901429248</v>
      </c>
      <c r="Q327" t="s">
        <v>682</v>
      </c>
      <c r="R327" t="s">
        <v>523</v>
      </c>
      <c r="S327" s="28">
        <v>44436</v>
      </c>
      <c r="AD327" s="39"/>
      <c r="AE327" s="39"/>
      <c r="AF327" s="31"/>
      <c r="AG327" s="31"/>
      <c r="AH327" s="50"/>
      <c r="AI327" s="39"/>
      <c r="AJ327" t="s">
        <v>707</v>
      </c>
    </row>
    <row r="328" spans="1:36" s="38" customFormat="1" ht="15" x14ac:dyDescent="0.25">
      <c r="A328">
        <v>3.34</v>
      </c>
      <c r="B328">
        <v>3.12</v>
      </c>
      <c r="C328">
        <v>2.39</v>
      </c>
      <c r="D328" s="20">
        <f t="shared" si="26"/>
        <v>3.8324059958615209E-2</v>
      </c>
      <c r="E328" s="17">
        <f>IF(OR($A328="",$B328="",$C328=""),"",A328*'MPTO_working_3-way'!$I327)</f>
        <v>3.4680023602617744</v>
      </c>
      <c r="F328" s="21">
        <f>IF(OR($A328="",$B328="",$C328=""),"",B328*'MPTO_working_3-way'!$I327)</f>
        <v>3.2395710670708797</v>
      </c>
      <c r="G328" s="22">
        <f>IF(OR($A328="",$B328="",$C328=""),"",C328*'MPTO_working_3-way'!$I327)</f>
        <v>2.4815945033010904</v>
      </c>
      <c r="H328" s="17">
        <f>IF(OR($A328="",$B328="",$C328=""),"",'MPTO_working_3-way'!E327)</f>
        <v>3.4888608059278541</v>
      </c>
      <c r="I328" s="21">
        <f>IF(OR($A328="",$B328="",$C328=""),"",'MPTO_working_3-way'!F327)</f>
        <v>3.2495160331839106</v>
      </c>
      <c r="J328" s="22">
        <f>IF(OR($A328="",$B328="",$C328=""),"",'MPTO_working_3-way'!G327)</f>
        <v>2.4652683431309952</v>
      </c>
      <c r="K328" s="17">
        <f>IF(OR($A328="",$B328="",$C328=""),"",'OddsRatio_working_3-way'!H327)</f>
        <v>3.4788293175917824</v>
      </c>
      <c r="L328" s="21">
        <f>IF(OR($A328="",$B328="",$C328=""),"",'OddsRatio_working_3-way'!I327)</f>
        <v>3.2457769885874277</v>
      </c>
      <c r="M328" s="22">
        <f>IF(OR($A328="",$B328="",$C328=""),"",'OddsRatio_working_3-way'!J327)</f>
        <v>2.4724669878002472</v>
      </c>
      <c r="N328" s="23">
        <f t="shared" si="23"/>
        <v>28.835043812499517</v>
      </c>
      <c r="O328" s="24">
        <f t="shared" si="24"/>
        <v>30.868284081329605</v>
      </c>
      <c r="P328" s="24">
        <f t="shared" si="25"/>
        <v>40.296672106170867</v>
      </c>
      <c r="Q328" t="s">
        <v>526</v>
      </c>
      <c r="R328" t="s">
        <v>634</v>
      </c>
      <c r="S328" s="28">
        <v>44436</v>
      </c>
      <c r="AD328" s="39"/>
      <c r="AE328" s="39"/>
      <c r="AF328" s="31"/>
      <c r="AG328" s="31"/>
      <c r="AH328" s="50"/>
      <c r="AI328" s="39"/>
      <c r="AJ328" t="s">
        <v>707</v>
      </c>
    </row>
    <row r="329" spans="1:36" s="38" customFormat="1" ht="15" x14ac:dyDescent="0.25">
      <c r="A329">
        <v>1.36</v>
      </c>
      <c r="B329">
        <v>5.0599999999999996</v>
      </c>
      <c r="C329">
        <v>9.5500000000000007</v>
      </c>
      <c r="D329" s="20">
        <f t="shared" si="26"/>
        <v>3.7634618029899203E-2</v>
      </c>
      <c r="E329" s="17">
        <f>IF(OR($A329="",$B329="",$C329=""),"",A329*'MPTO_working_3-way'!$I328)</f>
        <v>1.4111830805206631</v>
      </c>
      <c r="F329" s="21">
        <f>IF(OR($A329="",$B329="",$C329=""),"",B329*'MPTO_working_3-way'!$I328)</f>
        <v>5.25043116723129</v>
      </c>
      <c r="G329" s="22">
        <f>IF(OR($A329="",$B329="",$C329=""),"",C329*'MPTO_working_3-way'!$I328)</f>
        <v>9.9094106021855382</v>
      </c>
      <c r="H329" s="17">
        <f>IF(OR($A329="",$B329="",$C329=""),"",'MPTO_working_3-way'!E328)</f>
        <v>1.3836057345738482</v>
      </c>
      <c r="I329" s="21">
        <f>IF(OR($A329="",$B329="",$C329=""),"",'MPTO_working_3-way'!F328)</f>
        <v>5.4029642637517297</v>
      </c>
      <c r="J329" s="22">
        <f>IF(OR($A329="",$B329="",$C329=""),"",'MPTO_working_3-way'!G328)</f>
        <v>10.849850424951626</v>
      </c>
      <c r="K329" s="17">
        <f>IF(OR($A329="",$B329="",$C329=""),"",'OddsRatio_working_3-way'!H328)</f>
        <v>1.3918714804661916</v>
      </c>
      <c r="L329" s="21">
        <f>IF(OR($A329="",$B329="",$C329=""),"",'OddsRatio_working_3-way'!I328)</f>
        <v>5.4194394741464933</v>
      </c>
      <c r="M329" s="22">
        <f>IF(OR($A329="",$B329="",$C329=""),"",'OddsRatio_working_3-way'!J328)</f>
        <v>10.306947661072051</v>
      </c>
      <c r="N329" s="23">
        <f t="shared" si="23"/>
        <v>70.862527605634625</v>
      </c>
      <c r="O329" s="24">
        <f t="shared" si="24"/>
        <v>19.046054850526307</v>
      </c>
      <c r="P329" s="24">
        <f t="shared" si="25"/>
        <v>10.091417543839068</v>
      </c>
      <c r="Q329" t="s">
        <v>686</v>
      </c>
      <c r="R329" t="s">
        <v>685</v>
      </c>
      <c r="S329" s="28">
        <v>44436</v>
      </c>
      <c r="AD329" s="39"/>
      <c r="AE329" s="39"/>
      <c r="AF329" s="31"/>
      <c r="AG329" s="31"/>
      <c r="AH329" s="50"/>
      <c r="AI329" s="39"/>
      <c r="AJ329" t="s">
        <v>714</v>
      </c>
    </row>
    <row r="330" spans="1:36" s="38" customFormat="1" ht="15" x14ac:dyDescent="0.25">
      <c r="A330">
        <v>2.5499999999999998</v>
      </c>
      <c r="B330">
        <v>3.49</v>
      </c>
      <c r="C330">
        <v>2.82</v>
      </c>
      <c r="D330" s="20">
        <f t="shared" si="26"/>
        <v>3.3299743112510605E-2</v>
      </c>
      <c r="E330" s="17">
        <f>IF(OR($A330="",$B330="",$C330=""),"",A330*'MPTO_working_3-way'!$I329)</f>
        <v>2.6349143449369019</v>
      </c>
      <c r="F330" s="21">
        <f>IF(OR($A330="",$B330="",$C330=""),"",B330*'MPTO_working_3-way'!$I329)</f>
        <v>3.6062161034626623</v>
      </c>
      <c r="G330" s="22">
        <f>IF(OR($A330="",$B330="",$C330=""),"",C330*'MPTO_working_3-way'!$I329)</f>
        <v>2.9139052755772799</v>
      </c>
      <c r="H330" s="17">
        <f>IF(OR($A330="",$B330="",$C330=""),"",'MPTO_working_3-way'!E329)</f>
        <v>2.6242796628335823</v>
      </c>
      <c r="I330" s="21">
        <f>IF(OR($A330="",$B330="",$C330=""),"",'MPTO_working_3-way'!F329)</f>
        <v>3.6306465309594462</v>
      </c>
      <c r="J330" s="22">
        <f>IF(OR($A330="",$B330="",$C330=""),"",'MPTO_working_3-way'!G329)</f>
        <v>2.9111232778830125</v>
      </c>
      <c r="K330" s="17">
        <f>IF(OR($A330="",$B330="",$C330=""),"",'OddsRatio_working_3-way'!H329)</f>
        <v>2.6294157683090633</v>
      </c>
      <c r="L330" s="21">
        <f>IF(OR($A330="",$B330="",$C330=""),"",'OddsRatio_working_3-way'!I329)</f>
        <v>3.6175775890900446</v>
      </c>
      <c r="M330" s="22">
        <f>IF(OR($A330="",$B330="",$C330=""),"",'OddsRatio_working_3-way'!J329)</f>
        <v>2.9132494827887072</v>
      </c>
      <c r="N330" s="23">
        <f t="shared" si="23"/>
        <v>37.951897826263</v>
      </c>
      <c r="O330" s="24">
        <f t="shared" si="24"/>
        <v>27.729896692541729</v>
      </c>
      <c r="P330" s="24">
        <f t="shared" si="25"/>
        <v>34.318205481195264</v>
      </c>
      <c r="Q330" t="s">
        <v>580</v>
      </c>
      <c r="R330" t="s">
        <v>577</v>
      </c>
      <c r="S330" s="28">
        <v>44436</v>
      </c>
      <c r="AD330" s="39"/>
      <c r="AE330" s="39"/>
      <c r="AF330" s="31"/>
      <c r="AG330" s="31"/>
      <c r="AH330" s="50"/>
      <c r="AI330" s="39"/>
      <c r="AJ330" t="s">
        <v>714</v>
      </c>
    </row>
    <row r="331" spans="1:36" s="38" customFormat="1" ht="15" x14ac:dyDescent="0.25">
      <c r="A331">
        <v>2.77</v>
      </c>
      <c r="B331">
        <v>3.07</v>
      </c>
      <c r="C331">
        <v>2.89</v>
      </c>
      <c r="D331" s="20">
        <f t="shared" si="26"/>
        <v>3.2764490593385709E-2</v>
      </c>
      <c r="E331" s="17">
        <f>IF(OR($A331="",$B331="",$C331=""),"",A331*'MPTO_working_3-way'!$I330)</f>
        <v>2.8607576389436784</v>
      </c>
      <c r="F331" s="21">
        <f>IF(OR($A331="",$B331="",$C331=""),"",B331*'MPTO_working_3-way'!$I330)</f>
        <v>3.1705869861216938</v>
      </c>
      <c r="G331" s="22">
        <f>IF(OR($A331="",$B331="",$C331=""),"",C331*'MPTO_working_3-way'!$I330)</f>
        <v>2.9846893778148846</v>
      </c>
      <c r="H331" s="17">
        <f>IF(OR($A331="",$B331="",$C331=""),"",'MPTO_working_3-way'!E330)</f>
        <v>2.8564137904903562</v>
      </c>
      <c r="I331" s="21">
        <f>IF(OR($A331="",$B331="",$C331=""),"",'MPTO_working_3-way'!F330)</f>
        <v>3.1765050221943167</v>
      </c>
      <c r="J331" s="22">
        <f>IF(OR($A331="",$B331="",$C331=""),"",'MPTO_working_3-way'!G330)</f>
        <v>2.9841903766830962</v>
      </c>
      <c r="K331" s="17">
        <f>IF(OR($A331="",$B331="",$C331=""),"",'OddsRatio_working_3-way'!H330)</f>
        <v>2.858521846395631</v>
      </c>
      <c r="L331" s="21">
        <f>IF(OR($A331="",$B331="",$C331=""),"",'OddsRatio_working_3-way'!I330)</f>
        <v>3.1735255491745522</v>
      </c>
      <c r="M331" s="22">
        <f>IF(OR($A331="",$B331="",$C331=""),"",'OddsRatio_working_3-way'!J330)</f>
        <v>2.9845233275071998</v>
      </c>
      <c r="N331" s="23">
        <f t="shared" si="23"/>
        <v>34.955774875401382</v>
      </c>
      <c r="O331" s="24">
        <f t="shared" si="24"/>
        <v>31.539901109075512</v>
      </c>
      <c r="P331" s="24">
        <f t="shared" si="25"/>
        <v>33.504324015523117</v>
      </c>
      <c r="Q331" t="s">
        <v>689</v>
      </c>
      <c r="R331" t="s">
        <v>688</v>
      </c>
      <c r="S331" s="28">
        <v>44436</v>
      </c>
      <c r="AD331" s="39"/>
      <c r="AE331" s="39"/>
      <c r="AF331" s="31"/>
      <c r="AG331" s="31"/>
      <c r="AH331" s="50"/>
      <c r="AI331" s="39"/>
      <c r="AJ331" t="s">
        <v>714</v>
      </c>
    </row>
    <row r="332" spans="1:36" s="38" customFormat="1" ht="15" x14ac:dyDescent="0.25">
      <c r="A332">
        <v>2.0499999999999998</v>
      </c>
      <c r="B332">
        <v>3.92</v>
      </c>
      <c r="C332">
        <v>3.37</v>
      </c>
      <c r="D332" s="20">
        <f t="shared" si="26"/>
        <v>3.9642823909617375E-2</v>
      </c>
      <c r="E332" s="17">
        <f>IF(OR($A332="",$B332="",$C332=""),"",A332*'MPTO_working_3-way'!$I331)</f>
        <v>2.1312677890147156</v>
      </c>
      <c r="F332" s="21">
        <f>IF(OR($A332="",$B332="",$C332=""),"",B332*'MPTO_working_3-way'!$I331)</f>
        <v>4.0753998697257003</v>
      </c>
      <c r="G332" s="22">
        <f>IF(OR($A332="",$B332="",$C332=""),"",C332*'MPTO_working_3-way'!$I331)</f>
        <v>3.5035963165754107</v>
      </c>
      <c r="H332" s="17">
        <f>IF(OR($A332="",$B332="",$C332=""),"",'MPTO_working_3-way'!E331)</f>
        <v>2.1070792232508126</v>
      </c>
      <c r="I332" s="21">
        <f>IF(OR($A332="",$B332="",$C332=""),"",'MPTO_working_3-way'!F331)</f>
        <v>4.1341487243994477</v>
      </c>
      <c r="J332" s="22">
        <f>IF(OR($A332="",$B332="",$C332=""),"",'MPTO_working_3-way'!G331)</f>
        <v>3.5270677533881902</v>
      </c>
      <c r="K332" s="17">
        <f>IF(OR($A332="",$B332="",$C332=""),"",'OddsRatio_working_3-way'!H331)</f>
        <v>2.1167986020435161</v>
      </c>
      <c r="L332" s="21">
        <f>IF(OR($A332="",$B332="",$C332=""),"",'OddsRatio_working_3-way'!I331)</f>
        <v>4.1057637313972073</v>
      </c>
      <c r="M332" s="22">
        <f>IF(OR($A332="",$B332="",$C332=""),"",'OddsRatio_working_3-way'!J331)</f>
        <v>3.5207739874696515</v>
      </c>
      <c r="N332" s="23">
        <f t="shared" si="23"/>
        <v>46.920429481191555</v>
      </c>
      <c r="O332" s="24">
        <f t="shared" si="24"/>
        <v>24.53746949909252</v>
      </c>
      <c r="P332" s="24">
        <f t="shared" si="25"/>
        <v>28.542101019715926</v>
      </c>
      <c r="Q332" t="s">
        <v>776</v>
      </c>
      <c r="R332" t="s">
        <v>774</v>
      </c>
      <c r="S332" s="28">
        <v>44436</v>
      </c>
      <c r="AD332" s="39"/>
      <c r="AE332" s="39"/>
      <c r="AF332" s="31"/>
      <c r="AG332" s="31"/>
      <c r="AH332" s="50"/>
      <c r="AI332" s="39"/>
      <c r="AJ332" t="s">
        <v>785</v>
      </c>
    </row>
    <row r="333" spans="1:36" s="38" customFormat="1" ht="15" x14ac:dyDescent="0.25">
      <c r="A333">
        <v>3.31</v>
      </c>
      <c r="B333">
        <v>3.4</v>
      </c>
      <c r="C333">
        <v>2.2599999999999998</v>
      </c>
      <c r="D333" s="20">
        <f t="shared" si="26"/>
        <v>3.8710326790395877E-2</v>
      </c>
      <c r="E333" s="17">
        <f>IF(OR($A333="",$B333="",$C333=""),"",A333*'MPTO_working_3-way'!$I332)</f>
        <v>3.4381311816762103</v>
      </c>
      <c r="F333" s="21">
        <f>IF(OR($A333="",$B333="",$C333=""),"",B333*'MPTO_working_3-way'!$I332)</f>
        <v>3.5316151110873459</v>
      </c>
      <c r="G333" s="22">
        <f>IF(OR($A333="",$B333="",$C333=""),"",C333*'MPTO_working_3-way'!$I332)</f>
        <v>2.3474853385462944</v>
      </c>
      <c r="H333" s="17">
        <f>IF(OR($A333="",$B333="",$C333=""),"",'MPTO_working_3-way'!E332)</f>
        <v>3.4576788245487466</v>
      </c>
      <c r="I333" s="21">
        <f>IF(OR($A333="",$B333="",$C333=""),"",'MPTO_working_3-way'!F332)</f>
        <v>3.5560081352494541</v>
      </c>
      <c r="J333" s="22">
        <f>IF(OR($A333="",$B333="",$C333=""),"",'MPTO_working_3-way'!G332)</f>
        <v>2.3278852771906529</v>
      </c>
      <c r="K333" s="17">
        <f>IF(OR($A333="",$B333="",$C333=""),"",'OddsRatio_working_3-way'!H332)</f>
        <v>3.4497071386954197</v>
      </c>
      <c r="L333" s="21">
        <f>IF(OR($A333="",$B333="",$C333=""),"",'OddsRatio_working_3-way'!I332)</f>
        <v>3.5451502739692673</v>
      </c>
      <c r="M333" s="22">
        <f>IF(OR($A333="",$B333="",$C333=""),"",'OddsRatio_working_3-way'!J332)</f>
        <v>2.3362038938338654</v>
      </c>
      <c r="N333" s="23">
        <f t="shared" si="23"/>
        <v>29.085568500980369</v>
      </c>
      <c r="O333" s="24">
        <f t="shared" si="24"/>
        <v>28.315656393601479</v>
      </c>
      <c r="P333" s="24">
        <f t="shared" si="25"/>
        <v>42.598775105418156</v>
      </c>
      <c r="Q333" t="s">
        <v>777</v>
      </c>
      <c r="R333" t="s">
        <v>787</v>
      </c>
      <c r="S333" s="28">
        <v>44436</v>
      </c>
      <c r="AD333" s="39"/>
      <c r="AE333" s="39"/>
      <c r="AF333" s="31"/>
      <c r="AG333" s="31"/>
      <c r="AH333" s="50"/>
      <c r="AI333" s="39"/>
      <c r="AJ333" t="s">
        <v>785</v>
      </c>
    </row>
    <row r="334" spans="1:36" s="38" customFormat="1" ht="15" x14ac:dyDescent="0.25">
      <c r="A334">
        <v>2.06</v>
      </c>
      <c r="B334">
        <v>3.8</v>
      </c>
      <c r="C334">
        <v>3.58</v>
      </c>
      <c r="D334" s="20">
        <f t="shared" si="26"/>
        <v>2.7924396879273061E-2</v>
      </c>
      <c r="E334" s="17">
        <f>IF(OR($A334="",$B334="",$C334=""),"",A334*'MPTO_working_3-way'!$I333)</f>
        <v>2.1175242575713025</v>
      </c>
      <c r="F334" s="21">
        <f>IF(OR($A334="",$B334="",$C334=""),"",B334*'MPTO_working_3-way'!$I333)</f>
        <v>3.9061127081412375</v>
      </c>
      <c r="G334" s="22">
        <f>IF(OR($A334="",$B334="",$C334=""),"",C334*'MPTO_working_3-way'!$I333)</f>
        <v>3.6799693408277978</v>
      </c>
      <c r="H334" s="17">
        <f>IF(OR($A334="",$B334="",$C334=""),"",'MPTO_working_3-way'!E333)</f>
        <v>2.1002721996610494</v>
      </c>
      <c r="I334" s="21">
        <f>IF(OR($A334="",$B334="",$C334=""),"",'MPTO_working_3-way'!F333)</f>
        <v>3.9393379389968244</v>
      </c>
      <c r="J334" s="22">
        <f>IF(OR($A334="",$B334="",$C334=""),"",'MPTO_working_3-way'!G333)</f>
        <v>3.7034091229455051</v>
      </c>
      <c r="K334" s="17">
        <f>IF(OR($A334="",$B334="",$C334=""),"",'OddsRatio_working_3-way'!H333)</f>
        <v>2.1072101865019577</v>
      </c>
      <c r="L334" s="21">
        <f>IF(OR($A334="",$B334="",$C334=""),"",'OddsRatio_working_3-way'!I333)</f>
        <v>3.9247061530240392</v>
      </c>
      <c r="M334" s="22">
        <f>IF(OR($A334="",$B334="",$C334=""),"",'OddsRatio_working_3-way'!J333)</f>
        <v>3.6949078124292938</v>
      </c>
      <c r="N334" s="23">
        <f t="shared" si="23"/>
        <v>47.224960773150784</v>
      </c>
      <c r="O334" s="24">
        <f t="shared" si="24"/>
        <v>25.600899787550162</v>
      </c>
      <c r="P334" s="24">
        <f t="shared" si="25"/>
        <v>27.174139439299054</v>
      </c>
      <c r="Q334" t="s">
        <v>661</v>
      </c>
      <c r="R334" t="s">
        <v>648</v>
      </c>
      <c r="S334" s="28">
        <v>44436</v>
      </c>
      <c r="AD334" s="39"/>
      <c r="AE334" s="39"/>
      <c r="AF334" s="31"/>
      <c r="AG334" s="31"/>
      <c r="AH334" s="50"/>
      <c r="AI334" s="39"/>
      <c r="AJ334" t="s">
        <v>715</v>
      </c>
    </row>
    <row r="335" spans="1:36" s="38" customFormat="1" ht="15" x14ac:dyDescent="0.25">
      <c r="A335">
        <v>1.85</v>
      </c>
      <c r="B335">
        <v>3.93</v>
      </c>
      <c r="C335">
        <v>4.2300000000000004</v>
      </c>
      <c r="D335" s="20">
        <f t="shared" si="26"/>
        <v>3.1400086134534488E-2</v>
      </c>
      <c r="E335" s="17">
        <f>IF(OR($A335="",$B335="",$C335=""),"",A335*'MPTO_working_3-way'!$I334)</f>
        <v>1.9080901593488888</v>
      </c>
      <c r="F335" s="21">
        <f>IF(OR($A335="",$B335="",$C335=""),"",B335*'MPTO_working_3-way'!$I334)</f>
        <v>4.0534023385087208</v>
      </c>
      <c r="G335" s="22">
        <f>IF(OR($A335="",$B335="",$C335=""),"",C335*'MPTO_working_3-way'!$I334)</f>
        <v>4.3628223643490811</v>
      </c>
      <c r="H335" s="17">
        <f>IF(OR($A335="",$B335="",$C335=""),"",'MPTO_working_3-way'!E334)</f>
        <v>1.886529601726904</v>
      </c>
      <c r="I335" s="21">
        <f>IF(OR($A335="",$B335="",$C335=""),"",'MPTO_working_3-way'!F334)</f>
        <v>4.0985919434725036</v>
      </c>
      <c r="J335" s="22">
        <f>IF(OR($A335="",$B335="",$C335=""),"",'MPTO_working_3-way'!G334)</f>
        <v>4.4259552816716434</v>
      </c>
      <c r="K335" s="17">
        <f>IF(OR($A335="",$B335="",$C335=""),"",'OddsRatio_working_3-way'!H334)</f>
        <v>1.8945840528519371</v>
      </c>
      <c r="L335" s="21">
        <f>IF(OR($A335="",$B335="",$C335=""),"",'OddsRatio_working_3-way'!I334)</f>
        <v>4.0836838527719719</v>
      </c>
      <c r="M335" s="22">
        <f>IF(OR($A335="",$B335="",$C335=""),"",'OddsRatio_working_3-way'!J334)</f>
        <v>4.3994194008373615</v>
      </c>
      <c r="N335" s="23">
        <f t="shared" si="23"/>
        <v>52.408424995034672</v>
      </c>
      <c r="O335" s="24">
        <f t="shared" si="24"/>
        <v>24.67063263125042</v>
      </c>
      <c r="P335" s="24">
        <f t="shared" si="25"/>
        <v>22.920942373714929</v>
      </c>
      <c r="Q335" t="s">
        <v>772</v>
      </c>
      <c r="R335" t="s">
        <v>691</v>
      </c>
      <c r="S335" s="28">
        <v>44436</v>
      </c>
      <c r="AD335" s="39"/>
      <c r="AE335" s="39"/>
      <c r="AF335" s="31"/>
      <c r="AG335" s="31"/>
      <c r="AH335" s="50"/>
      <c r="AI335" s="39"/>
      <c r="AJ335" t="s">
        <v>715</v>
      </c>
    </row>
    <row r="336" spans="1:36" s="38" customFormat="1" ht="15" x14ac:dyDescent="0.25">
      <c r="A336">
        <v>2.1800000000000002</v>
      </c>
      <c r="B336">
        <v>3.51</v>
      </c>
      <c r="C336">
        <v>3.44</v>
      </c>
      <c r="D336" s="20">
        <f t="shared" si="26"/>
        <v>3.4313555649164718E-2</v>
      </c>
      <c r="E336" s="17">
        <f>IF(OR($A336="",$B336="",$C336=""),"",A336*'MPTO_working_3-way'!$I335)</f>
        <v>2.2548035513151792</v>
      </c>
      <c r="F336" s="21">
        <f>IF(OR($A336="",$B336="",$C336=""),"",B336*'MPTO_working_3-way'!$I335)</f>
        <v>3.630440580328568</v>
      </c>
      <c r="G336" s="22">
        <f>IF(OR($A336="",$B336="",$C336=""),"",C336*'MPTO_working_3-way'!$I335)</f>
        <v>3.5580386314331265</v>
      </c>
      <c r="H336" s="17">
        <f>IF(OR($A336="",$B336="",$C336=""),"",'MPTO_working_3-way'!E335)</f>
        <v>2.2357472787649555</v>
      </c>
      <c r="I336" s="21">
        <f>IF(OR($A336="",$B336="",$C336=""),"",'MPTO_working_3-way'!F335)</f>
        <v>3.6568094160743212</v>
      </c>
      <c r="J336" s="22">
        <f>IF(OR($A336="",$B336="",$C336=""),"",'MPTO_working_3-way'!G335)</f>
        <v>3.5808946339665462</v>
      </c>
      <c r="K336" s="17">
        <f>IF(OR($A336="",$B336="",$C336=""),"",'OddsRatio_working_3-way'!H335)</f>
        <v>2.2436628046695231</v>
      </c>
      <c r="L336" s="21">
        <f>IF(OR($A336="",$B336="",$C336=""),"",'OddsRatio_working_3-way'!I335)</f>
        <v>3.6454183387461883</v>
      </c>
      <c r="M336" s="22">
        <f>IF(OR($A336="",$B336="",$C336=""),"",'OddsRatio_working_3-way'!J335)</f>
        <v>3.5716417316895215</v>
      </c>
      <c r="N336" s="23">
        <f t="shared" si="23"/>
        <v>44.349761619663994</v>
      </c>
      <c r="O336" s="24">
        <f t="shared" si="24"/>
        <v>27.544866191130346</v>
      </c>
      <c r="P336" s="24">
        <f t="shared" si="25"/>
        <v>28.105372189205667</v>
      </c>
      <c r="Q336" t="s">
        <v>581</v>
      </c>
      <c r="R336" t="s">
        <v>653</v>
      </c>
      <c r="S336" s="28">
        <v>44436</v>
      </c>
      <c r="AD336" s="39"/>
      <c r="AE336" s="39"/>
      <c r="AF336" s="31"/>
      <c r="AG336" s="31"/>
      <c r="AH336" s="50"/>
      <c r="AI336" s="39"/>
      <c r="AJ336" t="s">
        <v>715</v>
      </c>
    </row>
    <row r="337" spans="1:36" s="38" customFormat="1" ht="15" x14ac:dyDescent="0.25">
      <c r="A337">
        <v>1.85</v>
      </c>
      <c r="B337">
        <v>3.78</v>
      </c>
      <c r="C337">
        <v>4.3499999999999996</v>
      </c>
      <c r="D337" s="20">
        <f t="shared" si="26"/>
        <v>3.4975862562069304E-2</v>
      </c>
      <c r="E337" s="17">
        <f>IF(OR($A337="",$B337="",$C337=""),"",A337*'MPTO_working_3-way'!$I336)</f>
        <v>1.9147053457398282</v>
      </c>
      <c r="F337" s="21">
        <f>IF(OR($A337="",$B337="",$C337=""),"",B337*'MPTO_working_3-way'!$I336)</f>
        <v>3.9122087604846216</v>
      </c>
      <c r="G337" s="22">
        <f>IF(OR($A337="",$B337="",$C337=""),"",C337*'MPTO_working_3-way'!$I336)</f>
        <v>4.5021450021450011</v>
      </c>
      <c r="H337" s="17">
        <f>IF(OR($A337="",$B337="",$C337=""),"",'MPTO_working_3-way'!E336)</f>
        <v>1.8907812174648115</v>
      </c>
      <c r="I337" s="21">
        <f>IF(OR($A337="",$B337="",$C337=""),"",'MPTO_working_3-way'!F336)</f>
        <v>3.9542627244779234</v>
      </c>
      <c r="J337" s="22">
        <f>IF(OR($A337="",$B337="",$C337=""),"",'MPTO_working_3-way'!G336)</f>
        <v>4.5823962279783368</v>
      </c>
      <c r="K337" s="17">
        <f>IF(OR($A337="",$B337="",$C337=""),"",'OddsRatio_working_3-way'!H336)</f>
        <v>1.8997317691382543</v>
      </c>
      <c r="L337" s="21">
        <f>IF(OR($A337="",$B337="",$C337=""),"",'OddsRatio_working_3-way'!I336)</f>
        <v>3.9426521390639362</v>
      </c>
      <c r="M337" s="22">
        <f>IF(OR($A337="",$B337="",$C337=""),"",'OddsRatio_working_3-way'!J336)</f>
        <v>4.5460016783684125</v>
      </c>
      <c r="N337" s="23">
        <f t="shared" si="23"/>
        <v>52.227357187098008</v>
      </c>
      <c r="O337" s="24">
        <f t="shared" si="24"/>
        <v>25.561008147124692</v>
      </c>
      <c r="P337" s="24">
        <f t="shared" si="25"/>
        <v>22.211634665777318</v>
      </c>
      <c r="Q337" t="s">
        <v>693</v>
      </c>
      <c r="R337" t="s">
        <v>647</v>
      </c>
      <c r="S337" s="28">
        <v>44436</v>
      </c>
      <c r="AD337" s="39"/>
      <c r="AE337" s="39"/>
      <c r="AF337" s="31"/>
      <c r="AG337" s="31"/>
      <c r="AH337" s="50"/>
      <c r="AI337" s="39"/>
      <c r="AJ337" t="s">
        <v>715</v>
      </c>
    </row>
    <row r="338" spans="1:36" s="38" customFormat="1" ht="15" x14ac:dyDescent="0.25">
      <c r="A338">
        <v>2.2999999999999998</v>
      </c>
      <c r="B338">
        <v>3.25</v>
      </c>
      <c r="C338">
        <v>3.38</v>
      </c>
      <c r="D338" s="20">
        <f t="shared" si="26"/>
        <v>3.8332904553640468E-2</v>
      </c>
      <c r="E338" s="17">
        <f>IF(OR($A338="",$B338="",$C338=""),"",A338*'MPTO_working_3-way'!$I337)</f>
        <v>2.3881656804733731</v>
      </c>
      <c r="F338" s="21">
        <f>IF(OR($A338="",$B338="",$C338=""),"",B338*'MPTO_working_3-way'!$I337)</f>
        <v>3.3745819397993317</v>
      </c>
      <c r="G338" s="22">
        <f>IF(OR($A338="",$B338="",$C338=""),"",C338*'MPTO_working_3-way'!$I337)</f>
        <v>3.5095652173913048</v>
      </c>
      <c r="H338" s="17">
        <f>IF(OR($A338="",$B338="",$C338=""),"",'MPTO_working_3-way'!E337)</f>
        <v>2.3696403170087383</v>
      </c>
      <c r="I338" s="21">
        <f>IF(OR($A338="",$B338="",$C338=""),"",'MPTO_working_3-way'!F337)</f>
        <v>3.3908112823495209</v>
      </c>
      <c r="J338" s="22">
        <f>IF(OR($A338="",$B338="",$C338=""),"",'MPTO_working_3-way'!G337)</f>
        <v>3.5325658891245086</v>
      </c>
      <c r="K338" s="17">
        <f>IF(OR($A338="",$B338="",$C338=""),"",'OddsRatio_working_3-way'!H337)</f>
        <v>2.3775952263840328</v>
      </c>
      <c r="L338" s="21">
        <f>IF(OR($A338="",$B338="",$C338=""),"",'OddsRatio_working_3-way'!I337)</f>
        <v>3.3842994302800569</v>
      </c>
      <c r="M338" s="22">
        <f>IF(OR($A338="",$B338="",$C338=""),"",'OddsRatio_working_3-way'!J337)</f>
        <v>3.5220589529184596</v>
      </c>
      <c r="N338" s="23">
        <f t="shared" si="23"/>
        <v>41.87314172447968</v>
      </c>
      <c r="O338" s="24">
        <f t="shared" si="24"/>
        <v>29.633300297324077</v>
      </c>
      <c r="P338" s="24">
        <f t="shared" si="25"/>
        <v>28.493557978196232</v>
      </c>
      <c r="Q338" t="s">
        <v>664</v>
      </c>
      <c r="R338" t="s">
        <v>531</v>
      </c>
      <c r="S338" s="28">
        <v>44437</v>
      </c>
      <c r="AD338" s="39"/>
      <c r="AE338" s="39"/>
      <c r="AF338" s="31"/>
      <c r="AG338" s="31"/>
      <c r="AH338" s="50"/>
      <c r="AI338" s="39"/>
      <c r="AJ338" t="s">
        <v>703</v>
      </c>
    </row>
    <row r="339" spans="1:36" s="38" customFormat="1" ht="15" x14ac:dyDescent="0.25">
      <c r="A339">
        <v>3.47</v>
      </c>
      <c r="B339">
        <v>3.17</v>
      </c>
      <c r="C339">
        <v>2.2999999999999998</v>
      </c>
      <c r="D339" s="20">
        <f t="shared" si="26"/>
        <v>3.8424459985209491E-2</v>
      </c>
      <c r="E339" s="17">
        <f>IF(OR($A339="",$B339="",$C339=""),"",A339*'MPTO_working_3-way'!$I338)</f>
        <v>3.6033328761486771</v>
      </c>
      <c r="F339" s="21">
        <f>IF(OR($A339="",$B339="",$C339=""),"",B339*'MPTO_working_3-way'!$I338)</f>
        <v>3.2918055381531142</v>
      </c>
      <c r="G339" s="22">
        <f>IF(OR($A339="",$B339="",$C339=""),"",C339*'MPTO_working_3-way'!$I338)</f>
        <v>2.3883762579659815</v>
      </c>
      <c r="H339" s="17">
        <f>IF(OR($A339="",$B339="",$C339=""),"",'MPTO_working_3-way'!E338)</f>
        <v>3.631394769691406</v>
      </c>
      <c r="I339" s="21">
        <f>IF(OR($A339="",$B339="",$C339=""),"",'MPTO_working_3-way'!F338)</f>
        <v>3.3041547838632153</v>
      </c>
      <c r="J339" s="22">
        <f>IF(OR($A339="",$B339="",$C339=""),"",'MPTO_working_3-way'!G338)</f>
        <v>2.3698116966101392</v>
      </c>
      <c r="K339" s="17">
        <f>IF(OR($A339="",$B339="",$C339=""),"",'OddsRatio_working_3-way'!H338)</f>
        <v>3.6178558237427176</v>
      </c>
      <c r="L339" s="21">
        <f>IF(OR($A339="",$B339="",$C339=""),"",'OddsRatio_working_3-way'!I338)</f>
        <v>3.2998976265270037</v>
      </c>
      <c r="M339" s="22">
        <f>IF(OR($A339="",$B339="",$C339=""),"",'OddsRatio_working_3-way'!J338)</f>
        <v>2.3778188546014301</v>
      </c>
      <c r="N339" s="23">
        <f t="shared" si="23"/>
        <v>27.752084927241651</v>
      </c>
      <c r="O339" s="24">
        <f t="shared" si="24"/>
        <v>30.378465204267673</v>
      </c>
      <c r="P339" s="24">
        <f t="shared" si="25"/>
        <v>41.869449868490669</v>
      </c>
      <c r="Q339" t="s">
        <v>666</v>
      </c>
      <c r="R339" t="s">
        <v>585</v>
      </c>
      <c r="S339" s="28">
        <v>44437</v>
      </c>
      <c r="AD339" s="39"/>
      <c r="AE339" s="39"/>
      <c r="AF339" s="31"/>
      <c r="AG339" s="31"/>
      <c r="AH339" s="50"/>
      <c r="AI339" s="39"/>
      <c r="AJ339" t="s">
        <v>703</v>
      </c>
    </row>
    <row r="340" spans="1:36" s="38" customFormat="1" ht="15" x14ac:dyDescent="0.25">
      <c r="A340">
        <v>2.94</v>
      </c>
      <c r="B340">
        <v>3.2</v>
      </c>
      <c r="C340">
        <v>2.59</v>
      </c>
      <c r="D340" s="20">
        <f t="shared" si="26"/>
        <v>3.8736440522154858E-2</v>
      </c>
      <c r="E340" s="17">
        <f>IF(OR($A340="",$B340="",$C340=""),"",A340*'MPTO_working_3-way'!$I339)</f>
        <v>3.0538851351351353</v>
      </c>
      <c r="F340" s="21">
        <f>IF(OR($A340="",$B340="",$C340=""),"",B340*'MPTO_working_3-way'!$I339)</f>
        <v>3.3239566096708959</v>
      </c>
      <c r="G340" s="22">
        <f>IF(OR($A340="",$B340="",$C340=""),"",C340*'MPTO_working_3-way'!$I339)</f>
        <v>2.6903273809523811</v>
      </c>
      <c r="H340" s="17">
        <f>IF(OR($A340="",$B340="",$C340=""),"",'MPTO_working_3-way'!E339)</f>
        <v>3.0560114246918495</v>
      </c>
      <c r="I340" s="21">
        <f>IF(OR($A340="",$B340="",$C340=""),"",'MPTO_working_3-way'!F339)</f>
        <v>3.3379190426266407</v>
      </c>
      <c r="J340" s="22">
        <f>IF(OR($A340="",$B340="",$C340=""),"",'MPTO_working_3-way'!G339)</f>
        <v>2.6796128462778026</v>
      </c>
      <c r="K340" s="17">
        <f>IF(OR($A340="",$B340="",$C340=""),"",'OddsRatio_working_3-way'!H339)</f>
        <v>3.05542880296812</v>
      </c>
      <c r="L340" s="21">
        <f>IF(OR($A340="",$B340="",$C340=""),"",'OddsRatio_working_3-way'!I339)</f>
        <v>3.3308986425411677</v>
      </c>
      <c r="M340" s="22">
        <f>IF(OR($A340="",$B340="",$C340=""),"",'OddsRatio_working_3-way'!J339)</f>
        <v>2.6846040189274807</v>
      </c>
      <c r="N340" s="23">
        <f t="shared" si="23"/>
        <v>32.745173958736657</v>
      </c>
      <c r="O340" s="24">
        <f t="shared" si="24"/>
        <v>30.084628574589299</v>
      </c>
      <c r="P340" s="24">
        <f t="shared" si="25"/>
        <v>37.17019746667404</v>
      </c>
      <c r="Q340" t="s">
        <v>530</v>
      </c>
      <c r="R340" t="s">
        <v>532</v>
      </c>
      <c r="S340" s="28">
        <v>44437</v>
      </c>
      <c r="AD340" s="39"/>
      <c r="AE340" s="39"/>
      <c r="AF340" s="31"/>
      <c r="AG340" s="31"/>
      <c r="AH340" s="50"/>
      <c r="AI340" s="39"/>
      <c r="AJ340" t="s">
        <v>703</v>
      </c>
    </row>
    <row r="341" spans="1:36" s="38" customFormat="1" ht="15" x14ac:dyDescent="0.25">
      <c r="A341">
        <v>2.68</v>
      </c>
      <c r="B341">
        <v>3.21</v>
      </c>
      <c r="C341">
        <v>2.82</v>
      </c>
      <c r="D341" s="20">
        <f t="shared" si="26"/>
        <v>3.9270737187002025E-2</v>
      </c>
      <c r="E341" s="17">
        <f>IF(OR($A341="",$B341="",$C341=""),"",A341*'MPTO_working_3-way'!$I340)</f>
        <v>2.7852455756611656</v>
      </c>
      <c r="F341" s="21">
        <f>IF(OR($A341="",$B341="",$C341=""),"",B341*'MPTO_working_3-way'!$I340)</f>
        <v>3.3360590663702765</v>
      </c>
      <c r="G341" s="22">
        <f>IF(OR($A341="",$B341="",$C341=""),"",C341*'MPTO_working_3-way'!$I340)</f>
        <v>2.9307434788673454</v>
      </c>
      <c r="H341" s="17">
        <f>IF(OR($A341="",$B341="",$C341=""),"",'MPTO_working_3-way'!E340)</f>
        <v>2.7774376756799835</v>
      </c>
      <c r="I341" s="21">
        <f>IF(OR($A341="",$B341="",$C341=""),"",'MPTO_working_3-way'!F340)</f>
        <v>3.3507995544771072</v>
      </c>
      <c r="J341" s="22">
        <f>IF(OR($A341="",$B341="",$C341=""),"",'MPTO_working_3-way'!G340)</f>
        <v>2.928088917727349</v>
      </c>
      <c r="K341" s="17">
        <f>IF(OR($A341="",$B341="",$C341=""),"",'OddsRatio_working_3-way'!H340)</f>
        <v>2.7812479495894573</v>
      </c>
      <c r="L341" s="21">
        <f>IF(OR($A341="",$B341="",$C341=""),"",'OddsRatio_working_3-way'!I340)</f>
        <v>3.3431892670194645</v>
      </c>
      <c r="M341" s="22">
        <f>IF(OR($A341="",$B341="",$C341=""),"",'OddsRatio_working_3-way'!J340)</f>
        <v>2.9296852787219119</v>
      </c>
      <c r="N341" s="23">
        <f t="shared" si="23"/>
        <v>35.903476833012057</v>
      </c>
      <c r="O341" s="24">
        <f t="shared" si="24"/>
        <v>29.975488446253063</v>
      </c>
      <c r="P341" s="24">
        <f t="shared" si="25"/>
        <v>34.121034720734869</v>
      </c>
      <c r="Q341" t="s">
        <v>534</v>
      </c>
      <c r="R341" t="s">
        <v>589</v>
      </c>
      <c r="S341" s="28">
        <v>44437</v>
      </c>
      <c r="AD341" s="39"/>
      <c r="AE341" s="39"/>
      <c r="AF341" s="31"/>
      <c r="AG341" s="31"/>
      <c r="AH341" s="50"/>
      <c r="AI341" s="39"/>
      <c r="AJ341" t="s">
        <v>703</v>
      </c>
    </row>
    <row r="342" spans="1:36" s="38" customFormat="1" ht="15" x14ac:dyDescent="0.25">
      <c r="A342">
        <v>1.85</v>
      </c>
      <c r="B342">
        <v>3.58</v>
      </c>
      <c r="C342">
        <v>4.5</v>
      </c>
      <c r="D342" s="20">
        <f t="shared" si="26"/>
        <v>4.2092371701309972E-2</v>
      </c>
      <c r="E342" s="17">
        <f>IF(OR($A342="",$B342="",$C342=""),"",A342*'MPTO_working_3-way'!$I341)</f>
        <v>1.9278708876474235</v>
      </c>
      <c r="F342" s="21">
        <f>IF(OR($A342="",$B342="",$C342=""),"",B342*'MPTO_working_3-way'!$I341)</f>
        <v>3.7306906906906896</v>
      </c>
      <c r="G342" s="22">
        <f>IF(OR($A342="",$B342="",$C342=""),"",C342*'MPTO_working_3-way'!$I341)</f>
        <v>4.6894156726558949</v>
      </c>
      <c r="H342" s="17">
        <f>IF(OR($A342="",$B342="",$C342=""),"",'MPTO_working_3-way'!E341)</f>
        <v>1.8993000605410457</v>
      </c>
      <c r="I342" s="21">
        <f>IF(OR($A342="",$B342="",$C342=""),"",'MPTO_working_3-way'!F341)</f>
        <v>3.769334541851983</v>
      </c>
      <c r="J342" s="22">
        <f>IF(OR($A342="",$B342="",$C342=""),"",'MPTO_working_3-way'!G341)</f>
        <v>4.8032716430739457</v>
      </c>
      <c r="K342" s="17">
        <f>IF(OR($A342="",$B342="",$C342=""),"",'OddsRatio_working_3-way'!H341)</f>
        <v>1.9100368038796933</v>
      </c>
      <c r="L342" s="21">
        <f>IF(OR($A342="",$B342="",$C342=""),"",'OddsRatio_working_3-way'!I341)</f>
        <v>3.7622293576583634</v>
      </c>
      <c r="M342" s="22">
        <f>IF(OR($A342="",$B342="",$C342=""),"",'OddsRatio_working_3-way'!J341)</f>
        <v>4.7472103689163845</v>
      </c>
      <c r="N342" s="23">
        <f t="shared" si="23"/>
        <v>51.87069354111663</v>
      </c>
      <c r="O342" s="24">
        <f t="shared" si="24"/>
        <v>26.804688003090998</v>
      </c>
      <c r="P342" s="24">
        <f t="shared" si="25"/>
        <v>21.324618455792393</v>
      </c>
      <c r="Q342" t="s">
        <v>590</v>
      </c>
      <c r="R342" t="s">
        <v>586</v>
      </c>
      <c r="S342" s="28">
        <v>44437</v>
      </c>
      <c r="AD342" s="39"/>
      <c r="AE342" s="39"/>
      <c r="AF342" s="31"/>
      <c r="AG342" s="31"/>
      <c r="AH342" s="50"/>
      <c r="AI342" s="39"/>
      <c r="AJ342" t="s">
        <v>703</v>
      </c>
    </row>
    <row r="343" spans="1:36" s="38" customFormat="1" ht="15" x14ac:dyDescent="0.25">
      <c r="A343">
        <v>5.1100000000000003</v>
      </c>
      <c r="B343">
        <v>4</v>
      </c>
      <c r="C343">
        <v>1.69</v>
      </c>
      <c r="D343" s="20">
        <f t="shared" si="26"/>
        <v>3.7410692574022519E-2</v>
      </c>
      <c r="E343" s="17">
        <f>IF(OR($A343="",$B343="",$C343=""),"",A343*'MPTO_working_3-way'!$I342)</f>
        <v>5.3011686390532553</v>
      </c>
      <c r="F343" s="21">
        <f>IF(OR($A343="",$B343="",$C343=""),"",B343*'MPTO_working_3-way'!$I342)</f>
        <v>4.1496427702960901</v>
      </c>
      <c r="G343" s="22">
        <f>IF(OR($A343="",$B343="",$C343=""),"",C343*'MPTO_working_3-way'!$I342)</f>
        <v>1.7532240704500981</v>
      </c>
      <c r="H343" s="17">
        <f>IF(OR($A343="",$B343="",$C343=""),"",'MPTO_working_3-way'!E342)</f>
        <v>5.4577858297740134</v>
      </c>
      <c r="I343" s="21">
        <f>IF(OR($A343="",$B343="",$C343=""),"",'MPTO_working_3-way'!F342)</f>
        <v>4.2099986187508645</v>
      </c>
      <c r="J343" s="22">
        <f>IF(OR($A343="",$B343="",$C343=""),"",'MPTO_working_3-way'!G342)</f>
        <v>1.726382986521223</v>
      </c>
      <c r="K343" s="17">
        <f>IF(OR($A343="",$B343="",$C343=""),"",'OddsRatio_working_3-way'!H342)</f>
        <v>5.3829940707840285</v>
      </c>
      <c r="L343" s="21">
        <f>IF(OR($A343="",$B343="",$C343=""),"",'OddsRatio_working_3-way'!I342)</f>
        <v>4.199265745097831</v>
      </c>
      <c r="M343" s="22">
        <f>IF(OR($A343="",$B343="",$C343=""),"",'OddsRatio_working_3-way'!J342)</f>
        <v>1.7358311213725015</v>
      </c>
      <c r="N343" s="23">
        <f t="shared" si="23"/>
        <v>18.863765107057446</v>
      </c>
      <c r="O343" s="24">
        <f t="shared" si="24"/>
        <v>24.098459924265885</v>
      </c>
      <c r="P343" s="24">
        <f t="shared" si="25"/>
        <v>57.037774968676658</v>
      </c>
      <c r="Q343" t="s">
        <v>542</v>
      </c>
      <c r="R343" t="s">
        <v>516</v>
      </c>
      <c r="S343" s="28">
        <v>44437</v>
      </c>
      <c r="AD343" s="39"/>
      <c r="AE343" s="39"/>
      <c r="AF343" s="31"/>
      <c r="AG343" s="31"/>
      <c r="AH343" s="50"/>
      <c r="AI343" s="39"/>
      <c r="AJ343" t="s">
        <v>704</v>
      </c>
    </row>
    <row r="344" spans="1:36" s="38" customFormat="1" ht="15" x14ac:dyDescent="0.25">
      <c r="A344">
        <v>3.27</v>
      </c>
      <c r="B344">
        <v>3.53</v>
      </c>
      <c r="C344">
        <v>2.25</v>
      </c>
      <c r="D344" s="20">
        <f t="shared" si="26"/>
        <v>3.3540960978131196E-2</v>
      </c>
      <c r="E344" s="17">
        <f>IF(OR($A344="",$B344="",$C344=""),"",A344*'MPTO_working_3-way'!$I343)</f>
        <v>3.3796789423984892</v>
      </c>
      <c r="F344" s="21">
        <f>IF(OR($A344="",$B344="",$C344=""),"",B344*'MPTO_working_3-way'!$I343)</f>
        <v>3.6483995922528027</v>
      </c>
      <c r="G344" s="22">
        <f>IF(OR($A344="",$B344="",$C344=""),"",C344*'MPTO_working_3-way'!$I343)</f>
        <v>2.3254671622007952</v>
      </c>
      <c r="H344" s="17">
        <f>IF(OR($A344="",$B344="",$C344=""),"",'MPTO_working_3-way'!E343)</f>
        <v>3.3940866099286149</v>
      </c>
      <c r="I344" s="21">
        <f>IF(OR($A344="",$B344="",$C344=""),"",'MPTO_working_3-way'!F343)</f>
        <v>3.6750411235120359</v>
      </c>
      <c r="J344" s="22">
        <f>IF(OR($A344="",$B344="",$C344=""),"",'MPTO_working_3-way'!G343)</f>
        <v>2.3080609363509725</v>
      </c>
      <c r="K344" s="17">
        <f>IF(OR($A344="",$B344="",$C344=""),"",'OddsRatio_working_3-way'!H343)</f>
        <v>3.3888789600861418</v>
      </c>
      <c r="L344" s="21">
        <f>IF(OR($A344="",$B344="",$C344=""),"",'OddsRatio_working_3-way'!I343)</f>
        <v>3.6624950524308102</v>
      </c>
      <c r="M344" s="22">
        <f>IF(OR($A344="",$B344="",$C344=""),"",'OddsRatio_working_3-way'!J343)</f>
        <v>2.3154619824262892</v>
      </c>
      <c r="N344" s="23">
        <f t="shared" si="23"/>
        <v>29.588609363300066</v>
      </c>
      <c r="O344" s="24">
        <f t="shared" si="24"/>
        <v>27.409278362037178</v>
      </c>
      <c r="P344" s="24">
        <f t="shared" si="25"/>
        <v>43.002112274662764</v>
      </c>
      <c r="Q344" t="s">
        <v>596</v>
      </c>
      <c r="R344" t="s">
        <v>539</v>
      </c>
      <c r="S344" s="28">
        <v>44437</v>
      </c>
      <c r="AD344" s="39"/>
      <c r="AE344" s="39"/>
      <c r="AF344" s="31"/>
      <c r="AG344" s="31"/>
      <c r="AH344" s="50"/>
      <c r="AI344" s="39"/>
      <c r="AJ344" t="s">
        <v>704</v>
      </c>
    </row>
    <row r="345" spans="1:36" s="38" customFormat="1" ht="15" x14ac:dyDescent="0.25">
      <c r="A345">
        <v>5.56</v>
      </c>
      <c r="B345">
        <v>4.4800000000000004</v>
      </c>
      <c r="C345">
        <v>1.58</v>
      </c>
      <c r="D345" s="20">
        <f t="shared" si="26"/>
        <v>3.5981793227262582E-2</v>
      </c>
      <c r="E345" s="17">
        <f>IF(OR($A345="",$B345="",$C345=""),"",A345*'MPTO_working_3-way'!$I344)</f>
        <v>5.7600587703435799</v>
      </c>
      <c r="F345" s="21">
        <f>IF(OR($A345="",$B345="",$C345=""),"",B345*'MPTO_working_3-way'!$I344)</f>
        <v>4.6411984336581371</v>
      </c>
      <c r="G345" s="22">
        <f>IF(OR($A345="",$B345="",$C345=""),"",C345*'MPTO_working_3-way'!$I344)</f>
        <v>1.636851233299075</v>
      </c>
      <c r="H345" s="17">
        <f>IF(OR($A345="",$B345="",$C345=""),"",'MPTO_working_3-way'!E344)</f>
        <v>5.9572678966718158</v>
      </c>
      <c r="I345" s="21">
        <f>IF(OR($A345="",$B345="",$C345=""),"",'MPTO_working_3-way'!F344)</f>
        <v>4.7343922024529013</v>
      </c>
      <c r="J345" s="22">
        <f>IF(OR($A345="",$B345="",$C345=""),"",'MPTO_working_3-way'!G344)</f>
        <v>1.6105200163949667</v>
      </c>
      <c r="K345" s="17">
        <f>IF(OR($A345="",$B345="",$C345=""),"",'OddsRatio_working_3-way'!H344)</f>
        <v>5.8689012668651577</v>
      </c>
      <c r="L345" s="21">
        <f>IF(OR($A345="",$B345="",$C345=""),"",'OddsRatio_working_3-way'!I344)</f>
        <v>4.7157404405023584</v>
      </c>
      <c r="M345" s="22">
        <f>IF(OR($A345="",$B345="",$C345=""),"",'OddsRatio_working_3-way'!J344)</f>
        <v>1.6192900734170599</v>
      </c>
      <c r="N345" s="23">
        <f t="shared" si="23"/>
        <v>17.360933974296085</v>
      </c>
      <c r="O345" s="24">
        <f t="shared" si="24"/>
        <v>21.546159128813891</v>
      </c>
      <c r="P345" s="24">
        <f t="shared" si="25"/>
        <v>61.092906896890021</v>
      </c>
      <c r="Q345" t="s">
        <v>595</v>
      </c>
      <c r="R345" t="s">
        <v>538</v>
      </c>
      <c r="S345" s="28">
        <v>44437</v>
      </c>
      <c r="AD345" s="39"/>
      <c r="AE345" s="39"/>
      <c r="AF345" s="31"/>
      <c r="AG345" s="31"/>
      <c r="AH345" s="50"/>
      <c r="AI345" s="39"/>
      <c r="AJ345" t="s">
        <v>704</v>
      </c>
    </row>
    <row r="346" spans="1:36" s="38" customFormat="1" ht="15" x14ac:dyDescent="0.25">
      <c r="A346">
        <v>2.5</v>
      </c>
      <c r="B346">
        <v>2.93</v>
      </c>
      <c r="C346">
        <v>3.36</v>
      </c>
      <c r="D346" s="20">
        <f t="shared" si="26"/>
        <v>3.8915975946692605E-2</v>
      </c>
      <c r="E346" s="17">
        <f>IF(OR($A346="",$B346="",$C346=""),"",A346*'MPTO_working_3-way'!$I345)</f>
        <v>2.5972899398667315</v>
      </c>
      <c r="F346" s="21">
        <f>IF(OR($A346="",$B346="",$C346=""),"",B346*'MPTO_working_3-way'!$I345)</f>
        <v>3.0440238095238095</v>
      </c>
      <c r="G346" s="22">
        <f>IF(OR($A346="",$B346="",$C346=""),"",C346*'MPTO_working_3-way'!$I345)</f>
        <v>3.490757679180887</v>
      </c>
      <c r="H346" s="17">
        <f>IF(OR($A346="",$B346="",$C346=""),"",'MPTO_working_3-way'!E345)</f>
        <v>2.5837923335876205</v>
      </c>
      <c r="I346" s="21">
        <f>IF(OR($A346="",$B346="",$C346=""),"",'MPTO_working_3-way'!F345)</f>
        <v>3.0457631733093531</v>
      </c>
      <c r="J346" s="22">
        <f>IF(OR($A346="",$B346="",$C346=""),"",'MPTO_working_3-way'!G345)</f>
        <v>3.5131225853110783</v>
      </c>
      <c r="K346" s="17">
        <f>IF(OR($A346="",$B346="",$C346=""),"",'OddsRatio_working_3-way'!H345)</f>
        <v>2.5900122230442801</v>
      </c>
      <c r="L346" s="21">
        <f>IF(OR($A346="",$B346="",$C346=""),"",'OddsRatio_working_3-way'!I345)</f>
        <v>3.045815726983641</v>
      </c>
      <c r="M346" s="22">
        <f>IF(OR($A346="",$B346="",$C346=""),"",'OddsRatio_working_3-way'!J345)</f>
        <v>3.5016192309230014</v>
      </c>
      <c r="N346" s="23">
        <f t="shared" si="23"/>
        <v>38.501669938755882</v>
      </c>
      <c r="O346" s="24">
        <f t="shared" si="24"/>
        <v>32.851254213955528</v>
      </c>
      <c r="P346" s="24">
        <f t="shared" si="25"/>
        <v>28.647075847288601</v>
      </c>
      <c r="Q346" t="s">
        <v>543</v>
      </c>
      <c r="R346" t="s">
        <v>699</v>
      </c>
      <c r="S346" s="28">
        <v>44437</v>
      </c>
      <c r="AD346" s="39"/>
      <c r="AE346" s="39"/>
      <c r="AF346" s="31"/>
      <c r="AG346" s="31"/>
      <c r="AH346" s="50"/>
      <c r="AI346" s="39"/>
      <c r="AJ346" t="s">
        <v>709</v>
      </c>
    </row>
    <row r="347" spans="1:36" s="38" customFormat="1" ht="15" x14ac:dyDescent="0.25">
      <c r="A347">
        <v>1.64</v>
      </c>
      <c r="B347">
        <v>4.21</v>
      </c>
      <c r="C347">
        <v>5.1100000000000003</v>
      </c>
      <c r="D347" s="20">
        <f t="shared" si="26"/>
        <v>4.2980505015038473E-2</v>
      </c>
      <c r="E347" s="17">
        <f>IF(OR($A347="",$B347="",$C347=""),"",A347*'MPTO_working_3-way'!$I346)</f>
        <v>1.7104880282246631</v>
      </c>
      <c r="F347" s="21">
        <f>IF(OR($A347="",$B347="",$C347=""),"",B347*'MPTO_working_3-way'!$I346)</f>
        <v>4.390947926113312</v>
      </c>
      <c r="G347" s="22">
        <f>IF(OR($A347="",$B347="",$C347=""),"",C347*'MPTO_working_3-way'!$I346)</f>
        <v>5.3296303806268472</v>
      </c>
      <c r="H347" s="17">
        <f>IF(OR($A347="",$B347="",$C347=""),"",'MPTO_working_3-way'!E346)</f>
        <v>1.67946062258909</v>
      </c>
      <c r="I347" s="21">
        <f>IF(OR($A347="",$B347="",$C347=""),"",'MPTO_working_3-way'!F346)</f>
        <v>4.4802294065418753</v>
      </c>
      <c r="J347" s="22">
        <f>IF(OR($A347="",$B347="",$C347=""),"",'MPTO_working_3-way'!G346)</f>
        <v>5.5136554122815573</v>
      </c>
      <c r="K347" s="17">
        <f>IF(OR($A347="",$B347="",$C347=""),"",'OddsRatio_working_3-way'!H346)</f>
        <v>1.6900206483499962</v>
      </c>
      <c r="L347" s="21">
        <f>IF(OR($A347="",$B347="",$C347=""),"",'OddsRatio_working_3-way'!I346)</f>
        <v>4.4608848143804476</v>
      </c>
      <c r="M347" s="22">
        <f>IF(OR($A347="",$B347="",$C347=""),"",'OddsRatio_working_3-way'!J346)</f>
        <v>5.4312263511226311</v>
      </c>
      <c r="N347" s="23">
        <f t="shared" si="23"/>
        <v>58.462847064642276</v>
      </c>
      <c r="O347" s="24">
        <f t="shared" si="24"/>
        <v>22.774125697390339</v>
      </c>
      <c r="P347" s="24">
        <f t="shared" si="25"/>
        <v>18.763027237967382</v>
      </c>
      <c r="Q347" t="s">
        <v>545</v>
      </c>
      <c r="R347" t="s">
        <v>603</v>
      </c>
      <c r="S347" s="28">
        <v>44437</v>
      </c>
      <c r="AD347" s="39"/>
      <c r="AE347" s="39"/>
      <c r="AF347" s="31"/>
      <c r="AG347" s="31"/>
      <c r="AH347" s="50"/>
      <c r="AI347" s="39"/>
      <c r="AJ347" t="s">
        <v>709</v>
      </c>
    </row>
    <row r="348" spans="1:36" s="38" customFormat="1" ht="15" x14ac:dyDescent="0.25">
      <c r="A348">
        <v>2.5</v>
      </c>
      <c r="B348">
        <v>3.03</v>
      </c>
      <c r="C348">
        <v>3.25</v>
      </c>
      <c r="D348" s="20">
        <f t="shared" si="26"/>
        <v>3.7725310992637873E-2</v>
      </c>
      <c r="E348" s="17">
        <f>IF(OR($A348="",$B348="",$C348=""),"",A348*'MPTO_working_3-way'!$I347)</f>
        <v>2.5943132774815947</v>
      </c>
      <c r="F348" s="21">
        <f>IF(OR($A348="",$B348="",$C348=""),"",B348*'MPTO_working_3-way'!$I347)</f>
        <v>3.1443076923076925</v>
      </c>
      <c r="G348" s="22">
        <f>IF(OR($A348="",$B348="",$C348=""),"",C348*'MPTO_working_3-way'!$I347)</f>
        <v>3.3726072607260731</v>
      </c>
      <c r="H348" s="17">
        <f>IF(OR($A348="",$B348="",$C348=""),"",'MPTO_working_3-way'!E347)</f>
        <v>2.5811454283342803</v>
      </c>
      <c r="I348" s="21">
        <f>IF(OR($A348="",$B348="",$C348=""),"",'MPTO_working_3-way'!F347)</f>
        <v>3.1500239910433443</v>
      </c>
      <c r="J348" s="22">
        <f>IF(OR($A348="",$B348="",$C348=""),"",'MPTO_working_3-way'!G347)</f>
        <v>3.388484257613122</v>
      </c>
      <c r="K348" s="17">
        <f>IF(OR($A348="",$B348="",$C348=""),"",'OddsRatio_working_3-way'!H347)</f>
        <v>2.5871212722556889</v>
      </c>
      <c r="L348" s="21">
        <f>IF(OR($A348="",$B348="",$C348=""),"",'OddsRatio_working_3-way'!I347)</f>
        <v>3.1479041217860328</v>
      </c>
      <c r="M348" s="22">
        <f>IF(OR($A348="",$B348="",$C348=""),"",'OddsRatio_working_3-way'!J347)</f>
        <v>3.3806819083835338</v>
      </c>
      <c r="N348" s="23">
        <f t="shared" si="23"/>
        <v>38.545845973187191</v>
      </c>
      <c r="O348" s="24">
        <f t="shared" si="24"/>
        <v>31.803503278207256</v>
      </c>
      <c r="P348" s="24">
        <f t="shared" si="25"/>
        <v>29.650650748605536</v>
      </c>
      <c r="Q348" t="s">
        <v>544</v>
      </c>
      <c r="R348" t="s">
        <v>668</v>
      </c>
      <c r="S348" s="28">
        <v>44437</v>
      </c>
      <c r="AD348" s="39"/>
      <c r="AE348" s="39"/>
      <c r="AF348" s="31"/>
      <c r="AG348" s="31"/>
      <c r="AH348" s="50"/>
      <c r="AI348" s="39"/>
      <c r="AJ348" t="s">
        <v>709</v>
      </c>
    </row>
    <row r="349" spans="1:36" s="38" customFormat="1" ht="15" x14ac:dyDescent="0.25">
      <c r="A349">
        <v>3.94</v>
      </c>
      <c r="B349">
        <v>3.18</v>
      </c>
      <c r="C349">
        <v>2.12</v>
      </c>
      <c r="D349" s="20">
        <f t="shared" si="26"/>
        <v>3.9970628611563308E-2</v>
      </c>
      <c r="E349" s="17">
        <f>IF(OR($A349="",$B349="",$C349=""),"",A349*'MPTO_working_3-way'!$I348)</f>
        <v>4.0974842767295589</v>
      </c>
      <c r="F349" s="21">
        <f>IF(OR($A349="",$B349="",$C349=""),"",B349*'MPTO_working_3-way'!$I348)</f>
        <v>3.3071065989847717</v>
      </c>
      <c r="G349" s="22">
        <f>IF(OR($A349="",$B349="",$C349=""),"",C349*'MPTO_working_3-way'!$I348)</f>
        <v>2.2047377326565143</v>
      </c>
      <c r="H349" s="17">
        <f>IF(OR($A349="",$B349="",$C349=""),"",'MPTO_working_3-way'!E348)</f>
        <v>4.1582883441012477</v>
      </c>
      <c r="I349" s="21">
        <f>IF(OR($A349="",$B349="",$C349=""),"",'MPTO_working_3-way'!F348)</f>
        <v>3.3206940419817657</v>
      </c>
      <c r="J349" s="22">
        <f>IF(OR($A349="",$B349="",$C349=""),"",'MPTO_working_3-way'!G348)</f>
        <v>2.1816218977085411</v>
      </c>
      <c r="K349" s="17">
        <f>IF(OR($A349="",$B349="",$C349=""),"",'OddsRatio_working_3-way'!H348)</f>
        <v>4.126981574921647</v>
      </c>
      <c r="L349" s="21">
        <f>IF(OR($A349="",$B349="",$C349=""),"",'OddsRatio_working_3-way'!I348)</f>
        <v>3.318646201812649</v>
      </c>
      <c r="M349" s="22">
        <f>IF(OR($A349="",$B349="",$C349=""),"",'OddsRatio_working_3-way'!J348)</f>
        <v>2.1912310761606273</v>
      </c>
      <c r="N349" s="23">
        <f t="shared" si="23"/>
        <v>24.405218726016891</v>
      </c>
      <c r="O349" s="24">
        <f t="shared" si="24"/>
        <v>30.237912509593244</v>
      </c>
      <c r="P349" s="24">
        <f t="shared" si="25"/>
        <v>45.356868764389873</v>
      </c>
      <c r="Q349" t="s">
        <v>669</v>
      </c>
      <c r="R349" t="s">
        <v>600</v>
      </c>
      <c r="S349" s="28">
        <v>44437</v>
      </c>
      <c r="AD349" s="39"/>
      <c r="AE349" s="39"/>
      <c r="AF349" s="31"/>
      <c r="AG349" s="31"/>
      <c r="AH349" s="50"/>
      <c r="AI349" s="39"/>
      <c r="AJ349" t="s">
        <v>709</v>
      </c>
    </row>
    <row r="350" spans="1:36" s="38" customFormat="1" ht="15" x14ac:dyDescent="0.25">
      <c r="A350">
        <v>3.59</v>
      </c>
      <c r="B350">
        <v>3.36</v>
      </c>
      <c r="C350">
        <v>2.16</v>
      </c>
      <c r="D350" s="20">
        <f t="shared" si="26"/>
        <v>3.9133542615436667E-2</v>
      </c>
      <c r="E350" s="17">
        <f>IF(OR($A350="",$B350="",$C350=""),"",A350*'MPTO_working_3-way'!$I349)</f>
        <v>3.7304894179894177</v>
      </c>
      <c r="F350" s="21">
        <f>IF(OR($A350="",$B350="",$C350=""),"",B350*'MPTO_working_3-way'!$I349)</f>
        <v>3.491488703187867</v>
      </c>
      <c r="G350" s="22">
        <f>IF(OR($A350="",$B350="",$C350=""),"",C350*'MPTO_working_3-way'!$I349)</f>
        <v>2.2445284520493431</v>
      </c>
      <c r="H350" s="17">
        <f>IF(OR($A350="",$B350="",$C350=""),"",'MPTO_working_3-way'!E349)</f>
        <v>3.7663787879488755</v>
      </c>
      <c r="I350" s="21">
        <f>IF(OR($A350="",$B350="",$C350=""),"",'MPTO_working_3-way'!F349)</f>
        <v>3.5140178848876147</v>
      </c>
      <c r="J350" s="22">
        <f>IF(OR($A350="",$B350="",$C350=""),"",'MPTO_working_3-way'!G349)</f>
        <v>2.2226250174023896</v>
      </c>
      <c r="K350" s="17">
        <f>IF(OR($A350="",$B350="",$C350=""),"",'OddsRatio_working_3-way'!H349)</f>
        <v>3.7500248460832908</v>
      </c>
      <c r="L350" s="21">
        <f>IF(OR($A350="",$B350="",$C350=""),"",'OddsRatio_working_3-way'!I349)</f>
        <v>3.5058141454658553</v>
      </c>
      <c r="M350" s="22">
        <f>IF(OR($A350="",$B350="",$C350=""),"",'OddsRatio_working_3-way'!J349)</f>
        <v>2.2316713596357589</v>
      </c>
      <c r="N350" s="23">
        <f t="shared" si="23"/>
        <v>26.806134207960291</v>
      </c>
      <c r="O350" s="24">
        <f t="shared" si="24"/>
        <v>28.641077918624241</v>
      </c>
      <c r="P350" s="24">
        <f t="shared" si="25"/>
        <v>44.552787873415483</v>
      </c>
      <c r="Q350" t="s">
        <v>606</v>
      </c>
      <c r="R350" t="s">
        <v>604</v>
      </c>
      <c r="S350" s="28">
        <v>44437</v>
      </c>
      <c r="AD350" s="39"/>
      <c r="AE350" s="39"/>
      <c r="AF350" s="31"/>
      <c r="AG350" s="31"/>
      <c r="AH350" s="50"/>
      <c r="AI350" s="39"/>
      <c r="AJ350" t="s">
        <v>709</v>
      </c>
    </row>
    <row r="351" spans="1:36" s="38" customFormat="1" ht="15" x14ac:dyDescent="0.25">
      <c r="A351">
        <v>2.5499999999999998</v>
      </c>
      <c r="B351">
        <v>3.67</v>
      </c>
      <c r="C351">
        <v>2.71</v>
      </c>
      <c r="D351" s="20">
        <f t="shared" si="26"/>
        <v>3.3640116814696031E-2</v>
      </c>
      <c r="E351" s="17">
        <f>IF(OR($A351="",$B351="",$C351=""),"",A351*'MPTO_working_3-way'!$I350)</f>
        <v>2.6357822978774745</v>
      </c>
      <c r="F351" s="21">
        <f>IF(OR($A351="",$B351="",$C351=""),"",B351*'MPTO_working_3-way'!$I350)</f>
        <v>3.7934592287099345</v>
      </c>
      <c r="G351" s="22">
        <f>IF(OR($A351="",$B351="",$C351=""),"",C351*'MPTO_working_3-way'!$I350)</f>
        <v>2.8011647165678264</v>
      </c>
      <c r="H351" s="17">
        <f>IF(OR($A351="",$B351="",$C351=""),"",'MPTO_working_3-way'!E350)</f>
        <v>2.625061262385525</v>
      </c>
      <c r="I351" s="21">
        <f>IF(OR($A351="",$B351="",$C351=""),"",'MPTO_working_3-way'!F350)</f>
        <v>3.8275139743846762</v>
      </c>
      <c r="J351" s="22">
        <f>IF(OR($A351="",$B351="",$C351=""),"",'MPTO_working_3-way'!G350)</f>
        <v>2.7949330944608537</v>
      </c>
      <c r="K351" s="17">
        <f>IF(OR($A351="",$B351="",$C351=""),"",'OddsRatio_working_3-way'!H350)</f>
        <v>2.6305237913911106</v>
      </c>
      <c r="L351" s="21">
        <f>IF(OR($A351="",$B351="",$C351=""),"",'OddsRatio_working_3-way'!I350)</f>
        <v>3.8087087245253333</v>
      </c>
      <c r="M351" s="22">
        <f>IF(OR($A351="",$B351="",$C351=""),"",'OddsRatio_working_3-way'!J350)</f>
        <v>2.7988359246960002</v>
      </c>
      <c r="N351" s="23">
        <f t="shared" si="23"/>
        <v>37.93940041274552</v>
      </c>
      <c r="O351" s="24">
        <f t="shared" si="24"/>
        <v>26.361163774523455</v>
      </c>
      <c r="P351" s="24">
        <f t="shared" si="25"/>
        <v>35.699435812731025</v>
      </c>
      <c r="Q351" t="s">
        <v>618</v>
      </c>
      <c r="R351" t="s">
        <v>615</v>
      </c>
      <c r="S351" s="28">
        <v>44437</v>
      </c>
      <c r="AD351" s="39"/>
      <c r="AF351" s="31"/>
      <c r="AG351" s="31"/>
      <c r="AH351" s="50"/>
      <c r="AI351" s="39"/>
      <c r="AJ351" t="s">
        <v>711</v>
      </c>
    </row>
    <row r="352" spans="1:36" s="38" customFormat="1" ht="15" x14ac:dyDescent="0.25">
      <c r="A352">
        <v>3.02</v>
      </c>
      <c r="B352">
        <v>3.43</v>
      </c>
      <c r="C352">
        <v>2.44</v>
      </c>
      <c r="D352" s="20">
        <f t="shared" si="26"/>
        <v>3.2507082892713202E-2</v>
      </c>
      <c r="E352" s="17">
        <f>IF(OR($A352="",$B352="",$C352=""),"",A352*'MPTO_working_3-way'!$I351)</f>
        <v>3.118171390335994</v>
      </c>
      <c r="F352" s="21">
        <f>IF(OR($A352="",$B352="",$C352=""),"",B352*'MPTO_working_3-way'!$I351)</f>
        <v>3.5414992943220063</v>
      </c>
      <c r="G352" s="22">
        <f>IF(OR($A352="",$B352="",$C352=""),"",C352*'MPTO_working_3-way'!$I351)</f>
        <v>2.5193172822582199</v>
      </c>
      <c r="H352" s="17">
        <f>IF(OR($A352="",$B352="",$C352=""),"",'MPTO_working_3-way'!E351)</f>
        <v>3.1221692314381828</v>
      </c>
      <c r="I352" s="21">
        <f>IF(OR($A352="",$B352="",$C352=""),"",'MPTO_working_3-way'!F351)</f>
        <v>3.5624017608071572</v>
      </c>
      <c r="J352" s="22">
        <f>IF(OR($A352="",$B352="",$C352=""),"",'MPTO_working_3-way'!G351)</f>
        <v>2.5062633320402887</v>
      </c>
      <c r="K352" s="17">
        <f>IF(OR($A352="",$B352="",$C352=""),"",'OddsRatio_working_3-way'!H351)</f>
        <v>3.1212265818526563</v>
      </c>
      <c r="L352" s="21">
        <f>IF(OR($A352="",$B352="",$C352=""),"",'OddsRatio_working_3-way'!I351)</f>
        <v>3.5517725712385917</v>
      </c>
      <c r="M352" s="22">
        <f>IF(OR($A352="",$B352="",$C352=""),"",'OddsRatio_working_3-way'!J351)</f>
        <v>2.512161523696943</v>
      </c>
      <c r="N352" s="23">
        <f t="shared" si="23"/>
        <v>32.070078094464414</v>
      </c>
      <c r="O352" s="24">
        <f t="shared" si="24"/>
        <v>28.236628526321439</v>
      </c>
      <c r="P352" s="24">
        <f t="shared" si="25"/>
        <v>39.693293379214154</v>
      </c>
      <c r="Q352" t="s">
        <v>671</v>
      </c>
      <c r="R352" t="s">
        <v>620</v>
      </c>
      <c r="S352" s="28">
        <v>44437</v>
      </c>
      <c r="AD352" s="39"/>
      <c r="AE352" s="39"/>
      <c r="AF352" s="31"/>
      <c r="AG352" s="31"/>
      <c r="AH352" s="50"/>
      <c r="AI352" s="39"/>
      <c r="AJ352" t="s">
        <v>711</v>
      </c>
    </row>
    <row r="353" spans="1:36" s="38" customFormat="1" ht="15" x14ac:dyDescent="0.25">
      <c r="A353">
        <v>5.71</v>
      </c>
      <c r="B353">
        <v>4.4000000000000004</v>
      </c>
      <c r="C353">
        <v>1.57</v>
      </c>
      <c r="D353" s="20">
        <f t="shared" si="26"/>
        <v>3.9346750943346498E-2</v>
      </c>
      <c r="E353" s="17">
        <f>IF(OR($A353="",$B353="",$C353=""),"",A353*'MPTO_working_3-way'!$I352)</f>
        <v>5.9346699478865084</v>
      </c>
      <c r="F353" s="21">
        <f>IF(OR($A353="",$B353="",$C353=""),"",B353*'MPTO_working_3-way'!$I352)</f>
        <v>4.5731257041507254</v>
      </c>
      <c r="G353" s="22">
        <f>IF(OR($A353="",$B353="",$C353=""),"",C353*'MPTO_working_3-way'!$I352)</f>
        <v>1.631774398981054</v>
      </c>
      <c r="H353" s="17">
        <f>IF(OR($A353="",$B353="",$C353=""),"",'MPTO_working_3-way'!E352)</f>
        <v>6.1722388610878998</v>
      </c>
      <c r="I353" s="21">
        <f>IF(OR($A353="",$B353="",$C353=""),"",'MPTO_working_3-way'!F352)</f>
        <v>4.669468330934162</v>
      </c>
      <c r="J353" s="22">
        <f>IF(OR($A353="",$B353="",$C353=""),"",'MPTO_working_3-way'!G352)</f>
        <v>1.6030082912512305</v>
      </c>
      <c r="K353" s="17">
        <f>IF(OR($A353="",$B353="",$C353=""),"",'OddsRatio_working_3-way'!H352)</f>
        <v>6.0614728531009421</v>
      </c>
      <c r="L353" s="21">
        <f>IF(OR($A353="",$B353="",$C353=""),"",'OddsRatio_working_3-way'!I352)</f>
        <v>4.6537171338732914</v>
      </c>
      <c r="M353" s="22">
        <f>IF(OR($A353="",$B353="",$C353=""),"",'OddsRatio_working_3-way'!J352)</f>
        <v>1.612534931266993</v>
      </c>
      <c r="N353" s="23">
        <f t="shared" si="23"/>
        <v>16.850136718321231</v>
      </c>
      <c r="O353" s="24">
        <f t="shared" si="24"/>
        <v>21.866881968548686</v>
      </c>
      <c r="P353" s="24">
        <f t="shared" si="25"/>
        <v>61.28298131313008</v>
      </c>
      <c r="Q353" t="s">
        <v>672</v>
      </c>
      <c r="R353" t="s">
        <v>617</v>
      </c>
      <c r="S353" s="28">
        <v>44437</v>
      </c>
      <c r="AD353" s="39"/>
      <c r="AE353" s="39"/>
      <c r="AF353" s="31"/>
      <c r="AG353" s="31"/>
      <c r="AH353" s="50"/>
      <c r="AI353" s="39"/>
      <c r="AJ353" t="s">
        <v>711</v>
      </c>
    </row>
    <row r="354" spans="1:36" s="38" customFormat="1" ht="15" x14ac:dyDescent="0.25">
      <c r="A354">
        <v>2.4700000000000002</v>
      </c>
      <c r="B354">
        <v>3.26</v>
      </c>
      <c r="C354">
        <v>3.1</v>
      </c>
      <c r="D354" s="20">
        <f t="shared" si="26"/>
        <v>3.4187411014100721E-2</v>
      </c>
      <c r="E354" s="17">
        <f>IF(OR($A354="",$B354="",$C354=""),"",A354*'MPTO_working_3-way'!$I353)</f>
        <v>2.5544429052048292</v>
      </c>
      <c r="F354" s="21">
        <f>IF(OR($A354="",$B354="",$C354=""),"",B354*'MPTO_working_3-way'!$I353)</f>
        <v>3.3714509599059683</v>
      </c>
      <c r="G354" s="22">
        <f>IF(OR($A354="",$B354="",$C354=""),"",C354*'MPTO_working_3-way'!$I353)</f>
        <v>3.2059809741437122</v>
      </c>
      <c r="H354" s="17">
        <f>IF(OR($A354="",$B354="",$C354=""),"",'MPTO_working_3-way'!E353)</f>
        <v>2.5415382923655558</v>
      </c>
      <c r="I354" s="21">
        <f>IF(OR($A354="",$B354="",$C354=""),"",'MPTO_working_3-way'!F353)</f>
        <v>3.3857829187769752</v>
      </c>
      <c r="J354" s="22">
        <f>IF(OR($A354="",$B354="",$C354=""),"",'MPTO_working_3-way'!G353)</f>
        <v>3.213524139582427</v>
      </c>
      <c r="K354" s="17">
        <f>IF(OR($A354="",$B354="",$C354=""),"",'OddsRatio_working_3-way'!H353)</f>
        <v>2.5473392867111762</v>
      </c>
      <c r="L354" s="21">
        <f>IF(OR($A354="",$B354="",$C354=""),"",'OddsRatio_working_3-way'!I353)</f>
        <v>3.3789025768484739</v>
      </c>
      <c r="M354" s="22">
        <f>IF(OR($A354="",$B354="",$C354=""),"",'OddsRatio_working_3-way'!J353)</f>
        <v>3.2104846953016795</v>
      </c>
      <c r="N354" s="23">
        <f t="shared" si="23"/>
        <v>39.147479004617431</v>
      </c>
      <c r="O354" s="24">
        <f t="shared" si="24"/>
        <v>29.660819982026094</v>
      </c>
      <c r="P354" s="24">
        <f t="shared" si="25"/>
        <v>31.191701013356472</v>
      </c>
      <c r="Q354" t="s">
        <v>614</v>
      </c>
      <c r="R354" t="s">
        <v>616</v>
      </c>
      <c r="S354" s="28">
        <v>44437</v>
      </c>
      <c r="AD354" s="39"/>
      <c r="AF354"/>
      <c r="AG354"/>
      <c r="AH354" s="50"/>
      <c r="AI354" s="39"/>
      <c r="AJ354" t="s">
        <v>711</v>
      </c>
    </row>
    <row r="355" spans="1:36" ht="15" x14ac:dyDescent="0.25">
      <c r="A355">
        <v>3.57</v>
      </c>
      <c r="B355">
        <v>3.47</v>
      </c>
      <c r="C355">
        <v>2.15</v>
      </c>
      <c r="D355" s="20">
        <f t="shared" si="26"/>
        <v>3.3412761928040435E-2</v>
      </c>
      <c r="E355" s="17">
        <f>IF(OR($A355="",$B355="",$C355=""),"",A355*'MPTO_working_3-way'!$I354)</f>
        <v>3.689283560083104</v>
      </c>
      <c r="F355" s="21">
        <f>IF(OR($A355="",$B355="",$C355=""),"",B355*'MPTO_working_3-way'!$I354)</f>
        <v>3.5859422838903003</v>
      </c>
      <c r="G355" s="22">
        <f>IF(OR($A355="",$B355="",$C355=""),"",C355*'MPTO_working_3-way'!$I354)</f>
        <v>2.221837438145287</v>
      </c>
      <c r="H355" s="17">
        <f>IF(OR($A355="",$B355="",$C355=""),"",'MPTO_working_3-way'!E354)</f>
        <v>3.7178251394673771</v>
      </c>
      <c r="I355" s="21">
        <f>IF(OR($A355="",$B355="",$C355=""),"",'MPTO_working_3-way'!F354)</f>
        <v>3.6094978064593071</v>
      </c>
      <c r="J355" s="22">
        <f>IF(OR($A355="",$B355="",$C355=""),"",'MPTO_working_3-way'!G354)</f>
        <v>2.2027465565007898</v>
      </c>
      <c r="K355" s="17">
        <f>IF(OR($A355="",$B355="",$C355=""),"",'OddsRatio_working_3-way'!H354)</f>
        <v>3.7054521828013094</v>
      </c>
      <c r="L355" s="21">
        <f>IF(OR($A355="",$B355="",$C355=""),"",'OddsRatio_working_3-way'!I354)</f>
        <v>3.600181669851843</v>
      </c>
      <c r="M355" s="22">
        <f>IF(OR($A355="",$B355="",$C355=""),"",'OddsRatio_working_3-way'!J354)</f>
        <v>2.210610898918874</v>
      </c>
      <c r="N355" s="23">
        <f t="shared" si="23"/>
        <v>27.105533736134781</v>
      </c>
      <c r="O355" s="24">
        <f t="shared" si="24"/>
        <v>27.886673036887942</v>
      </c>
      <c r="P355" s="24">
        <f t="shared" si="25"/>
        <v>45.007793226977284</v>
      </c>
      <c r="Q355" t="s">
        <v>619</v>
      </c>
      <c r="R355" t="s">
        <v>548</v>
      </c>
      <c r="S355" s="28">
        <v>44437</v>
      </c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 t="s">
        <v>711</v>
      </c>
    </row>
    <row r="356" spans="1:36" ht="15" x14ac:dyDescent="0.25">
      <c r="A356">
        <v>2.0299999999999998</v>
      </c>
      <c r="B356">
        <v>3.26</v>
      </c>
      <c r="C356">
        <v>4.2300000000000004</v>
      </c>
      <c r="D356" s="20">
        <f t="shared" si="26"/>
        <v>3.5765923081435114E-2</v>
      </c>
      <c r="E356" s="17">
        <f>IF(OR($A356="",$B356="",$C356=""),"",A356*'MPTO_working_3-way'!$I355)</f>
        <v>2.1026048238553132</v>
      </c>
      <c r="F356" s="21">
        <f>IF(OR($A356="",$B356="",$C356=""),"",B356*'MPTO_working_3-way'!$I355)</f>
        <v>3.3765969092454782</v>
      </c>
      <c r="G356" s="22">
        <f>IF(OR($A356="",$B356="",$C356=""),"",C356*'MPTO_working_3-way'!$I355)</f>
        <v>4.3812898546344714</v>
      </c>
      <c r="H356" s="17">
        <f>IF(OR($A356="",$B356="",$C356=""),"",'MPTO_working_3-way'!E355)</f>
        <v>2.0803477609129604</v>
      </c>
      <c r="I356" s="21">
        <f>IF(OR($A356="",$B356="",$C356=""),"",'MPTO_working_3-way'!F355)</f>
        <v>3.3918254549143851</v>
      </c>
      <c r="J356" s="22">
        <f>IF(OR($A356="",$B356="",$C356=""),"",'MPTO_working_3-way'!G355)</f>
        <v>4.4546476659427547</v>
      </c>
      <c r="K356" s="17">
        <f>IF(OR($A356="",$B356="",$C356=""),"",'OddsRatio_working_3-way'!H355)</f>
        <v>2.0893960860068095</v>
      </c>
      <c r="L356" s="21">
        <f>IF(OR($A356="",$B356="",$C356=""),"",'OddsRatio_working_3-way'!I355)</f>
        <v>3.3903253925974668</v>
      </c>
      <c r="M356" s="22">
        <f>IF(OR($A356="",$B356="",$C356=""),"",'OddsRatio_working_3-way'!J355)</f>
        <v>4.4162615124291227</v>
      </c>
      <c r="N356" s="23">
        <f t="shared" ref="N356:N405" si="27">(1/E356)* 100</f>
        <v>47.560054493093524</v>
      </c>
      <c r="O356" s="24">
        <f t="shared" ref="O356:O405" si="28">(1/F356)* 100</f>
        <v>29.615616754901797</v>
      </c>
      <c r="P356" s="24">
        <f t="shared" ref="P356:P405" si="29">(1/G356)* 100</f>
        <v>22.824328752004686</v>
      </c>
      <c r="Q356" t="s">
        <v>549</v>
      </c>
      <c r="R356" t="s">
        <v>622</v>
      </c>
      <c r="S356" s="28">
        <v>44437</v>
      </c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 t="s">
        <v>705</v>
      </c>
    </row>
    <row r="357" spans="1:36" ht="15" x14ac:dyDescent="0.25">
      <c r="A357">
        <v>3.3</v>
      </c>
      <c r="B357">
        <v>3.26</v>
      </c>
      <c r="C357">
        <v>2.36</v>
      </c>
      <c r="D357" s="20">
        <f t="shared" si="26"/>
        <v>3.3507582847293715E-2</v>
      </c>
      <c r="E357" s="17">
        <f>IF(OR($A357="",$B357="",$C357=""),"",A357*'MPTO_working_3-way'!$I356)</f>
        <v>3.4105750233960692</v>
      </c>
      <c r="F357" s="21">
        <f>IF(OR($A357="",$B357="",$C357=""),"",B357*'MPTO_working_3-way'!$I356)</f>
        <v>3.3692347200821775</v>
      </c>
      <c r="G357" s="22">
        <f>IF(OR($A357="",$B357="",$C357=""),"",C357*'MPTO_working_3-way'!$I356)</f>
        <v>2.4390778955196128</v>
      </c>
      <c r="H357" s="17">
        <f>IF(OR($A357="",$B357="",$C357=""),"",'MPTO_working_3-way'!E356)</f>
        <v>3.4262872648231579</v>
      </c>
      <c r="I357" s="21">
        <f>IF(OR($A357="",$B357="",$C357=""),"",'MPTO_working_3-way'!F356)</f>
        <v>3.3831871677516556</v>
      </c>
      <c r="J357" s="22">
        <f>IF(OR($A357="",$B357="",$C357=""),"",'MPTO_working_3-way'!G356)</f>
        <v>2.4238920952873153</v>
      </c>
      <c r="K357" s="17">
        <f>IF(OR($A357="",$B357="",$C357=""),"",'OddsRatio_working_3-way'!H356)</f>
        <v>3.4192608261865307</v>
      </c>
      <c r="L357" s="21">
        <f>IF(OR($A357="",$B357="",$C357=""),"",'OddsRatio_working_3-way'!I356)</f>
        <v>3.3771867248615481</v>
      </c>
      <c r="M357" s="22">
        <f>IF(OR($A357="",$B357="",$C357=""),"",'OddsRatio_working_3-way'!J356)</f>
        <v>2.430519445049427</v>
      </c>
      <c r="N357" s="23">
        <f t="shared" si="27"/>
        <v>29.320568911111451</v>
      </c>
      <c r="O357" s="24">
        <f t="shared" si="28"/>
        <v>29.680330492842881</v>
      </c>
      <c r="P357" s="24">
        <f t="shared" si="29"/>
        <v>40.999100596045679</v>
      </c>
      <c r="Q357" t="s">
        <v>734</v>
      </c>
      <c r="R357" t="s">
        <v>623</v>
      </c>
      <c r="S357" s="28">
        <v>44437</v>
      </c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 t="s">
        <v>705</v>
      </c>
    </row>
    <row r="358" spans="1:36" ht="15" x14ac:dyDescent="0.25">
      <c r="A358">
        <v>1.86</v>
      </c>
      <c r="B358">
        <v>3.54</v>
      </c>
      <c r="C358">
        <v>4.6100000000000003</v>
      </c>
      <c r="D358" s="20">
        <f t="shared" si="26"/>
        <v>3.7040024004677541E-2</v>
      </c>
      <c r="E358" s="17">
        <f>IF(OR($A358="",$B358="",$C358=""),"",A358*'MPTO_working_3-way'!$I357)</f>
        <v>1.9288944446487004</v>
      </c>
      <c r="F358" s="21">
        <f>IF(OR($A358="",$B358="",$C358=""),"",B358*'MPTO_working_3-way'!$I357)</f>
        <v>3.6711216849765584</v>
      </c>
      <c r="G358" s="22">
        <f>IF(OR($A358="",$B358="",$C358=""),"",C358*'MPTO_working_3-way'!$I357)</f>
        <v>4.7807545106615636</v>
      </c>
      <c r="H358" s="17">
        <f>IF(OR($A358="",$B358="",$C358=""),"",'MPTO_working_3-way'!E357)</f>
        <v>1.9037185439509783</v>
      </c>
      <c r="I358" s="21">
        <f>IF(OR($A358="",$B358="",$C358=""),"",'MPTO_working_3-way'!F357)</f>
        <v>3.7017952083872978</v>
      </c>
      <c r="J358" s="22">
        <f>IF(OR($A358="",$B358="",$C358=""),"",'MPTO_working_3-way'!G357)</f>
        <v>4.8882290533345962</v>
      </c>
      <c r="K358" s="17">
        <f>IF(OR($A358="",$B358="",$C358=""),"",'OddsRatio_working_3-way'!H357)</f>
        <v>1.9132929674943244</v>
      </c>
      <c r="L358" s="21">
        <f>IF(OR($A358="",$B358="",$C358=""),"",'OddsRatio_working_3-way'!I357)</f>
        <v>3.6974001598088195</v>
      </c>
      <c r="M358" s="22">
        <f>IF(OR($A358="",$B358="",$C358=""),"",'OddsRatio_working_3-way'!J357)</f>
        <v>4.8337065263424552</v>
      </c>
      <c r="N358" s="23">
        <f t="shared" si="27"/>
        <v>51.843168648978342</v>
      </c>
      <c r="O358" s="24">
        <f t="shared" si="28"/>
        <v>27.239630985056422</v>
      </c>
      <c r="P358" s="24">
        <f t="shared" si="29"/>
        <v>20.917200365965233</v>
      </c>
      <c r="Q358" t="s">
        <v>750</v>
      </c>
      <c r="R358" t="s">
        <v>746</v>
      </c>
      <c r="S358" s="28">
        <v>44437</v>
      </c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 t="s">
        <v>712</v>
      </c>
    </row>
    <row r="359" spans="1:36" s="38" customFormat="1" ht="15" x14ac:dyDescent="0.25">
      <c r="A359">
        <v>2.56</v>
      </c>
      <c r="B359">
        <v>3.19</v>
      </c>
      <c r="C359">
        <v>3.03</v>
      </c>
      <c r="D359" s="20">
        <f t="shared" si="26"/>
        <v>3.4137627124781522E-2</v>
      </c>
      <c r="E359" s="17">
        <f>IF(OR($A359="",$B359="",$C359=""),"",A359*'MPTO_working_3-way'!$I358)</f>
        <v>2.6473923254394407</v>
      </c>
      <c r="F359" s="21">
        <f>IF(OR($A359="",$B359="",$C359=""),"",B359*'MPTO_working_3-way'!$I358)</f>
        <v>3.298899030528053</v>
      </c>
      <c r="G359" s="22">
        <f>IF(OR($A359="",$B359="",$C359=""),"",C359*'MPTO_working_3-way'!$I358)</f>
        <v>3.133437010188088</v>
      </c>
      <c r="H359" s="17">
        <f>IF(OR($A359="",$B359="",$C359=""),"",'MPTO_working_3-way'!E358)</f>
        <v>2.6368123888016335</v>
      </c>
      <c r="I359" s="21">
        <f>IF(OR($A359="",$B359="",$C359=""),"",'MPTO_working_3-way'!F358)</f>
        <v>3.3101576531060894</v>
      </c>
      <c r="J359" s="22">
        <f>IF(OR($A359="",$B359="",$C359=""),"",'MPTO_working_3-way'!G358)</f>
        <v>3.1382020801799508</v>
      </c>
      <c r="K359" s="17">
        <f>IF(OR($A359="",$B359="",$C359=""),"",'OddsRatio_working_3-way'!H358)</f>
        <v>2.6416740830659933</v>
      </c>
      <c r="L359" s="21">
        <f>IF(OR($A359="",$B359="",$C359=""),"",'OddsRatio_working_3-way'!I358)</f>
        <v>3.3046578473811072</v>
      </c>
      <c r="M359" s="22">
        <f>IF(OR($A359="",$B359="",$C359=""),"",'OddsRatio_working_3-way'!J358)</f>
        <v>3.1362810183486967</v>
      </c>
      <c r="N359" s="23">
        <f t="shared" si="27"/>
        <v>37.773018769857245</v>
      </c>
      <c r="O359" s="24">
        <f t="shared" si="28"/>
        <v>30.313143589603303</v>
      </c>
      <c r="P359" s="24">
        <f t="shared" si="29"/>
        <v>31.913837640539448</v>
      </c>
      <c r="Q359" t="s">
        <v>751</v>
      </c>
      <c r="R359" t="s">
        <v>756</v>
      </c>
      <c r="S359" s="28">
        <v>44437</v>
      </c>
      <c r="AD359" s="39"/>
      <c r="AF359"/>
      <c r="AG359"/>
      <c r="AH359" s="50"/>
      <c r="AI359" s="39"/>
      <c r="AJ359" t="s">
        <v>712</v>
      </c>
    </row>
    <row r="360" spans="1:36" ht="15" x14ac:dyDescent="0.25">
      <c r="A360">
        <v>1.85</v>
      </c>
      <c r="B360">
        <v>3.79</v>
      </c>
      <c r="C360">
        <v>4.3099999999999996</v>
      </c>
      <c r="D360" s="20">
        <f t="shared" si="26"/>
        <v>3.641134476952268E-2</v>
      </c>
      <c r="E360" s="17">
        <f>IF(OR($A360="",$B360="",$C360=""),"",A360*'MPTO_working_3-way'!$I359)</f>
        <v>1.9173609878236171</v>
      </c>
      <c r="F360" s="21">
        <f>IF(OR($A360="",$B360="",$C360=""),"",B360*'MPTO_working_3-way'!$I359)</f>
        <v>3.9279989966764908</v>
      </c>
      <c r="G360" s="22">
        <f>IF(OR($A360="",$B360="",$C360=""),"",C360*'MPTO_working_3-way'!$I359)</f>
        <v>4.4669328959566421</v>
      </c>
      <c r="H360" s="17">
        <f>IF(OR($A360="",$B360="",$C360=""),"",'MPTO_working_3-way'!E359)</f>
        <v>1.89249340848167</v>
      </c>
      <c r="I360" s="21">
        <f>IF(OR($A360="",$B360="",$C360=""),"",'MPTO_working_3-way'!F359)</f>
        <v>3.9727449385225748</v>
      </c>
      <c r="J360" s="22">
        <f>IF(OR($A360="",$B360="",$C360=""),"",'MPTO_working_3-way'!G359)</f>
        <v>4.5479053173283148</v>
      </c>
      <c r="K360" s="17">
        <f>IF(OR($A360="",$B360="",$C360=""),"",'OddsRatio_working_3-way'!H359)</f>
        <v>1.9017799735198753</v>
      </c>
      <c r="L360" s="21">
        <f>IF(OR($A360="",$B360="",$C360=""),"",'OddsRatio_working_3-way'!I359)</f>
        <v>3.9599601483770015</v>
      </c>
      <c r="M360" s="22">
        <f>IF(OR($A360="",$B360="",$C360=""),"",'OddsRatio_working_3-way'!J359)</f>
        <v>4.511637308647984</v>
      </c>
      <c r="N360" s="23">
        <f t="shared" si="27"/>
        <v>52.155019652042313</v>
      </c>
      <c r="O360" s="24">
        <f t="shared" si="28"/>
        <v>25.458254975271316</v>
      </c>
      <c r="P360" s="24">
        <f t="shared" si="29"/>
        <v>22.386725372686378</v>
      </c>
      <c r="Q360" t="s">
        <v>748</v>
      </c>
      <c r="R360" t="s">
        <v>749</v>
      </c>
      <c r="S360" s="28">
        <v>44437</v>
      </c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 t="s">
        <v>712</v>
      </c>
    </row>
    <row r="361" spans="1:36" ht="15" x14ac:dyDescent="0.25">
      <c r="A361">
        <v>3.26</v>
      </c>
      <c r="B361">
        <v>3.25</v>
      </c>
      <c r="C361">
        <v>2.38</v>
      </c>
      <c r="D361" s="20">
        <f t="shared" si="26"/>
        <v>3.4608841176867244E-2</v>
      </c>
      <c r="E361" s="17">
        <f>IF(OR($A361="",$B361="",$C361=""),"",A361*'MPTO_working_3-way'!$I360)</f>
        <v>3.3728248222365869</v>
      </c>
      <c r="F361" s="21">
        <f>IF(OR($A361="",$B361="",$C361=""),"",B361*'MPTO_working_3-way'!$I360)</f>
        <v>3.3624787338248185</v>
      </c>
      <c r="G361" s="22">
        <f>IF(OR($A361="",$B361="",$C361=""),"",C361*'MPTO_working_3-way'!$I360)</f>
        <v>2.4623690420009439</v>
      </c>
      <c r="H361" s="17">
        <f>IF(OR($A361="",$B361="",$C361=""),"",'MPTO_working_3-way'!E360)</f>
        <v>3.3873940436050027</v>
      </c>
      <c r="I361" s="21">
        <f>IF(OR($A361="",$B361="",$C361=""),"",'MPTO_working_3-way'!F360)</f>
        <v>3.3765985082821146</v>
      </c>
      <c r="J361" s="22">
        <f>IF(OR($A361="",$B361="",$C361=""),"",'MPTO_working_3-way'!G360)</f>
        <v>2.4471909240011258</v>
      </c>
      <c r="K361" s="17">
        <f>IF(OR($A361="",$B361="",$C361=""),"",'OddsRatio_working_3-way'!H360)</f>
        <v>3.3809368985607473</v>
      </c>
      <c r="L361" s="21">
        <f>IF(OR($A361="",$B361="",$C361=""),"",'OddsRatio_working_3-way'!I360)</f>
        <v>3.370401779540567</v>
      </c>
      <c r="M361" s="22">
        <f>IF(OR($A361="",$B361="",$C361=""),"",'OddsRatio_working_3-way'!J360)</f>
        <v>2.4538464247848815</v>
      </c>
      <c r="N361" s="23">
        <f t="shared" si="27"/>
        <v>29.648738155836991</v>
      </c>
      <c r="O361" s="24">
        <f t="shared" si="28"/>
        <v>29.739965042470327</v>
      </c>
      <c r="P361" s="24">
        <f t="shared" si="29"/>
        <v>40.611296801692681</v>
      </c>
      <c r="Q361" t="s">
        <v>755</v>
      </c>
      <c r="R361" t="s">
        <v>745</v>
      </c>
      <c r="S361" s="28">
        <v>44437</v>
      </c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 t="s">
        <v>712</v>
      </c>
    </row>
    <row r="362" spans="1:36" ht="15" x14ac:dyDescent="0.25">
      <c r="A362">
        <v>3.95</v>
      </c>
      <c r="B362">
        <v>3.42</v>
      </c>
      <c r="C362">
        <v>2.04</v>
      </c>
      <c r="D362" s="20">
        <f t="shared" si="26"/>
        <v>3.575829621211124E-2</v>
      </c>
      <c r="E362" s="17">
        <f>IF(OR($A362="",$B362="",$C362=""),"",A362*'MPTO_working_3-way'!$I361)</f>
        <v>4.0912452700378399</v>
      </c>
      <c r="F362" s="21">
        <f>IF(OR($A362="",$B362="",$C362=""),"",B362*'MPTO_working_3-way'!$I361)</f>
        <v>3.5422933730454202</v>
      </c>
      <c r="G362" s="22">
        <f>IF(OR($A362="",$B362="",$C362=""),"",C362*'MPTO_working_3-way'!$I361)</f>
        <v>2.1129469242727068</v>
      </c>
      <c r="H362" s="17">
        <f>IF(OR($A362="",$B362="",$C362=""),"",'MPTO_working_3-way'!E361)</f>
        <v>4.145161484405083</v>
      </c>
      <c r="I362" s="21">
        <f>IF(OR($A362="",$B362="",$C362=""),"",'MPTO_working_3-way'!F361)</f>
        <v>3.5653391154948815</v>
      </c>
      <c r="J362" s="22">
        <f>IF(OR($A362="",$B362="",$C362=""),"",'MPTO_working_3-way'!G361)</f>
        <v>2.090840118599266</v>
      </c>
      <c r="K362" s="17">
        <f>IF(OR($A362="",$B362="",$C362=""),"",'OddsRatio_working_3-way'!H361)</f>
        <v>4.1193418373794666</v>
      </c>
      <c r="L362" s="21">
        <f>IF(OR($A362="",$B362="",$C362=""),"",'OddsRatio_working_3-way'!I361)</f>
        <v>3.5589177106638332</v>
      </c>
      <c r="M362" s="22">
        <f>IF(OR($A362="",$B362="",$C362=""),"",'OddsRatio_working_3-way'!J361)</f>
        <v>2.0997001731778457</v>
      </c>
      <c r="N362" s="23">
        <f t="shared" si="27"/>
        <v>24.442435835452883</v>
      </c>
      <c r="O362" s="24">
        <f t="shared" si="28"/>
        <v>28.230298698841782</v>
      </c>
      <c r="P362" s="24">
        <f t="shared" si="29"/>
        <v>47.327265465705345</v>
      </c>
      <c r="Q362" t="s">
        <v>723</v>
      </c>
      <c r="R362" t="s">
        <v>554</v>
      </c>
      <c r="S362" s="28">
        <v>44437</v>
      </c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 t="s">
        <v>712</v>
      </c>
    </row>
    <row r="363" spans="1:36" ht="15" x14ac:dyDescent="0.25">
      <c r="A363">
        <v>2.4900000000000002</v>
      </c>
      <c r="B363">
        <v>3.17</v>
      </c>
      <c r="C363">
        <v>3.16</v>
      </c>
      <c r="D363" s="20">
        <f t="shared" si="26"/>
        <v>3.3519535154554081E-2</v>
      </c>
      <c r="E363" s="17">
        <f>IF(OR($A363="",$B363="",$C363=""),"",A363*'MPTO_working_3-way'!$I362)</f>
        <v>2.5734636425348398</v>
      </c>
      <c r="F363" s="21">
        <f>IF(OR($A363="",$B363="",$C363=""),"",B363*'MPTO_working_3-way'!$I362)</f>
        <v>3.2762569264399364</v>
      </c>
      <c r="G363" s="22">
        <f>IF(OR($A363="",$B363="",$C363=""),"",C363*'MPTO_working_3-way'!$I362)</f>
        <v>3.2659217310883912</v>
      </c>
      <c r="H363" s="17">
        <f>IF(OR($A363="",$B363="",$C363=""),"",'MPTO_working_3-way'!E362)</f>
        <v>2.5612572875629698</v>
      </c>
      <c r="I363" s="21">
        <f>IF(OR($A363="",$B363="",$C363=""),"",'MPTO_working_3-way'!F362)</f>
        <v>3.2864009548367417</v>
      </c>
      <c r="J363" s="22">
        <f>IF(OR($A363="",$B363="",$C363=""),"",'MPTO_working_3-way'!G362)</f>
        <v>3.2756543255359825</v>
      </c>
      <c r="K363" s="17">
        <f>IF(OR($A363="",$B363="",$C363=""),"",'OddsRatio_working_3-way'!H362)</f>
        <v>2.5667574898673351</v>
      </c>
      <c r="L363" s="21">
        <f>IF(OR($A363="",$B363="",$C363=""),"",'OddsRatio_working_3-way'!I362)</f>
        <v>3.2817877536994073</v>
      </c>
      <c r="M363" s="22">
        <f>IF(OR($A363="",$B363="",$C363=""),"",'OddsRatio_working_3-way'!J362)</f>
        <v>3.2712726027606998</v>
      </c>
      <c r="N363" s="23">
        <f t="shared" si="27"/>
        <v>38.858135917358773</v>
      </c>
      <c r="O363" s="24">
        <f t="shared" si="28"/>
        <v>30.522636730038915</v>
      </c>
      <c r="P363" s="24">
        <f t="shared" si="29"/>
        <v>30.619227352602323</v>
      </c>
      <c r="Q363" t="s">
        <v>676</v>
      </c>
      <c r="R363" t="s">
        <v>626</v>
      </c>
      <c r="S363" s="28">
        <v>44437</v>
      </c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 t="s">
        <v>713</v>
      </c>
    </row>
    <row r="364" spans="1:36" ht="15" x14ac:dyDescent="0.25">
      <c r="A364">
        <v>2.41</v>
      </c>
      <c r="B364">
        <v>3.48</v>
      </c>
      <c r="C364">
        <v>3.02</v>
      </c>
      <c r="D364" s="20">
        <f t="shared" si="26"/>
        <v>3.3419908989749558E-2</v>
      </c>
      <c r="E364" s="17">
        <f>IF(OR($A364="",$B364="",$C364=""),"",A364*'MPTO_working_3-way'!$I363)</f>
        <v>2.4905419806652964</v>
      </c>
      <c r="F364" s="21">
        <f>IF(OR($A364="",$B364="",$C364=""),"",B364*'MPTO_working_3-way'!$I363)</f>
        <v>3.5963012832843284</v>
      </c>
      <c r="G364" s="22">
        <f>IF(OR($A364="",$B364="",$C364=""),"",C364*'MPTO_working_3-way'!$I363)</f>
        <v>3.1209281251490437</v>
      </c>
      <c r="H364" s="17">
        <f>IF(OR($A364="",$B364="",$C364=""),"",'MPTO_working_3-way'!E363)</f>
        <v>2.4764870575695408</v>
      </c>
      <c r="I364" s="21">
        <f>IF(OR($A364="",$B364="",$C364=""),"",'MPTO_working_3-way'!F363)</f>
        <v>3.620350468474189</v>
      </c>
      <c r="J364" s="22">
        <f>IF(OR($A364="",$B364="",$C364=""),"",'MPTO_working_3-way'!G363)</f>
        <v>3.1251381100945568</v>
      </c>
      <c r="K364" s="17">
        <f>IF(OR($A364="",$B364="",$C364=""),"",'OddsRatio_working_3-way'!H363)</f>
        <v>2.4828037048988199</v>
      </c>
      <c r="L364" s="21">
        <f>IF(OR($A364="",$B364="",$C364=""),"",'OddsRatio_working_3-way'!I363)</f>
        <v>3.6080519064887042</v>
      </c>
      <c r="M364" s="22">
        <f>IF(OR($A364="",$B364="",$C364=""),"",'OddsRatio_working_3-way'!J363)</f>
        <v>3.1243003431883789</v>
      </c>
      <c r="N364" s="23">
        <f t="shared" si="27"/>
        <v>40.151902989921531</v>
      </c>
      <c r="O364" s="24">
        <f t="shared" si="28"/>
        <v>27.806346610836464</v>
      </c>
      <c r="P364" s="24">
        <f t="shared" si="29"/>
        <v>32.041750399242012</v>
      </c>
      <c r="Q364" t="s">
        <v>560</v>
      </c>
      <c r="R364" t="s">
        <v>716</v>
      </c>
      <c r="S364" s="28">
        <v>44437</v>
      </c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 t="s">
        <v>713</v>
      </c>
    </row>
    <row r="365" spans="1:36" s="38" customFormat="1" ht="15" x14ac:dyDescent="0.25">
      <c r="A365">
        <v>1.82</v>
      </c>
      <c r="B365">
        <v>3.93</v>
      </c>
      <c r="C365">
        <v>4.32</v>
      </c>
      <c r="D365" s="20">
        <f t="shared" si="26"/>
        <v>3.5384957140682127E-2</v>
      </c>
      <c r="E365" s="17">
        <f>IF(OR($A365="",$B365="",$C365=""),"",A365*'MPTO_working_3-way'!$I364)</f>
        <v>1.8844006219960416</v>
      </c>
      <c r="F365" s="21">
        <f>IF(OR($A365="",$B365="",$C365=""),"",B365*'MPTO_working_3-way'!$I364)</f>
        <v>4.0690628815628811</v>
      </c>
      <c r="G365" s="22">
        <f>IF(OR($A365="",$B365="",$C365=""),"",C365*'MPTO_working_3-way'!$I364)</f>
        <v>4.4728630148477473</v>
      </c>
      <c r="H365" s="17">
        <f>IF(OR($A365="",$B365="",$C365=""),"",'MPTO_working_3-way'!E364)</f>
        <v>1.8599268145752541</v>
      </c>
      <c r="I365" s="21">
        <f>IF(OR($A365="",$B365="",$C365=""),"",'MPTO_working_3-way'!F364)</f>
        <v>4.1210273109535089</v>
      </c>
      <c r="J365" s="22">
        <f>IF(OR($A365="",$B365="",$C365=""),"",'MPTO_working_3-way'!G364)</f>
        <v>4.5519411491565283</v>
      </c>
      <c r="K365" s="17">
        <f>IF(OR($A365="",$B365="",$C365=""),"",'OddsRatio_working_3-way'!H364)</f>
        <v>1.8689476506201324</v>
      </c>
      <c r="L365" s="21">
        <f>IF(OR($A365="",$B365="",$C365=""),"",'OddsRatio_working_3-way'!I364)</f>
        <v>4.1048983125816916</v>
      </c>
      <c r="M365" s="22">
        <f>IF(OR($A365="",$B365="",$C365=""),"",'OddsRatio_working_3-way'!J364)</f>
        <v>4.5181782927546816</v>
      </c>
      <c r="N365" s="23">
        <f t="shared" si="27"/>
        <v>53.067271806605291</v>
      </c>
      <c r="O365" s="24">
        <f t="shared" si="28"/>
        <v>24.575683126723057</v>
      </c>
      <c r="P365" s="24">
        <f t="shared" si="29"/>
        <v>22.35704506667167</v>
      </c>
      <c r="Q365" t="s">
        <v>558</v>
      </c>
      <c r="R365" t="s">
        <v>625</v>
      </c>
      <c r="S365" s="28">
        <v>44437</v>
      </c>
      <c r="AD365" s="39"/>
      <c r="AF365"/>
      <c r="AG365"/>
      <c r="AH365" s="50"/>
      <c r="AI365" s="39"/>
      <c r="AJ365" t="s">
        <v>713</v>
      </c>
    </row>
    <row r="366" spans="1:36" ht="15" x14ac:dyDescent="0.25">
      <c r="A366">
        <v>3.49</v>
      </c>
      <c r="B366">
        <v>3.92</v>
      </c>
      <c r="C366">
        <v>2.0299999999999998</v>
      </c>
      <c r="D366" s="20">
        <f t="shared" si="26"/>
        <v>3.4245829544148565E-2</v>
      </c>
      <c r="E366" s="17">
        <f>IF(OR($A366="",$B366="",$C366=""),"",A366*'MPTO_working_3-way'!$I365)</f>
        <v>3.6095179451090789</v>
      </c>
      <c r="F366" s="21">
        <f>IF(OR($A366="",$B366="",$C366=""),"",B366*'MPTO_working_3-way'!$I365)</f>
        <v>4.0542436518130627</v>
      </c>
      <c r="G366" s="22">
        <f>IF(OR($A366="",$B366="",$C366=""),"",C366*'MPTO_working_3-way'!$I365)</f>
        <v>2.0995190339746213</v>
      </c>
      <c r="H366" s="17">
        <f>IF(OR($A366="",$B366="",$C366=""),"",'MPTO_working_3-way'!E365)</f>
        <v>3.6348082718385415</v>
      </c>
      <c r="I366" s="21">
        <f>IF(OR($A366="",$B366="",$C366=""),"",'MPTO_working_3-way'!F365)</f>
        <v>4.1036287008280148</v>
      </c>
      <c r="J366" s="22">
        <f>IF(OR($A366="",$B366="",$C366=""),"",'MPTO_working_3-way'!G365)</f>
        <v>2.0781571593893982</v>
      </c>
      <c r="K366" s="17">
        <f>IF(OR($A366="",$B366="",$C366=""),"",'OddsRatio_working_3-way'!H365)</f>
        <v>3.6270030526551524</v>
      </c>
      <c r="L366" s="21">
        <f>IF(OR($A366="",$B366="",$C366=""),"",'OddsRatio_working_3-way'!I365)</f>
        <v>4.0806622143586528</v>
      </c>
      <c r="M366" s="22">
        <f>IF(OR($A366="",$B366="",$C366=""),"",'OddsRatio_working_3-way'!J365)</f>
        <v>2.086671945475826</v>
      </c>
      <c r="N366" s="23">
        <f t="shared" si="27"/>
        <v>27.704530499841585</v>
      </c>
      <c r="O366" s="24">
        <f t="shared" si="28"/>
        <v>24.665513123583452</v>
      </c>
      <c r="P366" s="24">
        <f t="shared" si="29"/>
        <v>47.629956376574953</v>
      </c>
      <c r="Q366" t="s">
        <v>742</v>
      </c>
      <c r="R366" t="s">
        <v>737</v>
      </c>
      <c r="S366" s="28">
        <v>44437</v>
      </c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 t="s">
        <v>757</v>
      </c>
    </row>
    <row r="367" spans="1:36" ht="15" x14ac:dyDescent="0.25">
      <c r="A367">
        <v>2.08</v>
      </c>
      <c r="B367">
        <v>3.58</v>
      </c>
      <c r="C367">
        <v>3.65</v>
      </c>
      <c r="D367" s="20">
        <f t="shared" si="26"/>
        <v>3.4071442447504152E-2</v>
      </c>
      <c r="E367" s="17">
        <f>IF(OR($A367="",$B367="",$C367=""),"",A367*'MPTO_working_3-way'!$I366)</f>
        <v>2.1508686002908086</v>
      </c>
      <c r="F367" s="21">
        <f>IF(OR($A367="",$B367="",$C367=""),"",B367*'MPTO_working_3-way'!$I366)</f>
        <v>3.7019757639620647</v>
      </c>
      <c r="G367" s="22">
        <f>IF(OR($A367="",$B367="",$C367=""),"",C367*'MPTO_working_3-way'!$I366)</f>
        <v>3.7743607649333901</v>
      </c>
      <c r="H367" s="17">
        <f>IF(OR($A367="",$B367="",$C367=""),"",'MPTO_working_3-way'!E366)</f>
        <v>2.1303243687256628</v>
      </c>
      <c r="I367" s="21">
        <f>IF(OR($A367="",$B367="",$C367=""),"",'MPTO_working_3-way'!F366)</f>
        <v>3.7317267400031846</v>
      </c>
      <c r="J367" s="22">
        <f>IF(OR($A367="",$B367="",$C367=""),"",'MPTO_working_3-way'!G366)</f>
        <v>3.8078490050043983</v>
      </c>
      <c r="K367" s="17">
        <f>IF(OR($A367="",$B367="",$C367=""),"",'OddsRatio_working_3-way'!H366)</f>
        <v>2.1386044334022647</v>
      </c>
      <c r="L367" s="21">
        <f>IF(OR($A367="",$B367="",$C367=""),"",'OddsRatio_working_3-way'!I366)</f>
        <v>3.719999479794299</v>
      </c>
      <c r="M367" s="22">
        <f>IF(OR($A367="",$B367="",$C367=""),"",'OddsRatio_working_3-way'!J366)</f>
        <v>3.7937979152925934</v>
      </c>
      <c r="N367" s="23">
        <f t="shared" si="27"/>
        <v>46.492844791392407</v>
      </c>
      <c r="O367" s="24">
        <f t="shared" si="28"/>
        <v>27.012602560362069</v>
      </c>
      <c r="P367" s="24">
        <f t="shared" si="29"/>
        <v>26.494552648245534</v>
      </c>
      <c r="Q367" t="s">
        <v>762</v>
      </c>
      <c r="R367" t="s">
        <v>759</v>
      </c>
      <c r="S367" s="28">
        <v>44437</v>
      </c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 t="s">
        <v>757</v>
      </c>
    </row>
    <row r="368" spans="1:36" ht="15" x14ac:dyDescent="0.25">
      <c r="A368">
        <v>2.13</v>
      </c>
      <c r="B368">
        <v>3.33</v>
      </c>
      <c r="C368">
        <v>3.8</v>
      </c>
      <c r="D368" s="20">
        <f t="shared" si="26"/>
        <v>3.2941763112259714E-2</v>
      </c>
      <c r="E368" s="17">
        <f>IF(OR($A368="",$B368="",$C368=""),"",A368*'MPTO_working_3-way'!$I367)</f>
        <v>2.2001659554291129</v>
      </c>
      <c r="F368" s="21">
        <f>IF(OR($A368="",$B368="",$C368=""),"",B368*'MPTO_working_3-way'!$I367)</f>
        <v>3.4396960711638251</v>
      </c>
      <c r="G368" s="22">
        <f>IF(OR($A368="",$B368="",$C368=""),"",C368*'MPTO_working_3-way'!$I367)</f>
        <v>3.9251786998265867</v>
      </c>
      <c r="H368" s="17">
        <f>IF(OR($A368="",$B368="",$C368=""),"",'MPTO_working_3-way'!E367)</f>
        <v>2.1810109046418362</v>
      </c>
      <c r="I368" s="21">
        <f>IF(OR($A368="",$B368="",$C368=""),"",'MPTO_working_3-way'!F367)</f>
        <v>3.4563839118547732</v>
      </c>
      <c r="J368" s="22">
        <f>IF(OR($A368="",$B368="",$C368=""),"",'MPTO_working_3-way'!G367)</f>
        <v>3.9654638705064329</v>
      </c>
      <c r="K368" s="17">
        <f>IF(OR($A368="",$B368="",$C368=""),"",'OddsRatio_working_3-way'!H367)</f>
        <v>2.1889156780648116</v>
      </c>
      <c r="L368" s="21">
        <f>IF(OR($A368="",$B368="",$C368=""),"",'OddsRatio_working_3-way'!I367)</f>
        <v>3.4514809999035476</v>
      </c>
      <c r="M368" s="22">
        <f>IF(OR($A368="",$B368="",$C368=""),"",'OddsRatio_working_3-way'!J367)</f>
        <v>3.9459857509570542</v>
      </c>
      <c r="N368" s="23">
        <f t="shared" si="27"/>
        <v>45.451116881997358</v>
      </c>
      <c r="O368" s="24">
        <f t="shared" si="28"/>
        <v>29.072336023619926</v>
      </c>
      <c r="P368" s="24">
        <f t="shared" si="29"/>
        <v>25.476547094382727</v>
      </c>
      <c r="Q368" t="s">
        <v>744</v>
      </c>
      <c r="R368" t="s">
        <v>739</v>
      </c>
      <c r="S368" s="28">
        <v>44437</v>
      </c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 t="s">
        <v>757</v>
      </c>
    </row>
    <row r="369" spans="1:36" s="38" customFormat="1" ht="15" x14ac:dyDescent="0.25">
      <c r="A369">
        <v>3.66</v>
      </c>
      <c r="B369">
        <v>3.77</v>
      </c>
      <c r="C369">
        <v>2.02</v>
      </c>
      <c r="D369" s="20">
        <f t="shared" si="26"/>
        <v>3.3525538056262461E-2</v>
      </c>
      <c r="E369" s="17">
        <f>IF(OR($A369="",$B369="",$C369=""),"",A369*'MPTO_working_3-way'!$I368)</f>
        <v>3.7827034692859209</v>
      </c>
      <c r="F369" s="21">
        <f>IF(OR($A369="",$B369="",$C369=""),"",B369*'MPTO_working_3-way'!$I368)</f>
        <v>3.8963912784721093</v>
      </c>
      <c r="G369" s="22">
        <f>IF(OR($A369="",$B369="",$C369=""),"",C369*'MPTO_working_3-way'!$I368)</f>
        <v>2.0877215868736503</v>
      </c>
      <c r="H369" s="17">
        <f>IF(OR($A369="",$B369="",$C369=""),"",'MPTO_working_3-way'!E368)</f>
        <v>3.8160821739409028</v>
      </c>
      <c r="I369" s="21">
        <f>IF(OR($A369="",$B369="",$C369=""),"",'MPTO_working_3-way'!F368)</f>
        <v>3.9358176759661632</v>
      </c>
      <c r="J369" s="22">
        <f>IF(OR($A369="",$B369="",$C369=""),"",'MPTO_working_3-way'!G368)</f>
        <v>2.0666523249881044</v>
      </c>
      <c r="K369" s="17">
        <f>IF(OR($A369="",$B369="",$C369=""),"",'OddsRatio_working_3-way'!H368)</f>
        <v>3.8033946812015582</v>
      </c>
      <c r="L369" s="21">
        <f>IF(OR($A369="",$B369="",$C369=""),"",'OddsRatio_working_3-way'!I368)</f>
        <v>3.9193245364392162</v>
      </c>
      <c r="M369" s="22">
        <f>IF(OR($A369="",$B369="",$C369=""),"",'OddsRatio_working_3-way'!J368)</f>
        <v>2.0749859303855596</v>
      </c>
      <c r="N369" s="23">
        <f t="shared" si="27"/>
        <v>26.436119249621616</v>
      </c>
      <c r="O369" s="24">
        <f t="shared" si="28"/>
        <v>25.664773595123375</v>
      </c>
      <c r="P369" s="24">
        <f t="shared" si="29"/>
        <v>47.899107155255003</v>
      </c>
      <c r="Q369" t="s">
        <v>736</v>
      </c>
      <c r="R369" t="s">
        <v>760</v>
      </c>
      <c r="S369" s="28">
        <v>44437</v>
      </c>
      <c r="AD369" s="39"/>
      <c r="AE369" s="39"/>
      <c r="AF369"/>
      <c r="AG369"/>
      <c r="AH369" s="50"/>
      <c r="AI369" s="39"/>
      <c r="AJ369" t="s">
        <v>757</v>
      </c>
    </row>
    <row r="370" spans="1:36" s="38" customFormat="1" ht="15" x14ac:dyDescent="0.25">
      <c r="A370">
        <v>2.71</v>
      </c>
      <c r="B370">
        <v>3.52</v>
      </c>
      <c r="C370">
        <v>2.63</v>
      </c>
      <c r="D370" s="20">
        <f t="shared" si="26"/>
        <v>3.3322736009938847E-2</v>
      </c>
      <c r="E370" s="17">
        <f>IF(OR($A370="",$B370="",$C370=""),"",A370*'MPTO_working_3-way'!$I369)</f>
        <v>2.8003046145869344</v>
      </c>
      <c r="F370" s="21">
        <f>IF(OR($A370="",$B370="",$C370=""),"",B370*'MPTO_working_3-way'!$I369)</f>
        <v>3.6372960307549849</v>
      </c>
      <c r="G370" s="22">
        <f>IF(OR($A370="",$B370="",$C370=""),"",C370*'MPTO_working_3-way'!$I369)</f>
        <v>2.7176387957061392</v>
      </c>
      <c r="H370" s="17">
        <f>IF(OR($A370="",$B370="",$C370=""),"",'MPTO_working_3-way'!E369)</f>
        <v>2.7941069160563861</v>
      </c>
      <c r="I370" s="21">
        <f>IF(OR($A370="",$B370="",$C370=""),"",'MPTO_working_3-way'!F369)</f>
        <v>3.6632273423363975</v>
      </c>
      <c r="J370" s="22">
        <f>IF(OR($A370="",$B370="",$C370=""),"",'MPTO_working_3-way'!G369)</f>
        <v>2.7091419801799725</v>
      </c>
      <c r="K370" s="17">
        <f>IF(OR($A370="",$B370="",$C370=""),"",'OddsRatio_working_3-way'!H369)</f>
        <v>2.7976470386156271</v>
      </c>
      <c r="L370" s="21">
        <f>IF(OR($A370="",$B370="",$C370=""),"",'OddsRatio_working_3-way'!I369)</f>
        <v>3.649164056907241</v>
      </c>
      <c r="M370" s="22">
        <f>IF(OR($A370="",$B370="",$C370=""),"",'OddsRatio_working_3-way'!J369)</f>
        <v>2.713546592364604</v>
      </c>
      <c r="N370" s="23">
        <f t="shared" si="27"/>
        <v>35.710400746795443</v>
      </c>
      <c r="O370" s="24">
        <f t="shared" si="28"/>
        <v>27.492950574947635</v>
      </c>
      <c r="P370" s="24">
        <f t="shared" si="29"/>
        <v>36.796648678256908</v>
      </c>
      <c r="Q370" t="s">
        <v>741</v>
      </c>
      <c r="R370" t="s">
        <v>761</v>
      </c>
      <c r="S370" s="28">
        <v>44437</v>
      </c>
      <c r="AD370" s="39"/>
      <c r="AE370" s="39"/>
      <c r="AF370"/>
      <c r="AG370"/>
      <c r="AH370" s="50"/>
      <c r="AI370" s="39"/>
      <c r="AJ370" t="s">
        <v>757</v>
      </c>
    </row>
    <row r="371" spans="1:36" ht="15" x14ac:dyDescent="0.25">
      <c r="A371">
        <v>1.45</v>
      </c>
      <c r="B371">
        <v>4.68</v>
      </c>
      <c r="C371">
        <v>7.45</v>
      </c>
      <c r="D371" s="20">
        <f t="shared" si="26"/>
        <v>3.7558574008469847E-2</v>
      </c>
      <c r="E371" s="17">
        <f>IF(OR($A371="",$B371="",$C371=""),"",A371*'MPTO_working_3-way'!$I370)</f>
        <v>1.5044599323122811</v>
      </c>
      <c r="F371" s="21">
        <f>IF(OR($A371="",$B371="",$C371=""),"",B371*'MPTO_working_3-way'!$I370)</f>
        <v>4.8557741263596386</v>
      </c>
      <c r="G371" s="22">
        <f>IF(OR($A371="",$B371="",$C371=""),"",C371*'MPTO_working_3-way'!$I370)</f>
        <v>7.7298113763631005</v>
      </c>
      <c r="H371" s="17">
        <f>IF(OR($A371="",$B371="",$C371=""),"",'MPTO_working_3-way'!E370)</f>
        <v>1.4768089722217892</v>
      </c>
      <c r="I371" s="21">
        <f>IF(OR($A371="",$B371="",$C371=""),"",'MPTO_working_3-way'!F370)</f>
        <v>4.9712737678104926</v>
      </c>
      <c r="J371" s="22">
        <f>IF(OR($A371="",$B371="",$C371=""),"",'MPTO_working_3-way'!G370)</f>
        <v>8.2163419866516421</v>
      </c>
      <c r="K371" s="17">
        <f>IF(OR($A371="",$B371="",$C371=""),"",'OddsRatio_working_3-way'!H370)</f>
        <v>1.4855150633333969</v>
      </c>
      <c r="L371" s="21">
        <f>IF(OR($A371="",$B371="",$C371=""),"",'OddsRatio_working_3-way'!I370)</f>
        <v>4.9704342957042247</v>
      </c>
      <c r="M371" s="22">
        <f>IF(OR($A371="",$B371="",$C371=""),"",'OddsRatio_working_3-way'!J370)</f>
        <v>7.9590492411120239</v>
      </c>
      <c r="N371" s="23">
        <f t="shared" si="27"/>
        <v>66.469035068487941</v>
      </c>
      <c r="O371" s="24">
        <f t="shared" si="28"/>
        <v>20.594038643014422</v>
      </c>
      <c r="P371" s="24">
        <f t="shared" si="29"/>
        <v>12.936926288497649</v>
      </c>
      <c r="Q371" t="s">
        <v>763</v>
      </c>
      <c r="R371" t="s">
        <v>743</v>
      </c>
      <c r="S371" s="28">
        <v>44437</v>
      </c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 t="s">
        <v>757</v>
      </c>
    </row>
    <row r="372" spans="1:36" ht="15" x14ac:dyDescent="0.25">
      <c r="A372">
        <v>2.92</v>
      </c>
      <c r="B372">
        <v>3.22</v>
      </c>
      <c r="C372">
        <v>2.63</v>
      </c>
      <c r="D372" s="20">
        <f t="shared" si="26"/>
        <v>3.3252896517967034E-2</v>
      </c>
      <c r="E372" s="17">
        <f>IF(OR($A372="",$B372="",$C372=""),"",A372*'MPTO_working_3-way'!$I371)</f>
        <v>3.0170984578324638</v>
      </c>
      <c r="F372" s="21">
        <f>IF(OR($A372="",$B372="",$C372=""),"",B372*'MPTO_working_3-way'!$I371)</f>
        <v>3.3270743267878542</v>
      </c>
      <c r="G372" s="22">
        <f>IF(OR($A372="",$B372="",$C372=""),"",C372*'MPTO_working_3-way'!$I371)</f>
        <v>2.717455117842253</v>
      </c>
      <c r="H372" s="17">
        <f>IF(OR($A372="",$B372="",$C372=""),"",'MPTO_working_3-way'!E371)</f>
        <v>3.0176703800498483</v>
      </c>
      <c r="I372" s="21">
        <f>IF(OR($A372="",$B372="",$C372=""),"",'MPTO_working_3-way'!F371)</f>
        <v>3.3391801557328176</v>
      </c>
      <c r="J372" s="22">
        <f>IF(OR($A372="",$B372="",$C372=""),"",'MPTO_working_3-way'!G371)</f>
        <v>2.7089711297958523</v>
      </c>
      <c r="K372" s="17">
        <f>IF(OR($A372="",$B372="",$C372=""),"",'OddsRatio_working_3-way'!H371)</f>
        <v>3.0177445364220379</v>
      </c>
      <c r="L372" s="21">
        <f>IF(OR($A372="",$B372="",$C372=""),"",'OddsRatio_working_3-way'!I371)</f>
        <v>3.3330171202379817</v>
      </c>
      <c r="M372" s="22">
        <f>IF(OR($A372="",$B372="",$C372=""),"",'OddsRatio_working_3-way'!J371)</f>
        <v>2.7129810387332927</v>
      </c>
      <c r="N372" s="23">
        <f t="shared" si="27"/>
        <v>33.144427136740426</v>
      </c>
      <c r="O372" s="24">
        <f t="shared" si="28"/>
        <v>30.056437030832928</v>
      </c>
      <c r="P372" s="24">
        <f t="shared" si="29"/>
        <v>36.799135832426636</v>
      </c>
      <c r="Q372" t="s">
        <v>566</v>
      </c>
      <c r="R372" t="s">
        <v>788</v>
      </c>
      <c r="S372" s="28">
        <v>44437</v>
      </c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 t="s">
        <v>706</v>
      </c>
    </row>
    <row r="373" spans="1:36" s="38" customFormat="1" ht="15" x14ac:dyDescent="0.25">
      <c r="A373">
        <v>2.2599999999999998</v>
      </c>
      <c r="B373">
        <v>3.41</v>
      </c>
      <c r="C373">
        <v>3.35</v>
      </c>
      <c r="D373" s="20">
        <f t="shared" si="26"/>
        <v>3.4240470757571195E-2</v>
      </c>
      <c r="E373" s="17">
        <f>IF(OR($A373="",$B373="",$C373=""),"",A373*'MPTO_working_3-way'!$I372)</f>
        <v>2.3373834639121105</v>
      </c>
      <c r="F373" s="21">
        <f>IF(OR($A373="",$B373="",$C373=""),"",B373*'MPTO_working_3-way'!$I372)</f>
        <v>3.5267600052833181</v>
      </c>
      <c r="G373" s="22">
        <f>IF(OR($A373="",$B373="",$C373=""),"",C373*'MPTO_working_3-way'!$I372)</f>
        <v>3.4647055770378636</v>
      </c>
      <c r="H373" s="17">
        <f>IF(OR($A373="",$B373="",$C373=""),"",'MPTO_working_3-way'!E372)</f>
        <v>2.319839060746391</v>
      </c>
      <c r="I373" s="21">
        <f>IF(OR($A373="",$B373="",$C373=""),"",'MPTO_working_3-way'!F372)</f>
        <v>3.5480917366385376</v>
      </c>
      <c r="J373" s="22">
        <f>IF(OR($A373="",$B373="",$C373=""),"",'MPTO_working_3-way'!G372)</f>
        <v>3.4831800595525868</v>
      </c>
      <c r="K373" s="17">
        <f>IF(OR($A373="",$B373="",$C373=""),"",'OddsRatio_working_3-way'!H372)</f>
        <v>2.3272936826636657</v>
      </c>
      <c r="L373" s="21">
        <f>IF(OR($A373="",$B373="",$C373=""),"",'OddsRatio_working_3-way'!I372)</f>
        <v>3.5387125200154252</v>
      </c>
      <c r="M373" s="22">
        <f>IF(OR($A373="",$B373="",$C373=""),"",'OddsRatio_working_3-way'!J372)</f>
        <v>3.4755080589362026</v>
      </c>
      <c r="N373" s="23">
        <f t="shared" si="27"/>
        <v>42.782881604128683</v>
      </c>
      <c r="O373" s="24">
        <f t="shared" si="28"/>
        <v>28.354637074877065</v>
      </c>
      <c r="P373" s="24">
        <f t="shared" si="29"/>
        <v>28.862481320994267</v>
      </c>
      <c r="Q373" t="s">
        <v>678</v>
      </c>
      <c r="R373" t="s">
        <v>628</v>
      </c>
      <c r="S373" s="28">
        <v>44437</v>
      </c>
      <c r="AD373" s="39"/>
      <c r="AF373"/>
      <c r="AG373"/>
      <c r="AH373" s="50"/>
      <c r="AI373" s="39"/>
      <c r="AJ373" t="s">
        <v>706</v>
      </c>
    </row>
    <row r="374" spans="1:36" s="38" customFormat="1" ht="15" x14ac:dyDescent="0.25">
      <c r="A374">
        <v>3.21</v>
      </c>
      <c r="B374">
        <v>3.54</v>
      </c>
      <c r="C374">
        <v>2.2799999999999998</v>
      </c>
      <c r="D374" s="20">
        <f t="shared" si="26"/>
        <v>3.2608846685063586E-2</v>
      </c>
      <c r="E374" s="17">
        <f>IF(OR($A374="",$B374="",$C374=""),"",A374*'MPTO_working_3-way'!$I373)</f>
        <v>3.3146743978590543</v>
      </c>
      <c r="F374" s="21">
        <f>IF(OR($A374="",$B374="",$C374=""),"",B374*'MPTO_working_3-way'!$I373)</f>
        <v>3.6554353172651251</v>
      </c>
      <c r="G374" s="22">
        <f>IF(OR($A374="",$B374="",$C374=""),"",C374*'MPTO_working_3-way'!$I373)</f>
        <v>2.3543481704419449</v>
      </c>
      <c r="H374" s="17">
        <f>IF(OR($A374="",$B374="",$C374=""),"",'MPTO_working_3-way'!E373)</f>
        <v>3.3260507878212748</v>
      </c>
      <c r="I374" s="21">
        <f>IF(OR($A374="",$B374="",$C374=""),"",'MPTO_working_3-way'!F373)</f>
        <v>3.681664711339081</v>
      </c>
      <c r="J374" s="22">
        <f>IF(OR($A374="",$B374="",$C374=""),"",'MPTO_working_3-way'!G373)</f>
        <v>2.3379405337624339</v>
      </c>
      <c r="K374" s="17">
        <f>IF(OR($A374="",$B374="",$C374=""),"",'OddsRatio_working_3-way'!H373)</f>
        <v>3.3222165156555277</v>
      </c>
      <c r="L374" s="21">
        <f>IF(OR($A374="",$B374="",$C374=""),"",'OddsRatio_working_3-way'!I373)</f>
        <v>3.6689728279479823</v>
      </c>
      <c r="M374" s="22">
        <f>IF(OR($A374="",$B374="",$C374=""),"",'OddsRatio_working_3-way'!J373)</f>
        <v>2.3449941810131558</v>
      </c>
      <c r="N374" s="23">
        <f t="shared" si="27"/>
        <v>30.168875731682704</v>
      </c>
      <c r="O374" s="24">
        <f t="shared" si="28"/>
        <v>27.356522909237707</v>
      </c>
      <c r="P374" s="24">
        <f t="shared" si="29"/>
        <v>42.4746013590796</v>
      </c>
      <c r="Q374" t="s">
        <v>677</v>
      </c>
      <c r="R374" t="s">
        <v>565</v>
      </c>
      <c r="S374" s="28">
        <v>44437</v>
      </c>
      <c r="AD374" s="39"/>
      <c r="AF374"/>
      <c r="AG374"/>
      <c r="AH374" s="50"/>
      <c r="AI374" s="39"/>
      <c r="AJ374" t="s">
        <v>706</v>
      </c>
    </row>
    <row r="375" spans="1:36" s="38" customFormat="1" ht="15" x14ac:dyDescent="0.25">
      <c r="A375">
        <v>2.2799999999999998</v>
      </c>
      <c r="B375">
        <v>2.95</v>
      </c>
      <c r="C375">
        <v>3.81</v>
      </c>
      <c r="D375" s="20">
        <f t="shared" si="26"/>
        <v>4.0046733676577739E-2</v>
      </c>
      <c r="E375" s="17">
        <f>IF(OR($A375="",$B375="",$C375=""),"",A375*'MPTO_working_3-way'!$I374)</f>
        <v>2.3713065527825972</v>
      </c>
      <c r="F375" s="21">
        <f>IF(OR($A375="",$B375="",$C375=""),"",B375*'MPTO_working_3-way'!$I374)</f>
        <v>3.0681378643459043</v>
      </c>
      <c r="G375" s="22">
        <f>IF(OR($A375="",$B375="",$C375=""),"",C375*'MPTO_working_3-way'!$I374)</f>
        <v>3.9625780553077612</v>
      </c>
      <c r="H375" s="17">
        <f>IF(OR($A375="",$B375="",$C375=""),"",'MPTO_working_3-way'!E374)</f>
        <v>2.3515712893510576</v>
      </c>
      <c r="I375" s="21">
        <f>IF(OR($A375="",$B375="",$C375=""),"",'MPTO_working_3-way'!F374)</f>
        <v>3.070931079772599</v>
      </c>
      <c r="J375" s="22">
        <f>IF(OR($A375="",$B375="",$C375=""),"",'MPTO_working_3-way'!G374)</f>
        <v>4.0141574455820255</v>
      </c>
      <c r="K375" s="17">
        <f>IF(OR($A375="",$B375="",$C375=""),"",'OddsRatio_working_3-way'!H374)</f>
        <v>2.3603434947094226</v>
      </c>
      <c r="L375" s="21">
        <f>IF(OR($A375="",$B375="",$C375=""),"",'OddsRatio_working_3-way'!I374)</f>
        <v>3.0723982927213864</v>
      </c>
      <c r="M375" s="22">
        <f>IF(OR($A375="",$B375="",$C375=""),"",'OddsRatio_working_3-way'!J374)</f>
        <v>3.9863790782292803</v>
      </c>
      <c r="N375" s="23">
        <f t="shared" si="27"/>
        <v>42.170844542497271</v>
      </c>
      <c r="O375" s="24">
        <f t="shared" si="28"/>
        <v>32.593059510811443</v>
      </c>
      <c r="P375" s="24">
        <f t="shared" si="29"/>
        <v>25.236095946691279</v>
      </c>
      <c r="Q375" t="s">
        <v>680</v>
      </c>
      <c r="R375" t="s">
        <v>568</v>
      </c>
      <c r="S375" s="28">
        <v>44437</v>
      </c>
      <c r="AD375" s="39"/>
      <c r="AF375"/>
      <c r="AG375"/>
      <c r="AH375" s="50"/>
      <c r="AI375" s="39"/>
      <c r="AJ375" t="s">
        <v>707</v>
      </c>
    </row>
    <row r="376" spans="1:36" s="38" customFormat="1" ht="15" x14ac:dyDescent="0.25">
      <c r="A376">
        <v>2.5099999999999998</v>
      </c>
      <c r="B376">
        <v>2.91</v>
      </c>
      <c r="C376">
        <v>3.38</v>
      </c>
      <c r="D376" s="20">
        <f t="shared" si="26"/>
        <v>3.7906974351521239E-2</v>
      </c>
      <c r="E376" s="17">
        <f>IF(OR($A376="",$B376="",$C376=""),"",A376*'MPTO_working_3-way'!$I375)</f>
        <v>2.6051465056223182</v>
      </c>
      <c r="F376" s="21">
        <f>IF(OR($A376="",$B376="",$C376=""),"",B376*'MPTO_working_3-way'!$I375)</f>
        <v>3.0203092953629271</v>
      </c>
      <c r="G376" s="22">
        <f>IF(OR($A376="",$B376="",$C376=""),"",C376*'MPTO_working_3-way'!$I375)</f>
        <v>3.5081255733081416</v>
      </c>
      <c r="H376" s="17">
        <f>IF(OR($A376="",$B376="",$C376=""),"",'MPTO_working_3-way'!E375)</f>
        <v>2.5922133472735367</v>
      </c>
      <c r="I376" s="21">
        <f>IF(OR($A376="",$B376="",$C376=""),"",'MPTO_working_3-way'!F375)</f>
        <v>3.0210845700513937</v>
      </c>
      <c r="J376" s="22">
        <f>IF(OR($A376="",$B376="",$C376=""),"",'MPTO_working_3-way'!G375)</f>
        <v>3.5307950465231066</v>
      </c>
      <c r="K376" s="17">
        <f>IF(OR($A376="",$B376="",$C376=""),"",'OddsRatio_working_3-way'!H375)</f>
        <v>2.5982156955069664</v>
      </c>
      <c r="L376" s="21">
        <f>IF(OR($A376="",$B376="",$C376=""),"",'OddsRatio_working_3-way'!I375)</f>
        <v>3.0215840916677519</v>
      </c>
      <c r="M376" s="22">
        <f>IF(OR($A376="",$B376="",$C376=""),"",'OddsRatio_working_3-way'!J375)</f>
        <v>3.5190419571566753</v>
      </c>
      <c r="N376" s="23">
        <f t="shared" si="27"/>
        <v>38.385557120946629</v>
      </c>
      <c r="O376" s="24">
        <f t="shared" si="28"/>
        <v>33.109191880953958</v>
      </c>
      <c r="P376" s="24">
        <f t="shared" si="29"/>
        <v>28.50525099809942</v>
      </c>
      <c r="Q376" t="s">
        <v>570</v>
      </c>
      <c r="R376" t="s">
        <v>784</v>
      </c>
      <c r="S376" s="28">
        <v>44437</v>
      </c>
      <c r="AD376" s="39"/>
      <c r="AF376"/>
      <c r="AG376"/>
      <c r="AH376" s="50"/>
      <c r="AI376" s="39"/>
      <c r="AJ376" t="s">
        <v>707</v>
      </c>
    </row>
    <row r="377" spans="1:36" ht="15" x14ac:dyDescent="0.25">
      <c r="A377">
        <v>2.2799999999999998</v>
      </c>
      <c r="B377">
        <v>3.2</v>
      </c>
      <c r="C377">
        <v>3.54</v>
      </c>
      <c r="D377" s="20">
        <f t="shared" si="26"/>
        <v>3.3582366934284957E-2</v>
      </c>
      <c r="E377" s="17">
        <f>IF(OR($A377="",$B377="",$C377=""),"",A377*'MPTO_working_3-way'!$I376)</f>
        <v>2.3565677966101695</v>
      </c>
      <c r="F377" s="21">
        <f>IF(OR($A377="",$B377="",$C377=""),"",B377*'MPTO_working_3-way'!$I376)</f>
        <v>3.307463574189712</v>
      </c>
      <c r="G377" s="22">
        <f>IF(OR($A377="",$B377="",$C377=""),"",C377*'MPTO_working_3-way'!$I376)</f>
        <v>3.6588815789473688</v>
      </c>
      <c r="H377" s="17">
        <f>IF(OR($A377="",$B377="",$C377=""),"",'MPTO_working_3-way'!E376)</f>
        <v>2.3397156233241052</v>
      </c>
      <c r="I377" s="21">
        <f>IF(OR($A377="",$B377="",$C377=""),"",'MPTO_working_3-way'!F376)</f>
        <v>3.318886467371192</v>
      </c>
      <c r="J377" s="22">
        <f>IF(OR($A377="",$B377="",$C377=""),"",'MPTO_working_3-way'!G376)</f>
        <v>3.6860685497682284</v>
      </c>
      <c r="K377" s="17">
        <f>IF(OR($A377="",$B377="",$C377=""),"",'OddsRatio_working_3-way'!H376)</f>
        <v>2.3469613099543625</v>
      </c>
      <c r="L377" s="21">
        <f>IF(OR($A377="",$B377="",$C377=""),"",'OddsRatio_working_3-way'!I376)</f>
        <v>3.3150897514840607</v>
      </c>
      <c r="M377" s="22">
        <f>IF(OR($A377="",$B377="",$C377=""),"",'OddsRatio_working_3-way'!J376)</f>
        <v>3.6728763494406875</v>
      </c>
      <c r="N377" s="23">
        <f t="shared" si="27"/>
        <v>42.434594983367795</v>
      </c>
      <c r="O377" s="24">
        <f t="shared" si="28"/>
        <v>30.234648925649548</v>
      </c>
      <c r="P377" s="24">
        <f t="shared" si="29"/>
        <v>27.330756090982643</v>
      </c>
      <c r="Q377" t="s">
        <v>643</v>
      </c>
      <c r="R377" t="s">
        <v>690</v>
      </c>
      <c r="S377" s="28">
        <v>44437</v>
      </c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 t="s">
        <v>714</v>
      </c>
    </row>
    <row r="378" spans="1:36" ht="15" x14ac:dyDescent="0.25">
      <c r="A378">
        <v>1.35</v>
      </c>
      <c r="B378">
        <v>5.23</v>
      </c>
      <c r="C378">
        <v>9.4600000000000009</v>
      </c>
      <c r="D378" s="20">
        <f t="shared" si="26"/>
        <v>3.765357489400345E-2</v>
      </c>
      <c r="E378" s="17">
        <f>IF(OR($A378="",$B378="",$C378=""),"",A378*'MPTO_working_3-way'!$I377)</f>
        <v>1.4008323261069047</v>
      </c>
      <c r="F378" s="21">
        <f>IF(OR($A378="",$B378="",$C378=""),"",B378*'MPTO_working_3-way'!$I377)</f>
        <v>5.4269281966956386</v>
      </c>
      <c r="G378" s="22">
        <f>IF(OR($A378="",$B378="",$C378=""),"",C378*'MPTO_working_3-way'!$I377)</f>
        <v>9.8162028184972741</v>
      </c>
      <c r="H378" s="17">
        <f>IF(OR($A378="",$B378="",$C378=""),"",'MPTO_working_3-way'!E377)</f>
        <v>1.3732688160974362</v>
      </c>
      <c r="I378" s="21">
        <f>IF(OR($A378="",$B378="",$C378=""),"",'MPTO_working_3-way'!F377)</f>
        <v>5.5974306407363752</v>
      </c>
      <c r="J378" s="22">
        <f>IF(OR($A378="",$B378="",$C378=""),"",'MPTO_working_3-way'!G377)</f>
        <v>10.734560199458601</v>
      </c>
      <c r="K378" s="17">
        <f>IF(OR($A378="",$B378="",$C378=""),"",'OddsRatio_working_3-way'!H377)</f>
        <v>1.3814260317250242</v>
      </c>
      <c r="L378" s="21">
        <f>IF(OR($A378="",$B378="",$C378=""),"",'OddsRatio_working_3-way'!I377)</f>
        <v>5.609806040562435</v>
      </c>
      <c r="M378" s="22">
        <f>IF(OR($A378="",$B378="",$C378=""),"",'OddsRatio_working_3-way'!J377)</f>
        <v>10.219612081124868</v>
      </c>
      <c r="N378" s="23">
        <f t="shared" si="27"/>
        <v>71.386131042473167</v>
      </c>
      <c r="O378" s="24">
        <f t="shared" si="28"/>
        <v>18.426630383812384</v>
      </c>
      <c r="P378" s="24">
        <f t="shared" si="29"/>
        <v>10.187238573714456</v>
      </c>
      <c r="Q378" t="s">
        <v>646</v>
      </c>
      <c r="R378" t="s">
        <v>687</v>
      </c>
      <c r="S378" s="28">
        <v>44437</v>
      </c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 t="s">
        <v>714</v>
      </c>
    </row>
    <row r="379" spans="1:36" ht="15" x14ac:dyDescent="0.25">
      <c r="A379">
        <v>4.78</v>
      </c>
      <c r="B379">
        <v>4.05</v>
      </c>
      <c r="C379">
        <v>1.72</v>
      </c>
      <c r="D379" s="20">
        <f t="shared" si="26"/>
        <v>3.7513950004624874E-2</v>
      </c>
      <c r="E379" s="17">
        <f>IF(OR($A379="",$B379="",$C379=""),"",A379*'MPTO_working_3-way'!$I378)</f>
        <v>4.9593166810221074</v>
      </c>
      <c r="F379" s="21">
        <f>IF(OR($A379="",$B379="",$C379=""),"",B379*'MPTO_working_3-way'!$I378)</f>
        <v>4.2019314975187303</v>
      </c>
      <c r="G379" s="22">
        <f>IF(OR($A379="",$B379="",$C379=""),"",C379*'MPTO_working_3-way'!$I378)</f>
        <v>1.7845239940079547</v>
      </c>
      <c r="H379" s="17">
        <f>IF(OR($A379="",$B379="",$C379=""),"",'MPTO_working_3-way'!E378)</f>
        <v>5.0838745007349004</v>
      </c>
      <c r="I379" s="21">
        <f>IF(OR($A379="",$B379="",$C379=""),"",'MPTO_working_3-way'!F378)</f>
        <v>4.2660490748079907</v>
      </c>
      <c r="J379" s="22">
        <f>IF(OR($A379="",$B379="",$C379=""),"",'MPTO_working_3-way'!G378)</f>
        <v>1.7578069074545803</v>
      </c>
      <c r="K379" s="17">
        <f>IF(OR($A379="",$B379="",$C379=""),"",'OddsRatio_working_3-way'!H378)</f>
        <v>5.0282011330773617</v>
      </c>
      <c r="L379" s="21">
        <f>IF(OR($A379="",$B379="",$C379=""),"",'OddsRatio_working_3-way'!I378)</f>
        <v>4.2502681100227386</v>
      </c>
      <c r="M379" s="22">
        <f>IF(OR($A379="",$B379="",$C379=""),"",'OddsRatio_working_3-way'!J378)</f>
        <v>1.76727640630045</v>
      </c>
      <c r="N379" s="23">
        <f t="shared" si="27"/>
        <v>20.164068244052959</v>
      </c>
      <c r="O379" s="24">
        <f t="shared" si="28"/>
        <v>23.79857931026498</v>
      </c>
      <c r="P379" s="24">
        <f t="shared" si="29"/>
        <v>56.037352445682075</v>
      </c>
      <c r="Q379" t="s">
        <v>579</v>
      </c>
      <c r="R379" t="s">
        <v>642</v>
      </c>
      <c r="S379" s="28">
        <v>44437</v>
      </c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 t="s">
        <v>714</v>
      </c>
    </row>
    <row r="380" spans="1:36" ht="15" x14ac:dyDescent="0.25">
      <c r="A380">
        <v>3.35</v>
      </c>
      <c r="B380">
        <v>3.65</v>
      </c>
      <c r="C380">
        <v>2.17</v>
      </c>
      <c r="D380" s="20">
        <f t="shared" si="26"/>
        <v>3.3309558513850757E-2</v>
      </c>
      <c r="E380" s="17">
        <f>IF(OR($A380="",$B380="",$C380=""),"",A380*'MPTO_working_3-way'!$I379)</f>
        <v>3.4615870210213999</v>
      </c>
      <c r="F380" s="21">
        <f>IF(OR($A380="",$B380="",$C380=""),"",B380*'MPTO_working_3-way'!$I379)</f>
        <v>3.7715798885755554</v>
      </c>
      <c r="G380" s="22">
        <f>IF(OR($A380="",$B380="",$C380=""),"",C380*'MPTO_working_3-way'!$I379)</f>
        <v>2.2422817419750563</v>
      </c>
      <c r="H380" s="17">
        <f>IF(OR($A380="",$B380="",$C380=""),"",'MPTO_working_3-way'!E379)</f>
        <v>3.4794193465900709</v>
      </c>
      <c r="I380" s="21">
        <f>IF(OR($A380="",$B380="",$C380=""),"",'MPTO_working_3-way'!F379)</f>
        <v>3.8041701961918166</v>
      </c>
      <c r="J380" s="22">
        <f>IF(OR($A380="",$B380="",$C380=""),"",'MPTO_working_3-way'!G379)</f>
        <v>2.2235746155409384</v>
      </c>
      <c r="K380" s="17">
        <f>IF(OR($A380="",$B380="",$C380=""),"",'OddsRatio_working_3-way'!H379)</f>
        <v>3.4732285419140814</v>
      </c>
      <c r="L380" s="21">
        <f>IF(OR($A380="",$B380="",$C380=""),"",'OddsRatio_working_3-way'!I379)</f>
        <v>3.7889598451371547</v>
      </c>
      <c r="M380" s="22">
        <f>IF(OR($A380="",$B380="",$C380=""),"",'OddsRatio_working_3-way'!J379)</f>
        <v>2.2313520825699893</v>
      </c>
      <c r="N380" s="23">
        <f t="shared" si="27"/>
        <v>28.888483632716333</v>
      </c>
      <c r="O380" s="24">
        <f t="shared" si="28"/>
        <v>26.514087717698548</v>
      </c>
      <c r="P380" s="24">
        <f t="shared" si="29"/>
        <v>44.597428649585119</v>
      </c>
      <c r="Q380" t="s">
        <v>645</v>
      </c>
      <c r="R380" t="s">
        <v>578</v>
      </c>
      <c r="S380" s="28">
        <v>44437</v>
      </c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 t="s">
        <v>714</v>
      </c>
    </row>
    <row r="381" spans="1:36" ht="15" x14ac:dyDescent="0.25">
      <c r="A381">
        <v>2.68</v>
      </c>
      <c r="B381">
        <v>3.28</v>
      </c>
      <c r="C381">
        <v>2.82</v>
      </c>
      <c r="D381" s="20">
        <f t="shared" si="26"/>
        <v>3.2622306216711028E-2</v>
      </c>
      <c r="E381" s="17">
        <f>IF(OR($A381="",$B381="",$C381=""),"",A381*'MPTO_working_3-way'!$I380)</f>
        <v>2.7674277806607859</v>
      </c>
      <c r="F381" s="21">
        <f>IF(OR($A381="",$B381="",$C381=""),"",B381*'MPTO_working_3-way'!$I380)</f>
        <v>3.3870011643908118</v>
      </c>
      <c r="G381" s="22">
        <f>IF(OR($A381="",$B381="",$C381=""),"",C381*'MPTO_working_3-way'!$I380)</f>
        <v>2.911994903531125</v>
      </c>
      <c r="H381" s="17">
        <f>IF(OR($A381="",$B381="",$C381=""),"",'MPTO_working_3-way'!E380)</f>
        <v>2.7604465724884464</v>
      </c>
      <c r="I381" s="21">
        <f>IF(OR($A381="",$B381="",$C381=""),"",'MPTO_working_3-way'!F380)</f>
        <v>3.4013148843621845</v>
      </c>
      <c r="J381" s="22">
        <f>IF(OR($A381="",$B381="",$C381=""),"",'MPTO_working_3-way'!G380)</f>
        <v>2.9092108573925084</v>
      </c>
      <c r="K381" s="17">
        <f>IF(OR($A381="",$B381="",$C381=""),"",'OddsRatio_working_3-way'!H380)</f>
        <v>2.7638849045540121</v>
      </c>
      <c r="L381" s="21">
        <f>IF(OR($A381="",$B381="",$C381=""),"",'OddsRatio_working_3-way'!I380)</f>
        <v>3.3938437990375872</v>
      </c>
      <c r="M381" s="22">
        <f>IF(OR($A381="",$B381="",$C381=""),"",'OddsRatio_working_3-way'!J380)</f>
        <v>2.9108753132668466</v>
      </c>
      <c r="N381" s="23">
        <f t="shared" si="27"/>
        <v>36.134637622277083</v>
      </c>
      <c r="O381" s="24">
        <f t="shared" si="28"/>
        <v>29.524642935275182</v>
      </c>
      <c r="P381" s="24">
        <f t="shared" si="29"/>
        <v>34.340719442447728</v>
      </c>
      <c r="Q381" t="s">
        <v>641</v>
      </c>
      <c r="R381" t="s">
        <v>644</v>
      </c>
      <c r="S381" s="28">
        <v>44437</v>
      </c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 t="s">
        <v>714</v>
      </c>
    </row>
    <row r="382" spans="1:36" ht="15" x14ac:dyDescent="0.25">
      <c r="A382">
        <v>1.87</v>
      </c>
      <c r="B382">
        <v>3.83</v>
      </c>
      <c r="C382">
        <v>4.07</v>
      </c>
      <c r="D382" s="20">
        <f t="shared" si="26"/>
        <v>4.1556209733141003E-2</v>
      </c>
      <c r="E382" s="17">
        <f>IF(OR($A382="",$B382="",$C382=""),"",A382*'MPTO_working_3-way'!$I381)</f>
        <v>1.9477101122009737</v>
      </c>
      <c r="F382" s="21">
        <f>IF(OR($A382="",$B382="",$C382=""),"",B382*'MPTO_working_3-way'!$I381)</f>
        <v>3.98916028327793</v>
      </c>
      <c r="G382" s="22">
        <f>IF(OR($A382="",$B382="",$C382=""),"",C382*'MPTO_working_3-way'!$I381)</f>
        <v>4.2391337736138839</v>
      </c>
      <c r="H382" s="17">
        <f>IF(OR($A382="",$B382="",$C382=""),"",'MPTO_working_3-way'!E381)</f>
        <v>1.9197274108303026</v>
      </c>
      <c r="I382" s="21">
        <f>IF(OR($A382="",$B382="",$C382=""),"",'MPTO_working_3-way'!F381)</f>
        <v>4.0445787674560698</v>
      </c>
      <c r="J382" s="22">
        <f>IF(OR($A382="",$B382="",$C382=""),"",'MPTO_working_3-way'!G381)</f>
        <v>4.3131674277619565</v>
      </c>
      <c r="K382" s="17">
        <f>IF(OR($A382="",$B382="",$C382=""),"",'OddsRatio_working_3-way'!H381)</f>
        <v>1.9301844774190686</v>
      </c>
      <c r="L382" s="21">
        <f>IF(OR($A382="",$B382="",$C382=""),"",'OddsRatio_working_3-way'!I381)</f>
        <v>4.0257724955126006</v>
      </c>
      <c r="M382" s="22">
        <f>IF(OR($A382="",$B382="",$C382=""),"",'OddsRatio_working_3-way'!J381)</f>
        <v>4.2823751099730325</v>
      </c>
      <c r="N382" s="23">
        <f t="shared" si="27"/>
        <v>51.342342668743889</v>
      </c>
      <c r="O382" s="24">
        <f t="shared" si="28"/>
        <v>25.067932321292709</v>
      </c>
      <c r="P382" s="24">
        <f t="shared" si="29"/>
        <v>23.589725009963409</v>
      </c>
      <c r="Q382" t="s">
        <v>783</v>
      </c>
      <c r="R382" t="s">
        <v>780</v>
      </c>
      <c r="S382" s="28">
        <v>44437</v>
      </c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 t="s">
        <v>785</v>
      </c>
    </row>
    <row r="383" spans="1:36" ht="15" x14ac:dyDescent="0.25">
      <c r="A383">
        <v>2.75</v>
      </c>
      <c r="B383">
        <v>3.73</v>
      </c>
      <c r="C383">
        <v>2.4500000000000002</v>
      </c>
      <c r="D383" s="20">
        <f t="shared" si="26"/>
        <v>3.9896143687794483E-2</v>
      </c>
      <c r="E383" s="17">
        <f>IF(OR($A383="",$B383="",$C383=""),"",A383*'MPTO_working_3-way'!$I382)</f>
        <v>2.859714395141435</v>
      </c>
      <c r="F383" s="21">
        <f>IF(OR($A383="",$B383="",$C383=""),"",B383*'MPTO_working_3-way'!$I382)</f>
        <v>3.8788126159554732</v>
      </c>
      <c r="G383" s="22">
        <f>IF(OR($A383="",$B383="",$C383=""),"",C383*'MPTO_working_3-way'!$I382)</f>
        <v>2.5477455520350967</v>
      </c>
      <c r="H383" s="17">
        <f>IF(OR($A383="",$B383="",$C383=""),"",'MPTO_working_3-way'!E382)</f>
        <v>2.8543891946635878</v>
      </c>
      <c r="I383" s="21">
        <f>IF(OR($A383="",$B383="",$C383=""),"",'MPTO_working_3-way'!F382)</f>
        <v>3.9246806655431126</v>
      </c>
      <c r="J383" s="22">
        <f>IF(OR($A383="",$B383="",$C383=""),"",'MPTO_working_3-way'!G382)</f>
        <v>2.5325139927527411</v>
      </c>
      <c r="K383" s="17">
        <f>IF(OR($A383="",$B383="",$C383=""),"",'OddsRatio_working_3-way'!H382)</f>
        <v>2.8585255637963582</v>
      </c>
      <c r="L383" s="21">
        <f>IF(OR($A383="",$B383="",$C383=""),"",'OddsRatio_working_3-way'!I382)</f>
        <v>3.8992998795223177</v>
      </c>
      <c r="M383" s="22">
        <f>IF(OR($A383="",$B383="",$C383=""),"",'OddsRatio_working_3-way'!J382)</f>
        <v>2.5399211814312688</v>
      </c>
      <c r="N383" s="23">
        <f t="shared" si="27"/>
        <v>34.96852698643503</v>
      </c>
      <c r="O383" s="24">
        <f t="shared" si="28"/>
        <v>25.781085579811354</v>
      </c>
      <c r="P383" s="24">
        <f t="shared" si="29"/>
        <v>39.250387433753602</v>
      </c>
      <c r="Q383" t="s">
        <v>781</v>
      </c>
      <c r="R383" t="s">
        <v>789</v>
      </c>
      <c r="S383" s="28">
        <v>44437</v>
      </c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 t="s">
        <v>785</v>
      </c>
    </row>
    <row r="384" spans="1:36" ht="15" x14ac:dyDescent="0.25">
      <c r="A384">
        <v>2.91</v>
      </c>
      <c r="B384">
        <v>3.57</v>
      </c>
      <c r="C384">
        <v>2.41</v>
      </c>
      <c r="D384" s="20">
        <f t="shared" si="26"/>
        <v>3.8692415837875416E-2</v>
      </c>
      <c r="E384" s="17">
        <f>IF(OR($A384="",$B384="",$C384=""),"",A384*'MPTO_working_3-way'!$I383)</f>
        <v>3.0225949300882178</v>
      </c>
      <c r="F384" s="21">
        <f>IF(OR($A384="",$B384="",$C384=""),"",B384*'MPTO_working_3-way'!$I383)</f>
        <v>3.708131924541215</v>
      </c>
      <c r="G384" s="22">
        <f>IF(OR($A384="",$B384="",$C384=""),"",C384*'MPTO_working_3-way'!$I383)</f>
        <v>2.5032487221692801</v>
      </c>
      <c r="H384" s="17">
        <f>IF(OR($A384="",$B384="",$C384=""),"",'MPTO_working_3-way'!E383)</f>
        <v>3.0234760238426555</v>
      </c>
      <c r="I384" s="21">
        <f>IF(OR($A384="",$B384="",$C384=""),"",'MPTO_working_3-way'!F383)</f>
        <v>3.7423108674508287</v>
      </c>
      <c r="J384" s="22">
        <f>IF(OR($A384="",$B384="",$C384=""),"",'MPTO_working_3-way'!G383)</f>
        <v>2.4873129170500197</v>
      </c>
      <c r="K384" s="17">
        <f>IF(OR($A384="",$B384="",$C384=""),"",'OddsRatio_working_3-way'!H383)</f>
        <v>3.024606599767413</v>
      </c>
      <c r="L384" s="21">
        <f>IF(OR($A384="",$B384="",$C384=""),"",'OddsRatio_working_3-way'!I383)</f>
        <v>3.7242088803153157</v>
      </c>
      <c r="M384" s="22">
        <f>IF(OR($A384="",$B384="",$C384=""),"",'OddsRatio_working_3-way'!J383)</f>
        <v>2.4946048720796092</v>
      </c>
      <c r="N384" s="23">
        <f t="shared" si="27"/>
        <v>33.084155274845706</v>
      </c>
      <c r="O384" s="24">
        <f t="shared" si="28"/>
        <v>26.967756820672555</v>
      </c>
      <c r="P384" s="24">
        <f t="shared" si="29"/>
        <v>39.948087904481746</v>
      </c>
      <c r="Q384" t="s">
        <v>775</v>
      </c>
      <c r="R384" t="s">
        <v>782</v>
      </c>
      <c r="S384" s="28">
        <v>44437</v>
      </c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 t="s">
        <v>785</v>
      </c>
    </row>
    <row r="385" spans="1:36" ht="15" x14ac:dyDescent="0.25">
      <c r="A385">
        <v>1.64</v>
      </c>
      <c r="B385">
        <v>4.5999999999999996</v>
      </c>
      <c r="C385">
        <v>4.76</v>
      </c>
      <c r="D385" s="20">
        <f t="shared" si="26"/>
        <v>3.7231435522246947E-2</v>
      </c>
      <c r="E385" s="17">
        <f>IF(OR($A385="",$B385="",$C385=""),"",A385*'MPTO_working_3-way'!$I384)</f>
        <v>1.7010595542564848</v>
      </c>
      <c r="F385" s="21">
        <f>IF(OR($A385="",$B385="",$C385=""),"",B385*'MPTO_working_3-way'!$I384)</f>
        <v>4.7712646034023356</v>
      </c>
      <c r="G385" s="22">
        <f>IF(OR($A385="",$B385="",$C385=""),"",C385*'MPTO_working_3-way'!$I384)</f>
        <v>4.9372216330858949</v>
      </c>
      <c r="H385" s="17">
        <f>IF(OR($A385="",$B385="",$C385=""),"",'MPTO_working_3-way'!E384)</f>
        <v>1.674072711179182</v>
      </c>
      <c r="I385" s="21">
        <f>IF(OR($A385="",$B385="",$C385=""),"",'MPTO_working_3-way'!F384)</f>
        <v>4.8785050791948628</v>
      </c>
      <c r="J385" s="22">
        <f>IF(OR($A385="",$B385="",$C385=""),"",'MPTO_working_3-way'!G384)</f>
        <v>5.058845627902083</v>
      </c>
      <c r="K385" s="17">
        <f>IF(OR($A385="",$B385="",$C385=""),"",'OddsRatio_working_3-way'!H384)</f>
        <v>1.6832478762713876</v>
      </c>
      <c r="L385" s="21">
        <f>IF(OR($A385="",$B385="",$C385=""),"",'OddsRatio_working_3-way'!I384)</f>
        <v>4.8432693040265526</v>
      </c>
      <c r="M385" s="22">
        <f>IF(OR($A385="",$B385="",$C385=""),"",'OddsRatio_working_3-way'!J384)</f>
        <v>5.0140812730944004</v>
      </c>
      <c r="N385" s="23">
        <f t="shared" si="27"/>
        <v>58.786889471197235</v>
      </c>
      <c r="O385" s="24">
        <f t="shared" si="28"/>
        <v>20.958804072339881</v>
      </c>
      <c r="P385" s="24">
        <f t="shared" si="29"/>
        <v>20.254306456462913</v>
      </c>
      <c r="Q385" t="s">
        <v>658</v>
      </c>
      <c r="R385" t="s">
        <v>652</v>
      </c>
      <c r="S385" s="28">
        <v>44437</v>
      </c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 t="s">
        <v>715</v>
      </c>
    </row>
    <row r="386" spans="1:36" ht="15" x14ac:dyDescent="0.25">
      <c r="A386">
        <v>1.76</v>
      </c>
      <c r="B386">
        <v>4.25</v>
      </c>
      <c r="C386">
        <v>4.28</v>
      </c>
      <c r="D386" s="20">
        <f t="shared" si="26"/>
        <v>3.7120795641961024E-2</v>
      </c>
      <c r="E386" s="17">
        <f>IF(OR($A386="",$B386="",$C386=""),"",A386*'MPTO_working_3-way'!$I385)</f>
        <v>1.8253326003298513</v>
      </c>
      <c r="F386" s="21">
        <f>IF(OR($A386="",$B386="",$C386=""),"",B386*'MPTO_working_3-way'!$I385)</f>
        <v>4.4077633814783344</v>
      </c>
      <c r="G386" s="22">
        <f>IF(OR($A386="",$B386="",$C386=""),"",C386*'MPTO_working_3-way'!$I385)</f>
        <v>4.4388770053475932</v>
      </c>
      <c r="H386" s="17">
        <f>IF(OR($A386="",$B386="",$C386=""),"",'MPTO_working_3-way'!E385)</f>
        <v>1.7991817405248249</v>
      </c>
      <c r="I386" s="21">
        <f>IF(OR($A386="",$B386="",$C386=""),"",'MPTO_working_3-way'!F385)</f>
        <v>4.4859037832788413</v>
      </c>
      <c r="J386" s="22">
        <f>IF(OR($A386="",$B386="",$C386=""),"",'MPTO_working_3-way'!G385)</f>
        <v>4.5193397203034111</v>
      </c>
      <c r="K386" s="17">
        <f>IF(OR($A386="",$B386="",$C386=""),"",'OddsRatio_working_3-way'!H385)</f>
        <v>1.8085564387457813</v>
      </c>
      <c r="L386" s="21">
        <f>IF(OR($A386="",$B386="",$C386=""),"",'OddsRatio_working_3-way'!I385)</f>
        <v>4.4576426656891952</v>
      </c>
      <c r="M386" s="22">
        <f>IF(OR($A386="",$B386="",$C386=""),"",'OddsRatio_working_3-way'!J385)</f>
        <v>4.489559367218634</v>
      </c>
      <c r="N386" s="23">
        <f t="shared" si="27"/>
        <v>54.784536243931235</v>
      </c>
      <c r="O386" s="24">
        <f t="shared" si="28"/>
        <v>22.687243244545645</v>
      </c>
      <c r="P386" s="24">
        <f t="shared" si="29"/>
        <v>22.528220511523127</v>
      </c>
      <c r="Q386" t="s">
        <v>662</v>
      </c>
      <c r="R386" t="s">
        <v>660</v>
      </c>
      <c r="S386" s="28">
        <v>44437</v>
      </c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 t="s">
        <v>715</v>
      </c>
    </row>
    <row r="387" spans="1:36" ht="15" x14ac:dyDescent="0.25">
      <c r="A387">
        <v>2.29</v>
      </c>
      <c r="B387">
        <v>3.38</v>
      </c>
      <c r="C387">
        <v>3.32</v>
      </c>
      <c r="D387" s="20">
        <f t="shared" si="26"/>
        <v>3.3744030150212545E-2</v>
      </c>
      <c r="E387" s="17">
        <f>IF(OR($A387="",$B387="",$C387=""),"",A387*'MPTO_working_3-way'!$I386)</f>
        <v>2.3672738290439868</v>
      </c>
      <c r="F387" s="21">
        <f>IF(OR($A387="",$B387="",$C387=""),"",B387*'MPTO_working_3-way'!$I386)</f>
        <v>3.4940548219077181</v>
      </c>
      <c r="G387" s="22">
        <f>IF(OR($A387="",$B387="",$C387=""),"",C387*'MPTO_working_3-way'!$I386)</f>
        <v>3.4320301800987054</v>
      </c>
      <c r="H387" s="17">
        <f>IF(OR($A387="",$B387="",$C387=""),"",'MPTO_working_3-way'!E386)</f>
        <v>2.3505452095612664</v>
      </c>
      <c r="I387" s="21">
        <f>IF(OR($A387="",$B387="",$C387=""),"",'MPTO_working_3-way'!F386)</f>
        <v>3.5135802568165628</v>
      </c>
      <c r="J387" s="22">
        <f>IF(OR($A387="",$B387="",$C387=""),"",'MPTO_working_3-way'!G386)</f>
        <v>3.4487895030497286</v>
      </c>
      <c r="K387" s="17">
        <f>IF(OR($A387="",$B387="",$C387=""),"",'OddsRatio_working_3-way'!H386)</f>
        <v>2.3577127455040294</v>
      </c>
      <c r="L387" s="21">
        <f>IF(OR($A387="",$B387="",$C387=""),"",'OddsRatio_working_3-way'!I386)</f>
        <v>3.5049273909299141</v>
      </c>
      <c r="M387" s="22">
        <f>IF(OR($A387="",$B387="",$C387=""),"",'OddsRatio_working_3-way'!J386)</f>
        <v>3.4417779609064714</v>
      </c>
      <c r="N387" s="23">
        <f t="shared" si="27"/>
        <v>42.242683872522072</v>
      </c>
      <c r="O387" s="24">
        <f t="shared" si="28"/>
        <v>28.620043215406969</v>
      </c>
      <c r="P387" s="24">
        <f t="shared" si="29"/>
        <v>29.137272912070948</v>
      </c>
      <c r="Q387" t="s">
        <v>692</v>
      </c>
      <c r="R387" t="s">
        <v>771</v>
      </c>
      <c r="S387" s="28">
        <v>44437</v>
      </c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 t="s">
        <v>715</v>
      </c>
    </row>
    <row r="388" spans="1:36" ht="15" x14ac:dyDescent="0.25">
      <c r="A388">
        <v>2.38</v>
      </c>
      <c r="B388">
        <v>3.67</v>
      </c>
      <c r="C388">
        <v>2.93</v>
      </c>
      <c r="D388" s="20">
        <f t="shared" ref="D388:D405" si="30">IF(OR($A388="",$B388="",$C388=""),"",(1/A388)+(1/B388)+(1/C388)-1)</f>
        <v>3.3944559587233414E-2</v>
      </c>
      <c r="E388" s="17">
        <f>IF(OR($A388="",$B388="",$C388=""),"",A388*'MPTO_working_3-way'!$I387)</f>
        <v>2.4607880518176155</v>
      </c>
      <c r="F388" s="21">
        <f>IF(OR($A388="",$B388="",$C388=""),"",B388*'MPTO_working_3-way'!$I387)</f>
        <v>3.7945765336851465</v>
      </c>
      <c r="G388" s="22">
        <f>IF(OR($A388="",$B388="",$C388=""),"",C388*'MPTO_working_3-way'!$I387)</f>
        <v>3.0294575595905942</v>
      </c>
      <c r="H388" s="17">
        <f>IF(OR($A388="",$B388="",$C388=""),"",'MPTO_working_3-way'!E387)</f>
        <v>2.4458655715100246</v>
      </c>
      <c r="I388" s="21">
        <f>IF(OR($A388="",$B388="",$C388=""),"",'MPTO_working_3-way'!F387)</f>
        <v>3.8290012337245165</v>
      </c>
      <c r="J388" s="22">
        <f>IF(OR($A388="",$B388="",$C388=""),"",'MPTO_working_3-way'!G387)</f>
        <v>3.0304676385839433</v>
      </c>
      <c r="K388" s="17">
        <f>IF(OR($A388="",$B388="",$C388=""),"",'OddsRatio_working_3-way'!H387)</f>
        <v>2.4526700424762824</v>
      </c>
      <c r="L388" s="21">
        <f>IF(OR($A388="",$B388="",$C388=""),"",'OddsRatio_working_3-way'!I387)</f>
        <v>3.8106007343562855</v>
      </c>
      <c r="M388" s="22">
        <f>IF(OR($A388="",$B388="",$C388=""),"",'OddsRatio_working_3-way'!J387)</f>
        <v>3.0316327405646559</v>
      </c>
      <c r="N388" s="23">
        <f t="shared" si="27"/>
        <v>40.637388468355432</v>
      </c>
      <c r="O388" s="24">
        <f t="shared" si="28"/>
        <v>26.353401786017965</v>
      </c>
      <c r="P388" s="24">
        <f t="shared" si="29"/>
        <v>33.009209745626592</v>
      </c>
      <c r="Q388" t="s">
        <v>657</v>
      </c>
      <c r="R388" t="s">
        <v>649</v>
      </c>
      <c r="S388" s="28">
        <v>44437</v>
      </c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 t="s">
        <v>715</v>
      </c>
    </row>
    <row r="389" spans="1:36" ht="15" x14ac:dyDescent="0.25">
      <c r="A389">
        <v>1.88</v>
      </c>
      <c r="B389">
        <v>3.86</v>
      </c>
      <c r="C389">
        <v>4.08</v>
      </c>
      <c r="D389" s="20">
        <f t="shared" si="30"/>
        <v>3.6080290345660959E-2</v>
      </c>
      <c r="E389" s="17">
        <f>IF(OR($A389="",$B389="",$C389=""),"",A389*'MPTO_working_3-way'!$I388)</f>
        <v>1.9478309458498424</v>
      </c>
      <c r="F389" s="21">
        <f>IF(OR($A389="",$B389="",$C389=""),"",B389*'MPTO_working_3-way'!$I388)</f>
        <v>3.999269920734251</v>
      </c>
      <c r="G389" s="22">
        <f>IF(OR($A389="",$B389="",$C389=""),"",C389*'MPTO_working_3-way'!$I388)</f>
        <v>4.227207584610297</v>
      </c>
      <c r="H389" s="17">
        <f>IF(OR($A389="",$B389="",$C389=""),"",'MPTO_working_3-way'!E388)</f>
        <v>1.9234907318925594</v>
      </c>
      <c r="I389" s="21">
        <f>IF(OR($A389="",$B389="",$C389=""),"",'MPTO_working_3-way'!F388)</f>
        <v>4.0479177269923303</v>
      </c>
      <c r="J389" s="22">
        <f>IF(OR($A389="",$B389="",$C389=""),"",'MPTO_working_3-way'!G388)</f>
        <v>4.2905329998670672</v>
      </c>
      <c r="K389" s="17">
        <f>IF(OR($A389="",$B389="",$C389=""),"",'OddsRatio_working_3-way'!H388)</f>
        <v>1.9326518035377347</v>
      </c>
      <c r="L389" s="21">
        <f>IF(OR($A389="",$B389="",$C389=""),"",'OddsRatio_working_3-way'!I388)</f>
        <v>4.0311183614976382</v>
      </c>
      <c r="M389" s="22">
        <f>IF(OR($A389="",$B389="",$C389=""),"",'OddsRatio_working_3-way'!J388)</f>
        <v>4.2642813123820718</v>
      </c>
      <c r="N389" s="23">
        <f t="shared" si="27"/>
        <v>51.339157647672451</v>
      </c>
      <c r="O389" s="24">
        <f t="shared" si="28"/>
        <v>25.004563828400052</v>
      </c>
      <c r="P389" s="24">
        <f t="shared" si="29"/>
        <v>23.656278523927497</v>
      </c>
      <c r="Q389" t="s">
        <v>695</v>
      </c>
      <c r="R389" t="s">
        <v>655</v>
      </c>
      <c r="S389" s="28">
        <v>44437</v>
      </c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 t="s">
        <v>715</v>
      </c>
    </row>
    <row r="390" spans="1:36" ht="15" x14ac:dyDescent="0.25">
      <c r="A390">
        <v>2.23</v>
      </c>
      <c r="B390">
        <v>3.18</v>
      </c>
      <c r="C390">
        <v>3.62</v>
      </c>
      <c r="D390" s="20">
        <f t="shared" si="30"/>
        <v>3.9138996001226056E-2</v>
      </c>
      <c r="E390" s="17">
        <f>IF(OR($A390="",$B390="",$C390=""),"",A390*'MPTO_working_3-way'!$I389)</f>
        <v>2.3172799610827339</v>
      </c>
      <c r="F390" s="21">
        <f>IF(OR($A390="",$B390="",$C390=""),"",B390*'MPTO_working_3-way'!$I389)</f>
        <v>3.3044620072838988</v>
      </c>
      <c r="G390" s="22">
        <f>IF(OR($A390="",$B390="",$C390=""),"",C390*'MPTO_working_3-way'!$I389)</f>
        <v>3.7616831655244383</v>
      </c>
      <c r="H390" s="17">
        <f>IF(OR($A390="",$B390="",$C390=""),"",'MPTO_working_3-way'!E389)</f>
        <v>2.2968221835995082</v>
      </c>
      <c r="I390" s="21">
        <f>IF(OR($A390="",$B390="",$C390=""),"",'MPTO_working_3-way'!F389)</f>
        <v>3.3176400465461957</v>
      </c>
      <c r="J390" s="22">
        <f>IF(OR($A390="",$B390="",$C390=""),"",'MPTO_working_3-way'!G389)</f>
        <v>3.7994388407233974</v>
      </c>
      <c r="K390" s="17">
        <f>IF(OR($A390="",$B390="",$C390=""),"",'OddsRatio_working_3-way'!H389)</f>
        <v>2.3055107867520324</v>
      </c>
      <c r="L390" s="21">
        <f>IF(OR($A390="",$B390="",$C390=""),"",'OddsRatio_working_3-way'!I389)</f>
        <v>3.313832126113359</v>
      </c>
      <c r="M390" s="22">
        <f>IF(OR($A390="",$B390="",$C390=""),"",'OddsRatio_working_3-way'!J389)</f>
        <v>3.7808441148701832</v>
      </c>
      <c r="N390" s="23">
        <f t="shared" si="27"/>
        <v>43.154043395462523</v>
      </c>
      <c r="O390" s="24">
        <f t="shared" si="28"/>
        <v>30.26211219241554</v>
      </c>
      <c r="P390" s="24">
        <f t="shared" si="29"/>
        <v>26.583844412121937</v>
      </c>
      <c r="Q390" t="s">
        <v>584</v>
      </c>
      <c r="R390" t="s">
        <v>535</v>
      </c>
      <c r="S390" s="28">
        <v>44438</v>
      </c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 t="s">
        <v>703</v>
      </c>
    </row>
    <row r="391" spans="1:36" ht="15" x14ac:dyDescent="0.25">
      <c r="A391">
        <v>2.34</v>
      </c>
      <c r="B391">
        <v>3.42</v>
      </c>
      <c r="C391">
        <v>3.13</v>
      </c>
      <c r="D391" s="20">
        <f t="shared" si="30"/>
        <v>3.9236906060514665E-2</v>
      </c>
      <c r="E391" s="17">
        <f>IF(OR($A391="",$B391="",$C391=""),"",A391*'MPTO_working_3-way'!$I390)</f>
        <v>2.4318143601816042</v>
      </c>
      <c r="F391" s="21">
        <f>IF(OR($A391="",$B391="",$C391=""),"",B391*'MPTO_working_3-way'!$I390)</f>
        <v>3.5541902187269603</v>
      </c>
      <c r="G391" s="22">
        <f>IF(OR($A391="",$B391="",$C391=""),"",C391*'MPTO_working_3-way'!$I390)</f>
        <v>3.2528115159694106</v>
      </c>
      <c r="H391" s="17">
        <f>IF(OR($A391="",$B391="",$C391=""),"",'MPTO_working_3-way'!E390)</f>
        <v>2.4138761652225096</v>
      </c>
      <c r="I391" s="21">
        <f>IF(OR($A391="",$B391="",$C391=""),"",'MPTO_working_3-way'!F390)</f>
        <v>3.580139919629397</v>
      </c>
      <c r="J391" s="22">
        <f>IF(OR($A391="",$B391="",$C391=""),"",'MPTO_working_3-way'!G390)</f>
        <v>3.2636026635438768</v>
      </c>
      <c r="K391" s="17">
        <f>IF(OR($A391="",$B391="",$C391=""),"",'OddsRatio_working_3-way'!H390)</f>
        <v>2.421697156165453</v>
      </c>
      <c r="L391" s="21">
        <f>IF(OR($A391="",$B391="",$C391=""),"",'OddsRatio_working_3-way'!I390)</f>
        <v>3.5675426253137288</v>
      </c>
      <c r="M391" s="22">
        <f>IF(OR($A391="",$B391="",$C391=""),"",'OddsRatio_working_3-way'!J390)</f>
        <v>3.2598618974868772</v>
      </c>
      <c r="N391" s="23">
        <f t="shared" si="27"/>
        <v>41.121559950214355</v>
      </c>
      <c r="O391" s="24">
        <f t="shared" si="28"/>
        <v>28.135804176462454</v>
      </c>
      <c r="P391" s="24">
        <f t="shared" si="29"/>
        <v>30.742635873323191</v>
      </c>
      <c r="Q391" t="s">
        <v>697</v>
      </c>
      <c r="R391" t="s">
        <v>514</v>
      </c>
      <c r="S391" s="28">
        <v>44438</v>
      </c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 t="s">
        <v>703</v>
      </c>
    </row>
    <row r="392" spans="1:36" ht="15" x14ac:dyDescent="0.25">
      <c r="A392">
        <v>2.76</v>
      </c>
      <c r="B392">
        <v>3.05</v>
      </c>
      <c r="C392">
        <v>2.87</v>
      </c>
      <c r="D392" s="20">
        <f t="shared" si="30"/>
        <v>3.8619748787855457E-2</v>
      </c>
      <c r="E392" s="17">
        <f>IF(OR($A392="",$B392="",$C392=""),"",A392*'MPTO_working_3-way'!$I391)</f>
        <v>2.866590506654481</v>
      </c>
      <c r="F392" s="21">
        <f>IF(OR($A392="",$B392="",$C392=""),"",B392*'MPTO_working_3-way'!$I391)</f>
        <v>3.1677902338029589</v>
      </c>
      <c r="G392" s="22">
        <f>IF(OR($A392="",$B392="",$C392=""),"",C392*'MPTO_working_3-way'!$I391)</f>
        <v>2.9808386790211454</v>
      </c>
      <c r="H392" s="17">
        <f>IF(OR($A392="",$B392="",$C392=""),"",'MPTO_working_3-way'!E391)</f>
        <v>2.8616758253689869</v>
      </c>
      <c r="I392" s="21">
        <f>IF(OR($A392="",$B392="",$C392=""),"",'MPTO_working_3-way'!F391)</f>
        <v>3.1746474900309054</v>
      </c>
      <c r="J392" s="22">
        <f>IF(OR($A392="",$B392="",$C392=""),"",'MPTO_working_3-way'!G391)</f>
        <v>2.9801035814375747</v>
      </c>
      <c r="K392" s="17">
        <f>IF(OR($A392="",$B392="",$C392=""),"",'OddsRatio_working_3-way'!H391)</f>
        <v>2.8640575280111014</v>
      </c>
      <c r="L392" s="21">
        <f>IF(OR($A392="",$B392="",$C392=""),"",'OddsRatio_working_3-way'!I391)</f>
        <v>3.1712033706947489</v>
      </c>
      <c r="M392" s="22">
        <f>IF(OR($A392="",$B392="",$C392=""),"",'OddsRatio_working_3-way'!J391)</f>
        <v>2.980561123511797</v>
      </c>
      <c r="N392" s="23">
        <f t="shared" si="27"/>
        <v>34.884647726231137</v>
      </c>
      <c r="O392" s="24">
        <f t="shared" si="28"/>
        <v>31.56774679488457</v>
      </c>
      <c r="P392" s="24">
        <f t="shared" si="29"/>
        <v>33.547605478884293</v>
      </c>
      <c r="Q392" t="s">
        <v>592</v>
      </c>
      <c r="R392" t="s">
        <v>696</v>
      </c>
      <c r="S392" s="28">
        <v>44438</v>
      </c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 t="s">
        <v>703</v>
      </c>
    </row>
    <row r="393" spans="1:36" ht="15" x14ac:dyDescent="0.25">
      <c r="A393">
        <v>2.39</v>
      </c>
      <c r="B393">
        <v>3.21</v>
      </c>
      <c r="C393">
        <v>3.25</v>
      </c>
      <c r="D393" s="20">
        <f t="shared" si="30"/>
        <v>3.7628829284090726E-2</v>
      </c>
      <c r="E393" s="17">
        <f>IF(OR($A393="",$B393="",$C393=""),"",A393*'MPTO_working_3-way'!$I392)</f>
        <v>2.4799329019889771</v>
      </c>
      <c r="F393" s="21">
        <f>IF(OR($A393="",$B393="",$C393=""),"",B393*'MPTO_working_3-way'!$I392)</f>
        <v>3.330788542001931</v>
      </c>
      <c r="G393" s="22">
        <f>IF(OR($A393="",$B393="",$C393=""),"",C393*'MPTO_working_3-way'!$I392)</f>
        <v>3.3722936951732949</v>
      </c>
      <c r="H393" s="17">
        <f>IF(OR($A393="",$B393="",$C393=""),"",'MPTO_working_3-way'!E392)</f>
        <v>2.4638607147239191</v>
      </c>
      <c r="I393" s="21">
        <f>IF(OR($A393="",$B393="",$C393=""),"",'MPTO_working_3-way'!F392)</f>
        <v>3.3446657671666085</v>
      </c>
      <c r="J393" s="22">
        <f>IF(OR($A393="",$B393="",$C393=""),"",'MPTO_working_3-way'!G392)</f>
        <v>3.3881150358000633</v>
      </c>
      <c r="K393" s="17">
        <f>IF(OR($A393="",$B393="",$C393=""),"",'OddsRatio_working_3-way'!H392)</f>
        <v>2.4709220870687338</v>
      </c>
      <c r="L393" s="21">
        <f>IF(OR($A393="",$B393="",$C393=""),"",'OddsRatio_working_3-way'!I392)</f>
        <v>3.3386602967064039</v>
      </c>
      <c r="M393" s="22">
        <f>IF(OR($A393="",$B393="",$C393=""),"",'OddsRatio_working_3-way'!J392)</f>
        <v>3.3809889898594605</v>
      </c>
      <c r="N393" s="23">
        <f t="shared" si="27"/>
        <v>40.323671628291692</v>
      </c>
      <c r="O393" s="24">
        <f t="shared" si="28"/>
        <v>30.022920620441486</v>
      </c>
      <c r="P393" s="24">
        <f t="shared" si="29"/>
        <v>29.653407751266819</v>
      </c>
      <c r="Q393" t="s">
        <v>533</v>
      </c>
      <c r="R393" t="s">
        <v>587</v>
      </c>
      <c r="S393" s="28">
        <v>44438</v>
      </c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 t="s">
        <v>703</v>
      </c>
    </row>
    <row r="394" spans="1:36" ht="15" x14ac:dyDescent="0.25">
      <c r="A394">
        <v>5</v>
      </c>
      <c r="B394">
        <v>3.85</v>
      </c>
      <c r="C394">
        <v>1.71</v>
      </c>
      <c r="D394" s="20">
        <f t="shared" si="30"/>
        <v>4.453558137768665E-2</v>
      </c>
      <c r="E394" s="17">
        <f>IF(OR($A394="",$B394="",$C394=""),"",A394*'MPTO_working_3-way'!$I393)</f>
        <v>5.2226779068884337</v>
      </c>
      <c r="F394" s="21">
        <f>IF(OR($A394="",$B394="",$C394=""),"",B394*'MPTO_working_3-way'!$I393)</f>
        <v>4.0214619883040941</v>
      </c>
      <c r="G394" s="22">
        <f>IF(OR($A394="",$B394="",$C394=""),"",C394*'MPTO_working_3-way'!$I393)</f>
        <v>1.7861558441558441</v>
      </c>
      <c r="H394" s="17">
        <f>IF(OR($A394="",$B394="",$C394=""),"",'MPTO_working_3-way'!E393)</f>
        <v>5.4008859963356945</v>
      </c>
      <c r="I394" s="21">
        <f>IF(OR($A394="",$B394="",$C394=""),"",'MPTO_working_3-way'!F393)</f>
        <v>4.0833815745947737</v>
      </c>
      <c r="J394" s="22">
        <f>IF(OR($A394="",$B394="",$C394=""),"",'MPTO_working_3-way'!G393)</f>
        <v>1.754539478359747</v>
      </c>
      <c r="K394" s="17">
        <f>IF(OR($A394="",$B394="",$C394=""),"",'OddsRatio_working_3-way'!H393)</f>
        <v>5.313956657737636</v>
      </c>
      <c r="L394" s="21">
        <f>IF(OR($A394="",$B394="",$C394=""),"",'OddsRatio_working_3-way'!I393)</f>
        <v>4.0736941186380662</v>
      </c>
      <c r="M394" s="22">
        <f>IF(OR($A394="",$B394="",$C394=""),"",'OddsRatio_working_3-way'!J393)</f>
        <v>1.7657273067484307</v>
      </c>
      <c r="N394" s="23">
        <f t="shared" si="27"/>
        <v>19.147265403463869</v>
      </c>
      <c r="O394" s="24">
        <f t="shared" si="28"/>
        <v>24.866578446056973</v>
      </c>
      <c r="P394" s="24">
        <f t="shared" si="29"/>
        <v>55.986156150479161</v>
      </c>
      <c r="Q394" t="s">
        <v>588</v>
      </c>
      <c r="R394" t="s">
        <v>591</v>
      </c>
      <c r="S394" s="28">
        <v>44438</v>
      </c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 t="s">
        <v>703</v>
      </c>
    </row>
    <row r="395" spans="1:36" ht="15" x14ac:dyDescent="0.25">
      <c r="A395">
        <v>3.14</v>
      </c>
      <c r="B395">
        <v>3.38</v>
      </c>
      <c r="C395">
        <v>2.35</v>
      </c>
      <c r="D395" s="20">
        <f t="shared" si="30"/>
        <v>3.9861240638915385E-2</v>
      </c>
      <c r="E395" s="17">
        <f>IF(OR($A395="",$B395="",$C395=""),"",A395*'MPTO_working_3-way'!$I394)</f>
        <v>3.2651642956061946</v>
      </c>
      <c r="F395" s="21">
        <f>IF(OR($A395="",$B395="",$C395=""),"",B395*'MPTO_working_3-way'!$I394)</f>
        <v>3.5147309933595339</v>
      </c>
      <c r="G395" s="22">
        <f>IF(OR($A395="",$B395="",$C395=""),"",C395*'MPTO_working_3-way'!$I394)</f>
        <v>2.4436739155014511</v>
      </c>
      <c r="H395" s="17">
        <f>IF(OR($A395="",$B395="",$C395=""),"",'MPTO_working_3-way'!E394)</f>
        <v>3.2767089909182561</v>
      </c>
      <c r="I395" s="21">
        <f>IF(OR($A395="",$B395="",$C395=""),"",'MPTO_working_3-way'!F394)</f>
        <v>3.5389347305610137</v>
      </c>
      <c r="J395" s="22">
        <f>IF(OR($A395="",$B395="",$C395=""),"",'MPTO_working_3-way'!G394)</f>
        <v>2.4257429466027696</v>
      </c>
      <c r="K395" s="17">
        <f>IF(OR($A395="",$B395="",$C395=""),"",'OddsRatio_working_3-way'!H394)</f>
        <v>3.2724692068818135</v>
      </c>
      <c r="L395" s="21">
        <f>IF(OR($A395="",$B395="",$C395=""),"",'OddsRatio_working_3-way'!I394)</f>
        <v>3.5273255665321104</v>
      </c>
      <c r="M395" s="22">
        <f>IF(OR($A395="",$B395="",$C395=""),"",'OddsRatio_working_3-way'!J394)</f>
        <v>2.4335670230329196</v>
      </c>
      <c r="N395" s="23">
        <f t="shared" si="27"/>
        <v>30.626330238440421</v>
      </c>
      <c r="O395" s="24">
        <f t="shared" si="28"/>
        <v>28.451679570622169</v>
      </c>
      <c r="P395" s="24">
        <f t="shared" si="29"/>
        <v>40.921990190937414</v>
      </c>
      <c r="Q395" t="s">
        <v>602</v>
      </c>
      <c r="R395" t="s">
        <v>597</v>
      </c>
      <c r="S395" s="28">
        <v>44438</v>
      </c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 t="s">
        <v>709</v>
      </c>
    </row>
    <row r="396" spans="1:36" ht="15" x14ac:dyDescent="0.25">
      <c r="A396">
        <v>2.04</v>
      </c>
      <c r="B396">
        <v>3.39</v>
      </c>
      <c r="C396">
        <v>3.93</v>
      </c>
      <c r="D396" s="20">
        <f t="shared" si="30"/>
        <v>3.9634255377487104E-2</v>
      </c>
      <c r="E396" s="17">
        <f>IF(OR($A396="",$B396="",$C396=""),"",A396*'MPTO_working_3-way'!$I395)</f>
        <v>2.1208538809700737</v>
      </c>
      <c r="F396" s="21">
        <f>IF(OR($A396="",$B396="",$C396=""),"",B396*'MPTO_working_3-way'!$I395)</f>
        <v>3.5243601257296815</v>
      </c>
      <c r="G396" s="22">
        <f>IF(OR($A396="",$B396="",$C396=""),"",C396*'MPTO_working_3-way'!$I395)</f>
        <v>4.0857626236335243</v>
      </c>
      <c r="H396" s="17">
        <f>IF(OR($A396="",$B396="",$C396=""),"",'MPTO_working_3-way'!E395)</f>
        <v>2.0965034809678396</v>
      </c>
      <c r="I396" s="21">
        <f>IF(OR($A396="",$B396="",$C396=""),"",'MPTO_working_3-way'!F395)</f>
        <v>3.5489455919821746</v>
      </c>
      <c r="J396" s="22">
        <f>IF(OR($A396="",$B396="",$C396=""),"",'MPTO_working_3-way'!G395)</f>
        <v>4.1452236363836032</v>
      </c>
      <c r="K396" s="17">
        <f>IF(OR($A396="",$B396="",$C396=""),"",'OddsRatio_working_3-way'!H395)</f>
        <v>2.106250426408482</v>
      </c>
      <c r="L396" s="21">
        <f>IF(OR($A396="",$B396="",$C396=""),"",'OddsRatio_working_3-way'!I395)</f>
        <v>3.5422485760733373</v>
      </c>
      <c r="M396" s="22">
        <f>IF(OR($A396="",$B396="",$C396=""),"",'OddsRatio_working_3-way'!J395)</f>
        <v>4.11664783593928</v>
      </c>
      <c r="N396" s="23">
        <f t="shared" si="27"/>
        <v>47.150820194298454</v>
      </c>
      <c r="O396" s="24">
        <f t="shared" si="28"/>
        <v>28.373944895684023</v>
      </c>
      <c r="P396" s="24">
        <f t="shared" si="29"/>
        <v>24.475234910017519</v>
      </c>
      <c r="Q396" t="s">
        <v>546</v>
      </c>
      <c r="R396" t="s">
        <v>598</v>
      </c>
      <c r="S396" s="28">
        <v>44438</v>
      </c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 t="s">
        <v>709</v>
      </c>
    </row>
    <row r="397" spans="1:36" ht="15" x14ac:dyDescent="0.25">
      <c r="A397">
        <v>1.54</v>
      </c>
      <c r="B397">
        <v>4.0999999999999996</v>
      </c>
      <c r="C397">
        <v>6.9</v>
      </c>
      <c r="D397" s="20">
        <f t="shared" si="30"/>
        <v>3.8180624606923619E-2</v>
      </c>
      <c r="E397" s="17">
        <f>IF(OR($A397="",$B397="",$C397=""),"",A397*'MPTO_working_3-way'!$I396)</f>
        <v>1.5987981618946625</v>
      </c>
      <c r="F397" s="21">
        <f>IF(OR($A397="",$B397="",$C397=""),"",B397*'MPTO_working_3-way'!$I396)</f>
        <v>4.2565405608883866</v>
      </c>
      <c r="G397" s="22">
        <f>IF(OR($A397="",$B397="",$C397=""),"",C397*'MPTO_working_3-way'!$I396)</f>
        <v>7.1634463097877736</v>
      </c>
      <c r="H397" s="17">
        <f>IF(OR($A397="",$B397="",$C397=""),"",'MPTO_working_3-way'!E396)</f>
        <v>1.5707864520362569</v>
      </c>
      <c r="I397" s="21">
        <f>IF(OR($A397="",$B397="",$C397=""),"",'MPTO_working_3-way'!F396)</f>
        <v>4.3257167064928872</v>
      </c>
      <c r="J397" s="22">
        <f>IF(OR($A397="",$B397="",$C397=""),"",'MPTO_working_3-way'!G396)</f>
        <v>7.5642586783651451</v>
      </c>
      <c r="K397" s="17">
        <f>IF(OR($A397="",$B397="",$C397=""),"",'OddsRatio_working_3-way'!H396)</f>
        <v>1.5801900078150262</v>
      </c>
      <c r="L397" s="21">
        <f>IF(OR($A397="",$B397="",$C397=""),"",'OddsRatio_working_3-way'!I396)</f>
        <v>4.330720415234409</v>
      </c>
      <c r="M397" s="22">
        <f>IF(OR($A397="",$B397="",$C397=""),"",'OddsRatio_working_3-way'!J396)</f>
        <v>7.3391130483493585</v>
      </c>
      <c r="N397" s="23">
        <f t="shared" si="27"/>
        <v>62.546982091532165</v>
      </c>
      <c r="O397" s="24">
        <f t="shared" si="28"/>
        <v>23.493256688038912</v>
      </c>
      <c r="P397" s="24">
        <f t="shared" si="29"/>
        <v>13.959761220428918</v>
      </c>
      <c r="Q397" t="s">
        <v>556</v>
      </c>
      <c r="R397" t="s">
        <v>557</v>
      </c>
      <c r="S397" s="28">
        <v>44438</v>
      </c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 t="s">
        <v>713</v>
      </c>
    </row>
    <row r="398" spans="1:36" ht="15" x14ac:dyDescent="0.25">
      <c r="A398">
        <v>2.0699999999999998</v>
      </c>
      <c r="B398">
        <v>3.54</v>
      </c>
      <c r="C398">
        <v>3.72</v>
      </c>
      <c r="D398" s="20">
        <f t="shared" si="30"/>
        <v>3.4394867446903454E-2</v>
      </c>
      <c r="E398" s="17">
        <f>IF(OR($A398="",$B398="",$C398=""),"",A398*'MPTO_working_3-way'!$I397)</f>
        <v>2.1411973756150902</v>
      </c>
      <c r="F398" s="21">
        <f>IF(OR($A398="",$B398="",$C398=""),"",B398*'MPTO_working_3-way'!$I397)</f>
        <v>3.6617578307620384</v>
      </c>
      <c r="G398" s="22">
        <f>IF(OR($A398="",$B398="",$C398=""),"",C398*'MPTO_working_3-way'!$I397)</f>
        <v>3.8479489069024813</v>
      </c>
      <c r="H398" s="17">
        <f>IF(OR($A398="",$B398="",$C398=""),"",'MPTO_working_3-way'!E397)</f>
        <v>2.1203204163695353</v>
      </c>
      <c r="I398" s="21">
        <f>IF(OR($A398="",$B398="",$C398=""),"",'MPTO_working_3-way'!F397)</f>
        <v>3.6897520693374224</v>
      </c>
      <c r="J398" s="22">
        <f>IF(OR($A398="",$B398="",$C398=""),"",'MPTO_working_3-way'!G397)</f>
        <v>3.8857247445287939</v>
      </c>
      <c r="K398" s="17">
        <f>IF(OR($A398="",$B398="",$C398=""),"",'OddsRatio_working_3-way'!H397)</f>
        <v>2.128714100134327</v>
      </c>
      <c r="L398" s="21">
        <f>IF(OR($A398="",$B398="",$C398=""),"",'OddsRatio_working_3-way'!I397)</f>
        <v>3.6793773965805538</v>
      </c>
      <c r="M398" s="22">
        <f>IF(OR($A398="",$B398="",$C398=""),"",'OddsRatio_working_3-way'!J397)</f>
        <v>3.8692545349209082</v>
      </c>
      <c r="N398" s="23">
        <f t="shared" si="27"/>
        <v>46.702840727736991</v>
      </c>
      <c r="O398" s="24">
        <f t="shared" si="28"/>
        <v>27.309288222151292</v>
      </c>
      <c r="P398" s="24">
        <f t="shared" si="29"/>
        <v>25.987871050111711</v>
      </c>
      <c r="Q398" t="s">
        <v>701</v>
      </c>
      <c r="R398" t="s">
        <v>559</v>
      </c>
      <c r="S398" s="28">
        <v>44438</v>
      </c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 t="s">
        <v>713</v>
      </c>
    </row>
    <row r="399" spans="1:36" ht="15" x14ac:dyDescent="0.25">
      <c r="A399">
        <v>2.57</v>
      </c>
      <c r="B399">
        <v>2.98</v>
      </c>
      <c r="C399">
        <v>3.19</v>
      </c>
      <c r="D399" s="20">
        <f t="shared" si="30"/>
        <v>3.8155151988867875E-2</v>
      </c>
      <c r="E399" s="17">
        <f>IF(OR($A399="",$B399="",$C399=""),"",A399*'MPTO_working_3-way'!$I398)</f>
        <v>2.6680587406113903</v>
      </c>
      <c r="F399" s="21">
        <f>IF(OR($A399="",$B399="",$C399=""),"",B399*'MPTO_working_3-way'!$I398)</f>
        <v>3.0937023529268264</v>
      </c>
      <c r="G399" s="22">
        <f>IF(OR($A399="",$B399="",$C399=""),"",C399*'MPTO_working_3-way'!$I398)</f>
        <v>3.3117149348444883</v>
      </c>
      <c r="H399" s="17">
        <f>IF(OR($A399="",$B399="",$C399=""),"",'MPTO_working_3-way'!E398)</f>
        <v>2.6568422000465879</v>
      </c>
      <c r="I399" s="21">
        <f>IF(OR($A399="",$B399="",$C399=""),"",'MPTO_working_3-way'!F398)</f>
        <v>3.0973936485952973</v>
      </c>
      <c r="J399" s="22">
        <f>IF(OR($A399="",$B399="",$C399=""),"",'MPTO_working_3-way'!G398)</f>
        <v>3.3248965211452886</v>
      </c>
      <c r="K399" s="17">
        <f>IF(OR($A399="",$B399="",$C399=""),"",'OddsRatio_working_3-way'!H398)</f>
        <v>2.6620211680213948</v>
      </c>
      <c r="L399" s="21">
        <f>IF(OR($A399="",$B399="",$C399=""),"",'OddsRatio_working_3-way'!I398)</f>
        <v>3.0960521736830326</v>
      </c>
      <c r="M399" s="22">
        <f>IF(OR($A399="",$B399="",$C399=""),"",'OddsRatio_working_3-way'!J398)</f>
        <v>3.3183607375585065</v>
      </c>
      <c r="N399" s="23">
        <f t="shared" si="27"/>
        <v>37.480434174056015</v>
      </c>
      <c r="O399" s="24">
        <f t="shared" si="28"/>
        <v>32.323730143397292</v>
      </c>
      <c r="P399" s="24">
        <f t="shared" si="29"/>
        <v>30.195835682546697</v>
      </c>
      <c r="Q399" t="s">
        <v>569</v>
      </c>
      <c r="R399" t="s">
        <v>525</v>
      </c>
      <c r="S399" s="28">
        <v>44438</v>
      </c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 t="s">
        <v>707</v>
      </c>
    </row>
    <row r="400" spans="1:36" ht="15" x14ac:dyDescent="0.25">
      <c r="A400">
        <v>2.97</v>
      </c>
      <c r="B400">
        <v>2.98</v>
      </c>
      <c r="C400">
        <v>2.73</v>
      </c>
      <c r="D400" s="20">
        <f t="shared" si="30"/>
        <v>3.8571172799360731E-2</v>
      </c>
      <c r="E400" s="17">
        <f>IF(OR($A400="",$B400="",$C400=""),"",A400*'MPTO_working_3-way'!$I399)</f>
        <v>3.0845563832141014</v>
      </c>
      <c r="F400" s="21">
        <f>IF(OR($A400="",$B400="",$C400=""),"",B400*'MPTO_working_3-way'!$I399)</f>
        <v>3.0949420949420952</v>
      </c>
      <c r="G400" s="22">
        <f>IF(OR($A400="",$B400="",$C400=""),"",C400*'MPTO_working_3-way'!$I399)</f>
        <v>2.8352993017422548</v>
      </c>
      <c r="H400" s="17">
        <f>IF(OR($A400="",$B400="",$C400=""),"",'MPTO_working_3-way'!E399)</f>
        <v>3.0879133968054679</v>
      </c>
      <c r="I400" s="21">
        <f>IF(OR($A400="",$B400="",$C400=""),"",'MPTO_working_3-way'!F399)</f>
        <v>3.0987246336813361</v>
      </c>
      <c r="J400" s="22">
        <f>IF(OR($A400="",$B400="",$C400=""),"",'MPTO_working_3-way'!G399)</f>
        <v>2.8293080541727078</v>
      </c>
      <c r="K400" s="17">
        <f>IF(OR($A400="",$B400="",$C400=""),"",'OddsRatio_working_3-way'!H399)</f>
        <v>3.0863253046796859</v>
      </c>
      <c r="L400" s="21">
        <f>IF(OR($A400="",$B400="",$C400=""),"",'OddsRatio_working_3-way'!I399)</f>
        <v>3.0969157884597847</v>
      </c>
      <c r="M400" s="22">
        <f>IF(OR($A400="",$B400="",$C400=""),"",'OddsRatio_working_3-way'!J399)</f>
        <v>2.8321536939572871</v>
      </c>
      <c r="N400" s="23">
        <f t="shared" si="27"/>
        <v>32.419572728250863</v>
      </c>
      <c r="O400" s="24">
        <f t="shared" si="28"/>
        <v>32.310782215739955</v>
      </c>
      <c r="P400" s="24">
        <f t="shared" si="29"/>
        <v>35.269645056009182</v>
      </c>
      <c r="Q400" t="s">
        <v>633</v>
      </c>
      <c r="R400" t="s">
        <v>524</v>
      </c>
      <c r="S400" s="28">
        <v>44438</v>
      </c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 t="s">
        <v>707</v>
      </c>
    </row>
    <row r="401" spans="1:36" ht="15" x14ac:dyDescent="0.25">
      <c r="A401">
        <v>2.15</v>
      </c>
      <c r="B401">
        <v>3.46</v>
      </c>
      <c r="C401">
        <v>3.58</v>
      </c>
      <c r="D401" s="20">
        <f t="shared" si="30"/>
        <v>3.3463229048777299E-2</v>
      </c>
      <c r="E401" s="17">
        <f>IF(OR($A401="",$B401="",$C401=""),"",A401*'MPTO_working_3-way'!$I400)</f>
        <v>2.2219459424548713</v>
      </c>
      <c r="F401" s="21">
        <f>IF(OR($A401="",$B401="",$C401=""),"",B401*'MPTO_working_3-way'!$I400)</f>
        <v>3.5757827725087696</v>
      </c>
      <c r="G401" s="22">
        <f>IF(OR($A401="",$B401="",$C401=""),"",C401*'MPTO_working_3-way'!$I400)</f>
        <v>3.6997983599946229</v>
      </c>
      <c r="H401" s="17">
        <f>IF(OR($A401="",$B401="",$C401=""),"",'MPTO_working_3-way'!E400)</f>
        <v>2.2028281832363641</v>
      </c>
      <c r="I401" s="21">
        <f>IF(OR($A401="",$B401="",$C401=""),"",'MPTO_working_3-way'!F400)</f>
        <v>3.5988967478114677</v>
      </c>
      <c r="J401" s="22">
        <f>IF(OR($A401="",$B401="",$C401=""),"",'MPTO_working_3-way'!G400)</f>
        <v>3.7289055914779459</v>
      </c>
      <c r="K401" s="17">
        <f>IF(OR($A401="",$B401="",$C401=""),"",'OddsRatio_working_3-way'!H400)</f>
        <v>2.2107047794520276</v>
      </c>
      <c r="L401" s="21">
        <f>IF(OR($A401="",$B401="",$C401=""),"",'OddsRatio_working_3-way'!I400)</f>
        <v>3.5898554412625971</v>
      </c>
      <c r="M401" s="22">
        <f>IF(OR($A401="",$B401="",$C401=""),"",'OddsRatio_working_3-way'!J400)</f>
        <v>3.7161898530315063</v>
      </c>
      <c r="N401" s="23">
        <f t="shared" si="27"/>
        <v>45.005595360937114</v>
      </c>
      <c r="O401" s="24">
        <f t="shared" si="28"/>
        <v>27.965904631796185</v>
      </c>
      <c r="P401" s="24">
        <f t="shared" si="29"/>
        <v>27.028500007266704</v>
      </c>
      <c r="Q401" t="s">
        <v>717</v>
      </c>
      <c r="R401" t="s">
        <v>651</v>
      </c>
      <c r="S401" s="28">
        <v>44438</v>
      </c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 t="s">
        <v>715</v>
      </c>
    </row>
    <row r="402" spans="1:36" ht="15" x14ac:dyDescent="0.25">
      <c r="A402">
        <v>2.54</v>
      </c>
      <c r="B402">
        <v>3.49</v>
      </c>
      <c r="C402">
        <v>2.84</v>
      </c>
      <c r="D402" s="20">
        <f t="shared" si="30"/>
        <v>3.2346414747311147E-2</v>
      </c>
      <c r="E402" s="17">
        <f>IF(OR($A402="",$B402="",$C402=""),"",A402*'MPTO_working_3-way'!$I401)</f>
        <v>2.6221598934581705</v>
      </c>
      <c r="F402" s="21">
        <f>IF(OR($A402="",$B402="",$C402=""),"",B402*'MPTO_working_3-way'!$I401)</f>
        <v>3.6028889874681163</v>
      </c>
      <c r="G402" s="22">
        <f>IF(OR($A402="",$B402="",$C402=""),"",C402*'MPTO_working_3-way'!$I401)</f>
        <v>2.9318638178823635</v>
      </c>
      <c r="H402" s="17">
        <f>IF(OR($A402="",$B402="",$C402=""),"",'MPTO_working_3-way'!E401)</f>
        <v>2.6115207556835882</v>
      </c>
      <c r="I402" s="21">
        <f>IF(OR($A402="",$B402="",$C402=""),"",'MPTO_working_3-way'!F401)</f>
        <v>3.6264625622477253</v>
      </c>
      <c r="J402" s="22">
        <f>IF(OR($A402="",$B402="",$C402=""),"",'MPTO_working_3-way'!G401)</f>
        <v>2.9297114943894877</v>
      </c>
      <c r="K402" s="17">
        <f>IF(OR($A402="",$B402="",$C402=""),"",'OddsRatio_working_3-way'!H401)</f>
        <v>2.6166196075167392</v>
      </c>
      <c r="L402" s="21">
        <f>IF(OR($A402="",$B402="",$C402=""),"",'OddsRatio_working_3-way'!I401)</f>
        <v>3.613884949816025</v>
      </c>
      <c r="M402" s="22">
        <f>IF(OR($A402="",$B402="",$C402=""),"",'OddsRatio_working_3-way'!J401)</f>
        <v>2.9315455050849342</v>
      </c>
      <c r="N402" s="23">
        <f t="shared" si="27"/>
        <v>38.136499703729918</v>
      </c>
      <c r="O402" s="24">
        <f t="shared" si="28"/>
        <v>27.755504082370773</v>
      </c>
      <c r="P402" s="24">
        <f t="shared" si="29"/>
        <v>34.107996213899298</v>
      </c>
      <c r="Q402" t="s">
        <v>659</v>
      </c>
      <c r="R402" t="s">
        <v>654</v>
      </c>
      <c r="S402" s="28">
        <v>44438</v>
      </c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 t="s">
        <v>715</v>
      </c>
    </row>
    <row r="403" spans="1:36" ht="15" x14ac:dyDescent="0.25">
      <c r="A403">
        <v>1.64</v>
      </c>
      <c r="B403">
        <v>4.21</v>
      </c>
      <c r="C403">
        <v>5.28</v>
      </c>
      <c r="D403" s="20">
        <f t="shared" si="30"/>
        <v>3.6679728166316483E-2</v>
      </c>
      <c r="E403" s="17">
        <f>IF(OR($A403="",$B403="",$C403=""),"",A403*'MPTO_working_3-way'!$I402)</f>
        <v>1.7001547541927589</v>
      </c>
      <c r="F403" s="21">
        <f>IF(OR($A403="",$B403="",$C403=""),"",B403*'MPTO_working_3-way'!$I402)</f>
        <v>4.364421655580192</v>
      </c>
      <c r="G403" s="22">
        <f>IF(OR($A403="",$B403="",$C403=""),"",C403*'MPTO_working_3-way'!$I402)</f>
        <v>5.4736689647181516</v>
      </c>
      <c r="H403" s="17">
        <f>IF(OR($A403="",$B403="",$C403=""),"",'MPTO_working_3-way'!E402)</f>
        <v>1.6735574796043511</v>
      </c>
      <c r="I403" s="21">
        <f>IF(OR($A403="",$B403="",$C403=""),"",'MPTO_working_3-way'!F402)</f>
        <v>4.4384650398986514</v>
      </c>
      <c r="J403" s="22">
        <f>IF(OR($A403="",$B403="",$C403=""),"",'MPTO_working_3-way'!G402)</f>
        <v>5.6443804386780538</v>
      </c>
      <c r="K403" s="17">
        <f>IF(OR($A403="",$B403="",$C403=""),"",'OddsRatio_working_3-way'!H402)</f>
        <v>1.6826888508940554</v>
      </c>
      <c r="L403" s="21">
        <f>IF(OR($A403="",$B403="",$C403=""),"",'OddsRatio_working_3-way'!I402)</f>
        <v>4.4241112677654986</v>
      </c>
      <c r="M403" s="22">
        <f>IF(OR($A403="",$B403="",$C403=""),"",'OddsRatio_working_3-way'!J402)</f>
        <v>5.5654816903539972</v>
      </c>
      <c r="N403" s="23">
        <f t="shared" si="27"/>
        <v>58.818175082820886</v>
      </c>
      <c r="O403" s="24">
        <f t="shared" si="28"/>
        <v>22.912543262666567</v>
      </c>
      <c r="P403" s="24">
        <f t="shared" si="29"/>
        <v>18.269281654512547</v>
      </c>
      <c r="Q403" t="s">
        <v>694</v>
      </c>
      <c r="R403" t="s">
        <v>650</v>
      </c>
      <c r="S403" s="28">
        <v>44438</v>
      </c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 t="s">
        <v>715</v>
      </c>
    </row>
    <row r="404" spans="1:36" ht="15" x14ac:dyDescent="0.25">
      <c r="A404">
        <v>2.57</v>
      </c>
      <c r="B404">
        <v>3.28</v>
      </c>
      <c r="C404">
        <v>2.9</v>
      </c>
      <c r="D404" s="20">
        <f t="shared" si="30"/>
        <v>3.8810693353143133E-2</v>
      </c>
      <c r="E404" s="17">
        <f>IF(OR($A404="",$B404="",$C404=""),"",A404*'MPTO_working_3-way'!$I403)</f>
        <v>2.6697434819175778</v>
      </c>
      <c r="F404" s="21">
        <f>IF(OR($A404="",$B404="",$C404=""),"",B404*'MPTO_working_3-way'!$I403)</f>
        <v>3.4072990741983094</v>
      </c>
      <c r="G404" s="22">
        <f>IF(OR($A404="",$B404="",$C404=""),"",C404*'MPTO_working_3-way'!$I403)</f>
        <v>3.0125510107241151</v>
      </c>
      <c r="H404" s="17">
        <f>IF(OR($A404="",$B404="",$C404=""),"",'MPTO_working_3-way'!E403)</f>
        <v>2.6583855434613972</v>
      </c>
      <c r="I404" s="21">
        <f>IF(OR($A404="",$B404="",$C404=""),"",'MPTO_working_3-way'!F403)</f>
        <v>3.4253478709253145</v>
      </c>
      <c r="J404" s="22">
        <f>IF(OR($A404="",$B404="",$C404=""),"",'MPTO_working_3-way'!G403)</f>
        <v>3.0130402415115176</v>
      </c>
      <c r="K404" s="17">
        <f>IF(OR($A404="",$B404="",$C404=""),"",'OddsRatio_working_3-way'!H403)</f>
        <v>2.6637075096568688</v>
      </c>
      <c r="L404" s="21">
        <f>IF(OR($A404="",$B404="",$C404=""),"",'OddsRatio_working_3-way'!I403)</f>
        <v>3.4160847910940522</v>
      </c>
      <c r="M404" s="22">
        <f>IF(OR($A404="",$B404="",$C404=""),"",'OddsRatio_working_3-way'!J403)</f>
        <v>3.0134039925783758</v>
      </c>
      <c r="N404" s="23">
        <f t="shared" si="27"/>
        <v>37.456782150535936</v>
      </c>
      <c r="O404" s="24">
        <f t="shared" si="28"/>
        <v>29.348759185023589</v>
      </c>
      <c r="P404" s="24">
        <f t="shared" si="29"/>
        <v>33.194458664440468</v>
      </c>
      <c r="Q404" t="s">
        <v>665</v>
      </c>
      <c r="R404" t="s">
        <v>663</v>
      </c>
      <c r="S404" s="28">
        <v>44439</v>
      </c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 t="s">
        <v>703</v>
      </c>
    </row>
    <row r="405" spans="1:36" ht="15" x14ac:dyDescent="0.25">
      <c r="A405">
        <v>1.71</v>
      </c>
      <c r="B405">
        <v>3.67</v>
      </c>
      <c r="C405">
        <v>5.38</v>
      </c>
      <c r="D405" s="20">
        <f t="shared" si="30"/>
        <v>4.3148491618079765E-2</v>
      </c>
      <c r="E405" s="17">
        <f>IF(OR($A405="",$B405="",$C405=""),"",A405*'MPTO_working_3-way'!$I404)</f>
        <v>1.7837839206669164</v>
      </c>
      <c r="F405" s="21">
        <f>IF(OR($A405="",$B405="",$C405=""),"",B405*'MPTO_working_3-way'!$I404)</f>
        <v>3.8283549642383528</v>
      </c>
      <c r="G405" s="22">
        <f>IF(OR($A405="",$B405="",$C405=""),"",C405*'MPTO_working_3-way'!$I404)</f>
        <v>5.6121388849052689</v>
      </c>
      <c r="H405" s="17">
        <f>IF(OR($A405="",$B405="",$C405=""),"",'MPTO_working_3-way'!E404)</f>
        <v>1.7531172889902178</v>
      </c>
      <c r="I405" s="21">
        <f>IF(OR($A405="",$B405="",$C405=""),"",'MPTO_working_3-way'!F404)</f>
        <v>3.87451629652575</v>
      </c>
      <c r="J405" s="22">
        <f>IF(OR($A405="",$B405="",$C405=""),"",'MPTO_working_3-way'!G404)</f>
        <v>5.8312174378907029</v>
      </c>
      <c r="K405" s="17">
        <f>IF(OR($A405="",$B405="",$C405=""),"",'OddsRatio_working_3-way'!H404)</f>
        <v>1.7641603350005568</v>
      </c>
      <c r="L405" s="21">
        <f>IF(OR($A405="",$B405="",$C405=""),"",'OddsRatio_working_3-way'!I404)</f>
        <v>3.8736733724668824</v>
      </c>
      <c r="M405" s="22">
        <f>IF(OR($A405="",$B405="",$C405=""),"",'OddsRatio_working_3-way'!J404)</f>
        <v>5.7141158694400538</v>
      </c>
      <c r="N405" s="23">
        <f t="shared" si="27"/>
        <v>56.060601758654862</v>
      </c>
      <c r="O405" s="24">
        <f t="shared" si="28"/>
        <v>26.12087983850131</v>
      </c>
      <c r="P405" s="24">
        <f t="shared" si="29"/>
        <v>17.818518402843832</v>
      </c>
      <c r="Q405" t="s">
        <v>601</v>
      </c>
      <c r="R405" t="s">
        <v>698</v>
      </c>
      <c r="S405" s="28">
        <v>44439</v>
      </c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 t="s">
        <v>709</v>
      </c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3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2021-08-28T10:08:03Z</dcterms:modified>
</cp:coreProperties>
</file>