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O76" i="2"/>
  <c r="P76" i="2"/>
  <c r="E77" i="2"/>
  <c r="N77" i="2" s="1"/>
  <c r="F77" i="2"/>
  <c r="G77" i="2"/>
  <c r="P77" i="2" s="1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G80" i="2"/>
  <c r="O80" i="2"/>
  <c r="P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N91" i="2" s="1"/>
  <c r="F91" i="2"/>
  <c r="G91" i="2"/>
  <c r="P91" i="2" s="1"/>
  <c r="O91" i="2"/>
  <c r="E92" i="2"/>
  <c r="N92" i="2" s="1"/>
  <c r="F92" i="2"/>
  <c r="G92" i="2"/>
  <c r="O92" i="2"/>
  <c r="P92" i="2"/>
  <c r="E93" i="2"/>
  <c r="N93" i="2" s="1"/>
  <c r="F93" i="2"/>
  <c r="G93" i="2"/>
  <c r="P93" i="2" s="1"/>
  <c r="O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E100" i="2"/>
  <c r="F100" i="2"/>
  <c r="O100" i="2" s="1"/>
  <c r="G100" i="2"/>
  <c r="N100" i="2"/>
  <c r="P100" i="2"/>
  <c r="E101" i="2"/>
  <c r="F101" i="2"/>
  <c r="O101" i="2" s="1"/>
  <c r="G101" i="2"/>
  <c r="N101" i="2"/>
  <c r="P101" i="2"/>
  <c r="E102" i="2"/>
  <c r="F102" i="2"/>
  <c r="O102" i="2" s="1"/>
  <c r="G102" i="2"/>
  <c r="N102" i="2"/>
  <c r="P102" i="2"/>
  <c r="E103" i="2"/>
  <c r="F103" i="2"/>
  <c r="O103" i="2" s="1"/>
  <c r="G103" i="2"/>
  <c r="N103" i="2"/>
  <c r="P103" i="2"/>
  <c r="E104" i="2"/>
  <c r="F104" i="2"/>
  <c r="O104" i="2" s="1"/>
  <c r="G104" i="2"/>
  <c r="N104" i="2"/>
  <c r="P104" i="2"/>
  <c r="E105" i="2"/>
  <c r="F105" i="2"/>
  <c r="O105" i="2" s="1"/>
  <c r="G105" i="2"/>
  <c r="N105" i="2"/>
  <c r="P105" i="2"/>
  <c r="E106" i="2"/>
  <c r="F106" i="2"/>
  <c r="O106" i="2" s="1"/>
  <c r="G106" i="2"/>
  <c r="N106" i="2"/>
  <c r="P106" i="2"/>
  <c r="E107" i="2"/>
  <c r="F107" i="2"/>
  <c r="O107" i="2" s="1"/>
  <c r="G107" i="2"/>
  <c r="N107" i="2"/>
  <c r="P107" i="2"/>
  <c r="E108" i="2"/>
  <c r="F108" i="2"/>
  <c r="O108" i="2" s="1"/>
  <c r="G108" i="2"/>
  <c r="N108" i="2"/>
  <c r="P108" i="2"/>
  <c r="E109" i="2"/>
  <c r="F109" i="2"/>
  <c r="O109" i="2" s="1"/>
  <c r="G109" i="2"/>
  <c r="N109" i="2"/>
  <c r="P109" i="2"/>
  <c r="E110" i="2"/>
  <c r="F110" i="2"/>
  <c r="O110" i="2" s="1"/>
  <c r="G110" i="2"/>
  <c r="N110" i="2"/>
  <c r="P110" i="2"/>
  <c r="E111" i="2"/>
  <c r="F111" i="2"/>
  <c r="O111" i="2" s="1"/>
  <c r="G111" i="2"/>
  <c r="N111" i="2"/>
  <c r="P111" i="2"/>
  <c r="E112" i="2"/>
  <c r="F112" i="2"/>
  <c r="O112" i="2" s="1"/>
  <c r="G112" i="2"/>
  <c r="N112" i="2"/>
  <c r="P112" i="2"/>
  <c r="E113" i="2"/>
  <c r="F113" i="2"/>
  <c r="O113" i="2" s="1"/>
  <c r="G113" i="2"/>
  <c r="N113" i="2"/>
  <c r="P113" i="2"/>
  <c r="E114" i="2"/>
  <c r="F114" i="2"/>
  <c r="O114" i="2" s="1"/>
  <c r="G114" i="2"/>
  <c r="N114" i="2"/>
  <c r="P114" i="2"/>
  <c r="E115" i="2"/>
  <c r="F115" i="2"/>
  <c r="O115" i="2" s="1"/>
  <c r="G115" i="2"/>
  <c r="N115" i="2"/>
  <c r="P115" i="2"/>
  <c r="E116" i="2"/>
  <c r="F116" i="2"/>
  <c r="O116" i="2" s="1"/>
  <c r="G116" i="2"/>
  <c r="N116" i="2"/>
  <c r="P116" i="2"/>
  <c r="E117" i="2"/>
  <c r="F117" i="2"/>
  <c r="O117" i="2" s="1"/>
  <c r="G117" i="2"/>
  <c r="N117" i="2"/>
  <c r="P117" i="2"/>
  <c r="E118" i="2"/>
  <c r="F118" i="2"/>
  <c r="O118" i="2" s="1"/>
  <c r="G118" i="2"/>
  <c r="N118" i="2"/>
  <c r="P118" i="2"/>
  <c r="E119" i="2"/>
  <c r="F119" i="2"/>
  <c r="O119" i="2" s="1"/>
  <c r="G119" i="2"/>
  <c r="N119" i="2"/>
  <c r="P119" i="2"/>
  <c r="E120" i="2"/>
  <c r="F120" i="2"/>
  <c r="O120" i="2" s="1"/>
  <c r="G120" i="2"/>
  <c r="N120" i="2"/>
  <c r="P120" i="2"/>
  <c r="E121" i="2"/>
  <c r="F121" i="2"/>
  <c r="O121" i="2" s="1"/>
  <c r="G121" i="2"/>
  <c r="N121" i="2"/>
  <c r="P121" i="2"/>
  <c r="E122" i="2"/>
  <c r="F122" i="2"/>
  <c r="O122" i="2" s="1"/>
  <c r="G122" i="2"/>
  <c r="N122" i="2"/>
  <c r="P122" i="2"/>
  <c r="E123" i="2"/>
  <c r="F123" i="2"/>
  <c r="O123" i="2" s="1"/>
  <c r="G123" i="2"/>
  <c r="N123" i="2"/>
  <c r="P123" i="2"/>
  <c r="E124" i="2"/>
  <c r="F124" i="2"/>
  <c r="O124" i="2" s="1"/>
  <c r="G124" i="2"/>
  <c r="N124" i="2"/>
  <c r="P124" i="2"/>
  <c r="E125" i="2"/>
  <c r="F125" i="2"/>
  <c r="O125" i="2" s="1"/>
  <c r="G125" i="2"/>
  <c r="N125" i="2"/>
  <c r="P125" i="2"/>
  <c r="E126" i="2"/>
  <c r="F126" i="2"/>
  <c r="O126" i="2" s="1"/>
  <c r="G126" i="2"/>
  <c r="N126" i="2"/>
  <c r="P126" i="2"/>
  <c r="E127" i="2"/>
  <c r="F127" i="2"/>
  <c r="O127" i="2" s="1"/>
  <c r="G127" i="2"/>
  <c r="N127" i="2"/>
  <c r="P127" i="2"/>
  <c r="E128" i="2"/>
  <c r="F128" i="2"/>
  <c r="O128" i="2" s="1"/>
  <c r="G128" i="2"/>
  <c r="N128" i="2"/>
  <c r="P128" i="2"/>
  <c r="E129" i="2"/>
  <c r="F129" i="2"/>
  <c r="O129" i="2" s="1"/>
  <c r="G129" i="2"/>
  <c r="N129" i="2"/>
  <c r="P129" i="2"/>
  <c r="E130" i="2"/>
  <c r="N130" i="2" s="1"/>
  <c r="F130" i="2"/>
  <c r="O130" i="2" s="1"/>
  <c r="G130" i="2"/>
  <c r="P130" i="2"/>
  <c r="E131" i="2"/>
  <c r="F131" i="2"/>
  <c r="G131" i="2"/>
  <c r="N131" i="2"/>
  <c r="O131" i="2"/>
  <c r="P131" i="2"/>
  <c r="E132" i="2"/>
  <c r="N132" i="2" s="1"/>
  <c r="F132" i="2"/>
  <c r="O132" i="2" s="1"/>
  <c r="G132" i="2"/>
  <c r="P13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85" i="5" l="1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94" i="4" l="1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24" i="3"/>
  <c r="D122" i="3"/>
  <c r="D131" i="3"/>
  <c r="D130" i="3"/>
  <c r="D121" i="3"/>
  <c r="D129" i="3"/>
  <c r="D133" i="3"/>
  <c r="D127" i="3"/>
  <c r="D123" i="3"/>
  <c r="D132" i="3"/>
  <c r="D2" i="3"/>
  <c r="D126" i="3"/>
  <c r="D3" i="3"/>
  <c r="D128" i="3"/>
  <c r="D125" i="3"/>
  <c r="D120" i="3"/>
  <c r="D96" i="3"/>
  <c r="D54" i="3"/>
  <c r="D42" i="3"/>
  <c r="D102" i="3"/>
  <c r="D36" i="3"/>
  <c r="D20" i="3"/>
  <c r="D7" i="3"/>
  <c r="D29" i="3"/>
  <c r="D86" i="3"/>
  <c r="D62" i="3"/>
  <c r="D31" i="3"/>
  <c r="D73" i="3"/>
  <c r="D74" i="3"/>
  <c r="D15" i="3"/>
  <c r="D85" i="3"/>
  <c r="D45" i="3"/>
  <c r="D61" i="3"/>
  <c r="D47" i="3"/>
  <c r="D41" i="3"/>
  <c r="D14" i="3"/>
  <c r="D119" i="3"/>
  <c r="D65" i="3"/>
  <c r="D58" i="3"/>
  <c r="D75" i="3"/>
  <c r="D59" i="3"/>
  <c r="D105" i="3"/>
  <c r="D8" i="3"/>
  <c r="D22" i="3"/>
  <c r="D76" i="3"/>
  <c r="D28" i="3"/>
  <c r="D32" i="3"/>
  <c r="D90" i="3"/>
  <c r="D84" i="3"/>
  <c r="D26" i="3"/>
  <c r="D16" i="3"/>
  <c r="D106" i="3"/>
  <c r="D111" i="3"/>
  <c r="D79" i="3"/>
  <c r="D64" i="3"/>
  <c r="D50" i="3"/>
  <c r="D9" i="3"/>
  <c r="D27" i="3"/>
  <c r="D77" i="3"/>
  <c r="D87" i="3"/>
  <c r="D53" i="3"/>
  <c r="D56" i="3"/>
  <c r="D68" i="3"/>
  <c r="D93" i="3"/>
  <c r="D19" i="3"/>
  <c r="D78" i="3"/>
  <c r="D112" i="3"/>
  <c r="D57" i="3"/>
  <c r="D108" i="3"/>
  <c r="D60" i="3"/>
  <c r="D24" i="3"/>
  <c r="D113" i="3"/>
  <c r="D116" i="3"/>
  <c r="D99" i="3"/>
  <c r="D66" i="3"/>
  <c r="D82" i="3"/>
  <c r="D69" i="3"/>
  <c r="D104" i="3"/>
  <c r="D6" i="3"/>
  <c r="D115" i="3"/>
  <c r="D101" i="3"/>
  <c r="D46" i="3"/>
  <c r="D44" i="3"/>
  <c r="D43" i="3"/>
  <c r="D91" i="3"/>
  <c r="D21" i="3"/>
  <c r="D17" i="3"/>
  <c r="D107" i="3"/>
  <c r="D48" i="3"/>
  <c r="D51" i="3"/>
  <c r="D83" i="3"/>
  <c r="D94" i="3"/>
  <c r="D12" i="3"/>
  <c r="D5" i="3"/>
  <c r="D117" i="3"/>
  <c r="D98" i="3"/>
  <c r="D88" i="3"/>
  <c r="D89" i="3"/>
  <c r="D97" i="3"/>
  <c r="D80" i="3"/>
  <c r="D11" i="3"/>
  <c r="D35" i="3"/>
  <c r="D71" i="3"/>
  <c r="D70" i="3"/>
  <c r="D100" i="3"/>
  <c r="D67" i="3"/>
  <c r="D30" i="3"/>
  <c r="D25" i="3"/>
  <c r="D118" i="3"/>
  <c r="D33" i="3"/>
  <c r="D72" i="3"/>
  <c r="D34" i="3"/>
  <c r="D109" i="3"/>
  <c r="D40" i="3"/>
  <c r="D4" i="3"/>
  <c r="D114" i="3"/>
  <c r="D110" i="3"/>
  <c r="D55" i="3"/>
  <c r="D49" i="3"/>
  <c r="D63" i="3"/>
  <c r="D92" i="3"/>
  <c r="D23" i="3"/>
  <c r="D10" i="3"/>
  <c r="D95" i="3"/>
  <c r="D52" i="3"/>
  <c r="D81" i="3"/>
  <c r="D37" i="3"/>
  <c r="D103" i="3"/>
  <c r="D18" i="3"/>
  <c r="D13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<sst xmlns="http://schemas.openxmlformats.org/spreadsheetml/2006/main" count="654" uniqueCount="352">
  <si>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</si>
  <si>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</si>
  <si>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</si>
  <si>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</si>
  <si>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</si>
  <si>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</si>
  <si>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</si>
  <si>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</si>
  <si>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</si>
  <si>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</si>
  <si>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</si>
  <si>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</si>
  <si>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</si>
  <si>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</si>
  <si>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</si>
  <si>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</si>
  <si>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</si>
  <si>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</si>
  <si>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</si>
  <si>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</si>
  <si>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</si>
  <si>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</si>
  <si>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</si>
  <si>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</si>
  <si>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</si>
  <si>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</si>
  <si>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</si>
  <si>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</si>
  <si>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</si>
  <si>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</si>
  <si>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</si>
  <si>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</si>
  <si>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</si>
  <si>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</si>
  <si>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</si>
  <si>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</si>
  <si>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</si>
  <si>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</si>
  <si>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</si>
  <si>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</si>
  <si>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</si>
  <si>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</si>
  <si>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</si>
  <si>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</si>
  <si>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</si>
  <si>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</si>
  <si>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</si>
  <si>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</si>
  <si>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</si>
  <si>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</si>
  <si>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</si>
  <si>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</si>
  <si>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</si>
  <si>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</si>
  <si>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</si>
  <si>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</si>
  <si>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</si>
  <si>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</si>
  <si>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</si>
  <si>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</si>
  <si>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</si>
  <si>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</si>
  <si>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</si>
  <si>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</si>
  <si>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</si>
  <si>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</si>
  <si>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</si>
  <si>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</si>
  <si>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</si>
  <si>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</si>
  <si>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</si>
  <si>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</si>
  <si>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Aldosivi</t>
  </si>
  <si>
    <t>Atl. Tucuman</t>
  </si>
  <si>
    <t>Arsenal Sarandi</t>
  </si>
  <si>
    <t>Platense</t>
  </si>
  <si>
    <t>Barracas Central</t>
  </si>
  <si>
    <t>Argentinos Jrs</t>
  </si>
  <si>
    <t>Gimnasia L.P.</t>
  </si>
  <si>
    <t>Independiente</t>
  </si>
  <si>
    <t>Rosario Central</t>
  </si>
  <si>
    <t>Newells Old Boys</t>
  </si>
  <si>
    <t>Racing Club</t>
  </si>
  <si>
    <t>Athletico-PR</t>
  </si>
  <si>
    <t>Internacional</t>
  </si>
  <si>
    <t>Avai</t>
  </si>
  <si>
    <t>Santos</t>
  </si>
  <si>
    <t>Flamengo RJ</t>
  </si>
  <si>
    <t>Coritiba</t>
  </si>
  <si>
    <t>Boca Juniors</t>
  </si>
  <si>
    <t>Talleres Cordoba</t>
  </si>
  <si>
    <t>Godoy Cruz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</si>
  <si>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</si>
  <si>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</si>
  <si>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</si>
  <si>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</si>
  <si>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</si>
  <si>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</si>
  <si>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</si>
  <si>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Ceara</t>
  </si>
  <si>
    <t>Corinthians</t>
  </si>
  <si>
    <t>Juventude</t>
  </si>
  <si>
    <t>Goias</t>
  </si>
  <si>
    <t>Sao Paulo</t>
  </si>
  <si>
    <t>Fluminense</t>
  </si>
  <si>
    <t>Atletico GO</t>
  </si>
  <si>
    <t>Fortaleza</t>
  </si>
  <si>
    <t>Botafogo RJ</t>
  </si>
  <si>
    <t>Atletico-MG</t>
  </si>
  <si>
    <t>America MG</t>
  </si>
  <si>
    <t>Bragantino</t>
  </si>
  <si>
    <t>Velez Sarsfield</t>
  </si>
  <si>
    <t>River Plate</t>
  </si>
  <si>
    <t>Palmeiras</t>
  </si>
  <si>
    <t>Cuiaba</t>
  </si>
  <si>
    <t>Serie A</t>
  </si>
  <si>
    <t>Central Cordoba</t>
  </si>
  <si>
    <t>Patronato</t>
  </si>
  <si>
    <t>home</t>
  </si>
  <si>
    <t>away</t>
  </si>
  <si>
    <t>0-0</t>
  </si>
  <si>
    <t>Salzburg</t>
  </si>
  <si>
    <t>Austria Vienna</t>
  </si>
  <si>
    <t>Midtjylland</t>
  </si>
  <si>
    <t>Silkeborg</t>
  </si>
  <si>
    <t>Warta Poznan</t>
  </si>
  <si>
    <t>Wisla Plock</t>
  </si>
  <si>
    <t>Jagiellonia</t>
  </si>
  <si>
    <t>Widzew Lodz</t>
  </si>
  <si>
    <t>Mioveni</t>
  </si>
  <si>
    <t>Farul Constanta</t>
  </si>
  <si>
    <t>Zenit</t>
  </si>
  <si>
    <t>samara</t>
  </si>
  <si>
    <t>Colon Santa FE</t>
  </si>
  <si>
    <t>LASK</t>
  </si>
  <si>
    <t>A. Klagenfurt</t>
  </si>
  <si>
    <t>Wolfsberger AC</t>
  </si>
  <si>
    <t>Sturm Graz</t>
  </si>
  <si>
    <t>Ilves</t>
  </si>
  <si>
    <t>HJK</t>
  </si>
  <si>
    <t>AC Oulu</t>
  </si>
  <si>
    <t>Mariehamn</t>
  </si>
  <si>
    <t>VPS</t>
  </si>
  <si>
    <t>Haka</t>
  </si>
  <si>
    <t>Drogheda</t>
  </si>
  <si>
    <t>Mazatlan FC</t>
  </si>
  <si>
    <t>Atl. San Luis</t>
  </si>
  <si>
    <t>Necaxa</t>
  </si>
  <si>
    <t>Juarez</t>
  </si>
  <si>
    <t>Toluca</t>
  </si>
  <si>
    <t>Santos Laguna</t>
  </si>
  <si>
    <t>Bodo/Glimt</t>
  </si>
  <si>
    <t>Jerv</t>
  </si>
  <si>
    <t>Rosenborg</t>
  </si>
  <si>
    <t>Tromso</t>
  </si>
  <si>
    <t>Cracovia</t>
  </si>
  <si>
    <t>Korona Kielce</t>
  </si>
  <si>
    <t>Legia</t>
  </si>
  <si>
    <t>Zaglebie</t>
  </si>
  <si>
    <t>FC Voluntari</t>
  </si>
  <si>
    <t>FC Botosani</t>
  </si>
  <si>
    <t>CSKA Moscow</t>
  </si>
  <si>
    <t>Sochi</t>
  </si>
  <si>
    <t>Orenburg</t>
  </si>
  <si>
    <t>Ural</t>
  </si>
  <si>
    <t>Krasnodar</t>
  </si>
  <si>
    <t>Spartak Moscow</t>
  </si>
  <si>
    <t>Sirius</t>
  </si>
  <si>
    <t>Mjallby</t>
  </si>
  <si>
    <t>Degerfors</t>
  </si>
  <si>
    <t>Zurich</t>
  </si>
  <si>
    <t>St. Gallen</t>
  </si>
  <si>
    <t>Winterthur</t>
  </si>
  <si>
    <t>A. Lustenau</t>
  </si>
  <si>
    <t>Tirol</t>
  </si>
  <si>
    <t>Hartberg</t>
  </si>
  <si>
    <t>Altach</t>
  </si>
  <si>
    <t>Rapid Vienna</t>
  </si>
  <si>
    <t>Ried</t>
  </si>
  <si>
    <t>Aarhus</t>
  </si>
  <si>
    <t>Viborg</t>
  </si>
  <si>
    <t>Randers FC</t>
  </si>
  <si>
    <t>Odense</t>
  </si>
  <si>
    <t>Brondby</t>
  </si>
  <si>
    <t>Nordsjaelland</t>
  </si>
  <si>
    <t>Aalborg</t>
  </si>
  <si>
    <t>FC Copenhagen</t>
  </si>
  <si>
    <t>KuPS</t>
  </si>
  <si>
    <t>HIFK</t>
  </si>
  <si>
    <t>Lahti</t>
  </si>
  <si>
    <t>SJK</t>
  </si>
  <si>
    <t>Cruz Azul</t>
  </si>
  <si>
    <t>Club Tijuana</t>
  </si>
  <si>
    <t>Club America</t>
  </si>
  <si>
    <t>U.A.N.L.- Tigres</t>
  </si>
  <si>
    <t>Sarpsborg 08</t>
  </si>
  <si>
    <t>Kristiansund</t>
  </si>
  <si>
    <t>Odd</t>
  </si>
  <si>
    <t>Sandefjord</t>
  </si>
  <si>
    <t>Molde</t>
  </si>
  <si>
    <t>Valerenga</t>
  </si>
  <si>
    <t>Stromsgodset</t>
  </si>
  <si>
    <t>Ham-Kam</t>
  </si>
  <si>
    <t>Slask Wroclaw</t>
  </si>
  <si>
    <t>Pogon Szczecin</t>
  </si>
  <si>
    <t>Sepsi Sf. Gheorghe</t>
  </si>
  <si>
    <t>FC Arges</t>
  </si>
  <si>
    <t>U Craiova 1948</t>
  </si>
  <si>
    <t>CFR Cluj</t>
  </si>
  <si>
    <t>U. Cluj</t>
  </si>
  <si>
    <t>Univ. Craiova</t>
  </si>
  <si>
    <t>FC Rapid Bucuresti</t>
  </si>
  <si>
    <t>FCSB</t>
  </si>
  <si>
    <t>Khimki</t>
  </si>
  <si>
    <t>Nizhny Novgorod</t>
  </si>
  <si>
    <t>Dynamo Moscow</t>
  </si>
  <si>
    <t>Torpedo Moscow</t>
  </si>
  <si>
    <t>Akhmat Grozny</t>
  </si>
  <si>
    <t>Fakel Voronezh</t>
  </si>
  <si>
    <t>Lokomotiv Moscow</t>
  </si>
  <si>
    <t>FK Rostov</t>
  </si>
  <si>
    <t>Sundsvall</t>
  </si>
  <si>
    <t>Varnamo</t>
  </si>
  <si>
    <t>Hacken</t>
  </si>
  <si>
    <t>Kalmar</t>
  </si>
  <si>
    <t>Elfsborg</t>
  </si>
  <si>
    <t>Servette</t>
  </si>
  <si>
    <t>Grasshoppers</t>
  </si>
  <si>
    <t>Lugano</t>
  </si>
  <si>
    <t>Sion</t>
  </si>
  <si>
    <t>Young Boys</t>
  </si>
  <si>
    <t>New York City</t>
  </si>
  <si>
    <t>Inter Miami</t>
  </si>
  <si>
    <t>Columbus Crew</t>
  </si>
  <si>
    <t>New England Revolution</t>
  </si>
  <si>
    <t>FC Cincinnati</t>
  </si>
  <si>
    <t>Nashville SC</t>
  </si>
  <si>
    <t>Orlando City</t>
  </si>
  <si>
    <t>Philadelphia Union</t>
  </si>
  <si>
    <t>Toronto FC</t>
  </si>
  <si>
    <t>Charlotte</t>
  </si>
  <si>
    <t>DC United</t>
  </si>
  <si>
    <t>CF Montreal</t>
  </si>
  <si>
    <t>Houston Dynamo</t>
  </si>
  <si>
    <t>Minnesota United</t>
  </si>
  <si>
    <t>Sporting Kansas City</t>
  </si>
  <si>
    <t>Los Angeles FC</t>
  </si>
  <si>
    <t>Real Salt Lake</t>
  </si>
  <si>
    <t>FC Dallas</t>
  </si>
  <si>
    <t>Seattle Sounders</t>
  </si>
  <si>
    <t>Vancouver Whitecaps</t>
  </si>
  <si>
    <t>Chicago Fire</t>
  </si>
  <si>
    <t>Portland Timbers</t>
  </si>
  <si>
    <t>San Jose Earthquakes</t>
  </si>
  <si>
    <t>Horsens</t>
  </si>
  <si>
    <t>Lyngby</t>
  </si>
  <si>
    <t>Inter Turku</t>
  </si>
  <si>
    <t>Honka</t>
  </si>
  <si>
    <t>Pachuca</t>
  </si>
  <si>
    <t>Stal Mielec</t>
  </si>
  <si>
    <t>Radomiak Radom</t>
  </si>
  <si>
    <t>Chindia Targoviste</t>
  </si>
  <si>
    <t>FC Hermannstadt</t>
  </si>
  <si>
    <t>UTA Arad</t>
  </si>
  <si>
    <t>Petrolul</t>
  </si>
  <si>
    <t>Norrkoping</t>
  </si>
  <si>
    <t>Goteborg</t>
  </si>
  <si>
    <t>Varberg</t>
  </si>
  <si>
    <t>Hammarby</t>
  </si>
  <si>
    <t>Austin FC</t>
  </si>
  <si>
    <t>Los Angeles Galaxy</t>
  </si>
  <si>
    <t>Atlanta Utd</t>
  </si>
  <si>
    <t>Admiral Bundesliga</t>
  </si>
  <si>
    <t>Superliga</t>
  </si>
  <si>
    <t>Premier Division</t>
  </si>
  <si>
    <t>Ekstraklasa</t>
  </si>
  <si>
    <t>Liga 1</t>
  </si>
  <si>
    <t>Premier League</t>
  </si>
  <si>
    <t>Veikkausliiga</t>
  </si>
  <si>
    <t>Eliteserien</t>
  </si>
  <si>
    <t>Allsvenskan</t>
  </si>
  <si>
    <t>Swiss</t>
  </si>
  <si>
    <t>MLS</t>
  </si>
  <si>
    <t>Monterrey</t>
  </si>
  <si>
    <t>Club Leon</t>
  </si>
  <si>
    <t>Guadalajara Chivas</t>
  </si>
  <si>
    <t>Piast Gliwice</t>
  </si>
  <si>
    <t>Hokkaido Consadole Sapporo</t>
  </si>
  <si>
    <t>Nagoya Grampus</t>
  </si>
  <si>
    <t>Iwata</t>
  </si>
  <si>
    <t>Shonan Bellmare</t>
  </si>
  <si>
    <t>Cerezo Osaka</t>
  </si>
  <si>
    <t>Kyoto</t>
  </si>
  <si>
    <t>Sanfrecce Hiroshima</t>
  </si>
  <si>
    <t>FC Tokyo</t>
  </si>
  <si>
    <t>Urawa Reds</t>
  </si>
  <si>
    <t>Kawasaki Frontale</t>
  </si>
  <si>
    <t>Vissel Kobe</t>
  </si>
  <si>
    <t>Kashiwa Reysol</t>
  </si>
  <si>
    <t>Yokohama F. Marinos</t>
  </si>
  <si>
    <t>Kashima Antlers</t>
  </si>
  <si>
    <t>Aalesund</t>
  </si>
  <si>
    <t>Gornik Z.</t>
  </si>
  <si>
    <t>Legnica</t>
  </si>
  <si>
    <t>Shimizu S-Pulse</t>
  </si>
  <si>
    <t>Sagan Tosu</t>
  </si>
  <si>
    <t>Lillestrom</t>
  </si>
  <si>
    <t>Lech Poznan</t>
  </si>
  <si>
    <t>Rakow</t>
  </si>
  <si>
    <t>Lechia Gdansk</t>
  </si>
  <si>
    <t>J1 League</t>
  </si>
  <si>
    <t>Shanghai Shenhua</t>
  </si>
  <si>
    <t>Changchun Yatai</t>
  </si>
  <si>
    <t>Hebei</t>
  </si>
  <si>
    <t>Chengdu Rongcheng</t>
  </si>
  <si>
    <t>Shenzhen</t>
  </si>
  <si>
    <t>Zhejiang Professional</t>
  </si>
  <si>
    <t>Dundalk</t>
  </si>
  <si>
    <t>Derry City</t>
  </si>
  <si>
    <t>Finn Harps</t>
  </si>
  <si>
    <t>Dalian Pro</t>
  </si>
  <si>
    <t>Shanghai Port</t>
  </si>
  <si>
    <t>Guangzhou City</t>
  </si>
  <si>
    <t>Wuhan Three Towns</t>
  </si>
  <si>
    <t>Tianjin Jinmen Tiger</t>
  </si>
  <si>
    <t>Shandong Taishan</t>
  </si>
  <si>
    <t>Henan Songshan Longmen</t>
  </si>
  <si>
    <t>Beijing Guoan</t>
  </si>
  <si>
    <t>Meizhou Hakka</t>
  </si>
  <si>
    <t>Wuhan FC</t>
  </si>
  <si>
    <t>Cangzhou</t>
  </si>
  <si>
    <t>Guangzhou FC</t>
  </si>
  <si>
    <t>Sligo Rovers</t>
  </si>
  <si>
    <t>Bohemians</t>
  </si>
  <si>
    <t>Shelbourne</t>
  </si>
  <si>
    <t>St. Patricks</t>
  </si>
  <si>
    <t>Haugesund</t>
  </si>
  <si>
    <t>Viking</t>
  </si>
  <si>
    <t>AIK</t>
  </si>
  <si>
    <t>Malmo FF</t>
  </si>
  <si>
    <t>Djurgarden</t>
  </si>
  <si>
    <t>Basel</t>
  </si>
  <si>
    <t>Luzern</t>
  </si>
  <si>
    <t>New York Red Bulls</t>
  </si>
  <si>
    <t>Colorado Rapids</t>
  </si>
  <si>
    <t>Helsingborg</t>
  </si>
  <si>
    <t>05/08/2022</t>
  </si>
  <si>
    <t>06/08/2022</t>
  </si>
  <si>
    <t>07/08/2022</t>
  </si>
  <si>
    <t>08/08/2022</t>
  </si>
  <si>
    <t>09/08/2022</t>
  </si>
  <si>
    <t>Super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</si>
</sst>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1.0290496042462909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10.852675149933845</v>
      </c>
      <c r="I2" s="6">
        <f>IF('Log_working_3-way'!$D2="","",'True_Odds_Calculator_3-way'!O3/'True_Odds_Calculator_3-way'!B3-1)</f>
        <v>8.8960019655604192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3.1458008121433734E-2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1.0419992837690319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14.069179503072222</v>
      </c>
      <c r="I3" s="6">
        <f>IF('Log_working_3-way'!$D3="","",'True_Odds_Calculator_3-way'!O4/'True_Odds_Calculator_3-way'!B4-1)</f>
        <v>7.5270944545609115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4.4983209162313464E-2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1.0731947838945128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-0.43047087988641641</v>
      </c>
      <c r="I4" s="6">
        <f>IF('Log_working_3-way'!$D4="","",'True_Odds_Calculator_3-way'!O5/'True_Odds_Calculator_3-way'!B5-1)</f>
        <v>2.949571678949293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5.0236277505782745E-2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1.0560214340901224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1.4995233943910207</v>
      </c>
      <c r="I5" s="6">
        <f>IF('Log_working_3-way'!$D5="","",'True_Odds_Calculator_3-way'!O6/'True_Odds_Calculator_3-way'!B6-1)</f>
        <v>5.6244391328891021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5.0926797039039018E-2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1.0290998153685968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26.193112840167132</v>
      </c>
      <c r="I6" s="6">
        <f>IF('Log_working_3-way'!$D6="","",'True_Odds_Calculator_3-way'!O7/'True_Odds_Calculator_3-way'!B7-1)</f>
        <v>5.4192358216216512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2.9478940273979015E-2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1.0278494462783812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5.6608220382092229</v>
      </c>
      <c r="I7" s="6">
        <f>IF('Log_working_3-way'!$D7="","",'True_Odds_Calculator_3-way'!O8/'True_Odds_Calculator_3-way'!B8-1)</f>
        <v>6.0616589177907922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2.8834321498728333E-2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1.0252609448415912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12.451492194533419</v>
      </c>
      <c r="I8" s="6">
        <f>IF('Log_working_3-way'!$D8="","",'True_Odds_Calculator_3-way'!O9/'True_Odds_Calculator_3-way'!B9-1)</f>
        <v>8.3297494147229685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2.7365496361399844E-2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1.0269864057208353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18.374170452503375</v>
      </c>
      <c r="I9" s="6">
        <f>IF('Log_working_3-way'!$D9="","",'True_Odds_Calculator_3-way'!O10/'True_Odds_Calculator_3-way'!B10-1)</f>
        <v>7.3112613849116794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2.8681304711053013E-2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1.0262247726848077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6.1463627331632855</v>
      </c>
      <c r="I10" s="6">
        <f>IF('Log_working_3-way'!$D10="","",'True_Odds_Calculator_3-way'!O11/'True_Odds_Calculator_3-way'!B11-1)</f>
        <v>7.5173479229565352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2.769019128033845E-2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1.0307384109639066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27.039786405217313</v>
      </c>
      <c r="I11" s="6">
        <f>IF('Log_working_3-way'!$D11="","",'True_Odds_Calculator_3-way'!O12/'True_Odds_Calculator_3-way'!B12-1)</f>
        <v>6.1243928178766183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3.0859340851473016E-2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1.0415206318236176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16.793938082505143</v>
      </c>
      <c r="I12" s="6">
        <f>IF('Log_working_3-way'!$D12="","",'True_Odds_Calculator_3-way'!O13/'True_Odds_Calculator_3-way'!B13-1)</f>
        <v>9.1618152272465139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4.4123703620502441E-2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1.0336797426342814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24.957718351112756</v>
      </c>
      <c r="I13" s="6">
        <f>IF('Log_working_3-way'!$D13="","",'True_Odds_Calculator_3-way'!O14/'True_Odds_Calculator_3-way'!B14-1)</f>
        <v>7.1234954913723918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3.423413138107767E-2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1.0300680481355047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14.374643630673713</v>
      </c>
      <c r="I14" s="6">
        <f>IF('Log_working_3-way'!$D14="","",'True_Odds_Calculator_3-way'!O15/'True_Odds_Calculator_3-way'!B15-1)</f>
        <v>8.518557437290065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3.2398818839264099E-2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1.0297233225930553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9.081547289096445</v>
      </c>
      <c r="I15" s="6">
        <f>IF('Log_working_3-way'!$D15="","",'True_Odds_Calculator_3-way'!O16/'True_Odds_Calculator_3-way'!B16-1)</f>
        <v>10.057759935196408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3.2165694895039065E-2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1.0363852056061542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2.5578730296723635</v>
      </c>
      <c r="I16" s="6">
        <f>IF('Log_working_3-way'!$D16="","",'True_Odds_Calculator_3-way'!O17/'True_Odds_Calculator_3-way'!B17-1)</f>
        <v>6.4933668504069351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3.5461863100366031E-2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1.0310604774521193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9.1992228596193755</v>
      </c>
      <c r="I17" s="6">
        <f>IF('Log_working_3-way'!$D17="","",'True_Odds_Calculator_3-way'!O18/'True_Odds_Calculator_3-way'!B18-1)</f>
        <v>9.2657755239305732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3.3549986150233302E-2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1.0329172448407757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19.524521426302591</v>
      </c>
      <c r="I18" s="6">
        <f>IF('Log_working_3-way'!$D18="","",'True_Odds_Calculator_3-way'!O19/'True_Odds_Calculator_3-way'!B19-1)</f>
        <v>7.8213797742185864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3.4683427147717882E-2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1.025467128666139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7.5737092593764626</v>
      </c>
      <c r="I19" s="6">
        <f>IF('Log_working_3-way'!$D19="","",'True_Odds_Calculator_3-way'!O20/'True_Odds_Calculator_3-way'!B20-1)</f>
        <v>6.5131758246768943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2.7002370605093473E-2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1.0270773987609663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9.5178647540381238</v>
      </c>
      <c r="I20" s="6">
        <f>IF('Log_working_3-way'!$D20="","",'True_Odds_Calculator_3-way'!O21/'True_Odds_Calculator_3-way'!B21-1)</f>
        <v>5.7314334425843994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2.8786485865318401E-2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1.0551691753305406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-9.2856388058259687E-2</v>
      </c>
      <c r="I21" s="6">
        <f>IF('Log_working_3-way'!$D21="","",'True_Odds_Calculator_3-way'!O22/'True_Odds_Calculator_3-way'!B22-1)</f>
        <v>1.247557323916332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3.7066541003607067E-2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1.0312727299599795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17.782455158760115</v>
      </c>
      <c r="I22" s="6">
        <f>IF('Log_working_3-way'!$D22="","",'True_Odds_Calculator_3-way'!O23/'True_Odds_Calculator_3-way'!B23-1)</f>
        <v>8.6923683291514795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3.3227424486417023E-2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1.0324255240247426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16.651938349863396</v>
      </c>
      <c r="I23" s="6">
        <f>IF('Log_working_3-way'!$D23="","",'True_Odds_Calculator_3-way'!O24/'True_Odds_Calculator_3-way'!B24-1)</f>
        <v>8.9931714548559274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3.4608121424841709E-2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1.0305921067425579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10.431088824614665</v>
      </c>
      <c r="I24" s="6">
        <f>IF('Log_working_3-way'!$D24="","",'True_Odds_Calculator_3-way'!O25/'True_Odds_Calculator_3-way'!B25-1)</f>
        <v>8.5124461508553821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3.3062085132360419E-2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1.0312608621997401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8.3303972941569704</v>
      </c>
      <c r="I25" s="6">
        <f>IF('Log_working_3-way'!$D25="","",'True_Odds_Calculator_3-way'!O26/'True_Odds_Calculator_3-way'!B26-1)</f>
        <v>9.3994938247500297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3.3684775666244171E-2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1.0632418140796096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0.47561893716326864</v>
      </c>
      <c r="I26" s="6">
        <f>IF('Log_working_3-way'!$D26="","",'True_Odds_Calculator_3-way'!O27/'True_Odds_Calculator_3-way'!B27-1)</f>
        <v>3.6987277592756049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5.0980575580228393E-2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1.1198760786693958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-0.92164422420908587</v>
      </c>
      <c r="I27" s="6">
        <f>IF('Log_working_3-way'!$D27="","",'True_Odds_Calculator_3-way'!O28/'True_Odds_Calculator_3-way'!B28-1)</f>
        <v>-9.8027504300977841E-2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4.301216757263826E-2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1.057009284163966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0.67822627635068988</v>
      </c>
      <c r="I28" s="6">
        <f>IF('Log_working_3-way'!$D28="","",'True_Odds_Calculator_3-way'!O29/'True_Odds_Calculator_3-way'!B29-1)</f>
        <v>4.486824869461489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4.8109823847854116E-2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1.025661924022909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17.724761013599249</v>
      </c>
      <c r="I29" s="6">
        <f>IF('Log_working_3-way'!$D29="","",'True_Odds_Calculator_3-way'!O30/'True_Odds_Calculator_3-way'!B30-1)</f>
        <v>6.4279476857463393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2.7339585150722101E-2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1.0262778286300889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15.886116778029411</v>
      </c>
      <c r="I30" s="6">
        <f>IF('Log_working_3-way'!$D30="","",'True_Odds_Calculator_3-way'!O31/'True_Odds_Calculator_3-way'!B31-1)</f>
        <v>6.2213790763499164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2.8129281546821927E-2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1.0263880832217331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17.547599172790786</v>
      </c>
      <c r="I31" s="6">
        <f>IF('Log_working_3-way'!$D31="","",'True_Odds_Calculator_3-way'!O32/'True_Odds_Calculator_3-way'!B32-1)</f>
        <v>6.3008417956113476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2.8114142907467166E-2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1.0260401857270447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12.345818780294151</v>
      </c>
      <c r="I32" s="6">
        <f>IF('Log_working_3-way'!$D32="","",'True_Odds_Calculator_3-way'!O33/'True_Odds_Calculator_3-way'!B33-1)</f>
        <v>5.5297738803957408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2.7844102385315761E-2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1.0251189336038933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12.864783221116472</v>
      </c>
      <c r="I33" s="6">
        <f>IF('Log_working_3-way'!$D33="","",'True_Odds_Calculator_3-way'!O34/'True_Odds_Calculator_3-way'!B34-1)</f>
        <v>6.5969414320940674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2.7058469874955637E-2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1.0258623865050263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7.1777312900333357</v>
      </c>
      <c r="I34" s="6">
        <f>IF('Log_working_3-way'!$D34="","",'True_Odds_Calculator_3-way'!O35/'True_Odds_Calculator_3-way'!B35-1)</f>
        <v>6.6801734850099228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2.7374953434472493E-2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1.0260495912541119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18.220425000623042</v>
      </c>
      <c r="I35" s="6">
        <f>IF('Log_working_3-way'!$D35="","",'True_Odds_Calculator_3-way'!O36/'True_Odds_Calculator_3-way'!B36-1)</f>
        <v>6.9887194329811857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2.7713300778352989E-2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1.0259734055743033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8.9284916805420877</v>
      </c>
      <c r="I36" s="6">
        <f>IF('Log_working_3-way'!$D36="","",'True_Odds_Calculator_3-way'!O37/'True_Odds_Calculator_3-way'!B37-1)</f>
        <v>8.9284916805420877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2.8082694148506393E-2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1.025388468997646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6.9932897038304871</v>
      </c>
      <c r="I37" s="6">
        <f>IF('Log_working_3-way'!$D37="","",'True_Odds_Calculator_3-way'!O38/'True_Odds_Calculator_3-way'!B38-1)</f>
        <v>8.2174265487929681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2.712569188213898E-2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1.0527353114282427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3.7388137487904594E-2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1.0359501381645972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3.2177915079091735E-2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1.0465683673839912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35.730656725301543</v>
      </c>
      <c r="I42" s="6">
        <f>IF('Log_working_3-way'!$D42="","",'True_Odds_Calculator_3-way'!O41/'True_Odds_Calculator_3-way'!B41-1)</f>
        <v>4.9649473719636523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4.3031319965234571E-2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1.0254707260965303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16.248397233508221</v>
      </c>
      <c r="I43" s="6">
        <f>IF('Log_working_3-way'!$D43="","",'True_Odds_Calculator_3-way'!O42/'True_Odds_Calculator_3-way'!B42-1)</f>
        <v>7.5307189832517949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2.7318808623194579E-2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1.0270441165910367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20.534646144275879</v>
      </c>
      <c r="I44" s="6">
        <f>IF('Log_working_3-way'!$D44="","",'True_Odds_Calculator_3-way'!O43/'True_Odds_Calculator_3-way'!B43-1)</f>
        <v>6.7819496675295357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2.837571316512566E-2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1.0718296915779313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1.5404664419386251</v>
      </c>
      <c r="I45" s="6">
        <f>IF('Log_working_3-way'!$D45="","",'True_Odds_Calculator_3-way'!O44/'True_Odds_Calculator_3-way'!B44-1)</f>
        <v>5.2073236299844758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6.3426790405788802E-2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1.054022152900683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36.514264525766514</v>
      </c>
      <c r="I46" s="6">
        <f>IF('Log_working_3-way'!$D46="","",'True_Odds_Calculator_3-way'!O45/'True_Odds_Calculator_3-way'!B45-1)</f>
        <v>7.0758685046167145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4.8578216479419289E-2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1.0360502889438326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3.0142247069050843</v>
      </c>
      <c r="I47" s="6">
        <f>IF('Log_working_3-way'!$D47="","",'True_Odds_Calculator_3-way'!O46/'True_Odds_Calculator_3-way'!B46-1)</f>
        <v>5.3771987775387737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3.5210055096418724E-2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1.0498992843250938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47.656750027256273</v>
      </c>
      <c r="I48" s="6">
        <f>IF('Log_working_3-way'!$D48="","",'True_Odds_Calculator_3-way'!O47/'True_Odds_Calculator_3-way'!B47-1)</f>
        <v>2.7100797923128379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3.9729501267962819E-2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1.0437352863680012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2.170248916940789</v>
      </c>
      <c r="I49" s="6">
        <f>IF('Log_working_3-way'!$D49="","",'True_Odds_Calculator_3-way'!O48/'True_Odds_Calculator_3-way'!B48-1)</f>
        <v>3.9222545133352327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3.980444700643071E-2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1.0311338442920421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15.28797469705124</v>
      </c>
      <c r="I50" s="6">
        <f>IF('Log_working_3-way'!$D50="","",'True_Odds_Calculator_3-way'!O49/'True_Odds_Calculator_3-way'!B49-1)</f>
        <v>5.7312548492915862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3.3215755437977723E-2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1.0333194505965071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40.625662018530114</v>
      </c>
      <c r="I51" s="6">
        <f>IF('Log_working_3-way'!$D51="","",'True_Odds_Calculator_3-way'!O50/'True_Odds_Calculator_3-way'!B50-1)</f>
        <v>3.4287023857324677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2.922682343244265E-2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1.0494171716165588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28.54281195900322</v>
      </c>
      <c r="I52" s="6">
        <f>IF('Log_working_3-way'!$D52="","",'True_Odds_Calculator_3-way'!O51/'True_Odds_Calculator_3-way'!B51-1)</f>
        <v>5.4622990244236433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4.8979358757079483E-2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1.0298861781448989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11.941594210691511</v>
      </c>
      <c r="I53" s="6">
        <f>IF('Log_working_3-way'!$D53="","",'True_Odds_Calculator_3-way'!O52/'True_Odds_Calculator_3-way'!B52-1)</f>
        <v>5.5891054074562998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3.1884235356952173E-2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1.0267003719093299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17.830767502573391</v>
      </c>
      <c r="I54" s="6">
        <f>IF('Log_working_3-way'!$D54="","",'True_Odds_Calculator_3-way'!O53/'True_Odds_Calculator_3-way'!B53-1)</f>
        <v>6.2747138733385563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2.8379846059404024E-2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1.0266848253032204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21.399707770947927</v>
      </c>
      <c r="I55" s="6">
        <f>IF('Log_working_3-way'!$D55="","",'True_Odds_Calculator_3-way'!O54/'True_Odds_Calculator_3-way'!B54-1)</f>
        <v>5.3714724326251906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2.7877161598091948E-2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1.0412791900103817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33.046543987361524</v>
      </c>
      <c r="I56" s="6">
        <f>IF('Log_working_3-way'!$D56="","",'True_Odds_Calculator_3-way'!O55/'True_Odds_Calculator_3-way'!B55-1)</f>
        <v>6.9835415376148999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3.8762571280470226E-2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1.0447219395674019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4.7037263380332544</v>
      </c>
      <c r="I57" s="6">
        <f>IF('Log_working_3-way'!$D57="","",'True_Odds_Calculator_3-way'!O56/'True_Odds_Calculator_3-way'!B56-1)</f>
        <v>7.8263798968645126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4.5848132696505672E-2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1.0408844179198078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15.713262097719095</v>
      </c>
      <c r="I58" s="6">
        <f>IF('Log_working_3-way'!$D58="","",'True_Odds_Calculator_3-way'!O57/'True_Odds_Calculator_3-way'!B57-1)</f>
        <v>9.5552815318255746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4.3650482646916622E-2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1.0449735769804429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5.4507456121753419</v>
      </c>
      <c r="I59" s="6">
        <f>IF('Log_working_3-way'!$D59="","",'True_Odds_Calculator_3-way'!O58/'True_Odds_Calculator_3-way'!B58-1)</f>
        <v>7.2712955740890148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4.6468744237506909E-2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1.0289614191897796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5.2996396480962886</v>
      </c>
      <c r="I60" s="6">
        <f>IF('Log_working_3-way'!$D60="","",'True_Odds_Calculator_3-way'!O59/'True_Odds_Calculator_3-way'!B59-1)</f>
        <v>6.4345729042717359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3.0011293394177629E-2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1.0315626173724943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34.529250210305904</v>
      </c>
      <c r="I61" s="6">
        <f>IF('Log_working_3-way'!$D61="","",'True_Odds_Calculator_3-way'!O60/'True_Odds_Calculator_3-way'!B60-1)</f>
        <v>4.1204277780799226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2.9561496179933533E-2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1.0287681937614324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23.516126901273488</v>
      </c>
      <c r="I62" s="6">
        <f>IF('Log_working_3-way'!$D62="","",'True_Odds_Calculator_3-way'!O61/'True_Odds_Calculator_3-way'!B61-1)</f>
        <v>5.0376685556515923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2.9666899195339269E-2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1.0306191179454456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7.9190752466318806</v>
      </c>
      <c r="I63" s="6">
        <f>IF('Log_working_3-way'!$D63="","",'True_Odds_Calculator_3-way'!O62/'True_Odds_Calculator_3-way'!B62-1)</f>
        <v>7.1132621734622923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3.2576278431998951E-2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1.047042405060705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43.33837963098108</v>
      </c>
      <c r="I64" s="6">
        <f>IF('Log_working_3-way'!$D64="","",'True_Odds_Calculator_3-way'!O63/'True_Odds_Calculator_3-way'!B63-1)</f>
        <v>4.666339164490477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3.9470958148538626E-2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1.0495284561668952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53.748796185779661</v>
      </c>
      <c r="I65" s="6">
        <f>IF('Log_working_3-way'!$D65="","",'True_Odds_Calculator_3-way'!O64/'True_Odds_Calculator_3-way'!B64-1)</f>
        <v>2.4089720324625605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3.602205656120927E-2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1.0323089581364611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16.720492906717901</v>
      </c>
      <c r="I66" s="6">
        <f>IF('Log_working_3-way'!$D66="","",'True_Odds_Calculator_3-way'!O65/'True_Odds_Calculator_3-way'!B65-1)</f>
        <v>8.1079558760975914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3.449590466757857E-2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1.0401246019017778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37.18007259928374</v>
      </c>
      <c r="I67" s="6">
        <f>IF('Log_working_3-way'!$D67="","",'True_Odds_Calculator_3-way'!O66/'True_Odds_Calculator_3-way'!B66-1)</f>
        <v>5.1242087405065213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3.6340981710176079E-2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1.0543994624614201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22.690186809437538</v>
      </c>
      <c r="I68" s="6">
        <f>IF('Log_working_3-way'!$D68="","",'True_Odds_Calculator_3-way'!O67/'True_Odds_Calculator_3-way'!B67-1)</f>
        <v>6.5846368553090988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5.6060426172916511E-2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1.0836025087689607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49.668629169675313</v>
      </c>
      <c r="I69" s="6">
        <f>IF('Log_working_3-way'!$D69="","",'True_Odds_Calculator_3-way'!O68/'True_Odds_Calculator_3-way'!B68-1)</f>
        <v>3.2231988844177115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6.54216494483435E-2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1.0510808781481238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11.989238858745455</v>
      </c>
      <c r="I70" s="6">
        <f>IF('Log_working_3-way'!$D70="","",'True_Odds_Calculator_3-way'!O69/'True_Odds_Calculator_3-way'!B69-1)</f>
        <v>8.981821479196995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5.4757925261522455E-2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1.0449032276552896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35.663887973579158</v>
      </c>
      <c r="I71" s="6">
        <f>IF('Log_working_3-way'!$D71="","",'True_Odds_Calculator_3-way'!O70/'True_Odds_Calculator_3-way'!B70-1)</f>
        <v>4.1720091478962873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4.122998730434646E-2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1.0359681207650497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15.055900034343242</v>
      </c>
      <c r="I72" s="6">
        <f>IF('Log_working_3-way'!$D72="","",'True_Odds_Calculator_3-way'!O71/'True_Odds_Calculator_3-way'!B71-1)</f>
        <v>6.6084780483587409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3.8451364408874866E-2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1.0276225831319319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20.777837017695532</v>
      </c>
      <c r="I73" s="6">
        <f>IF('Log_working_3-way'!$D73="","",'True_Odds_Calculator_3-way'!O72/'True_Odds_Calculator_3-way'!B72-1)</f>
        <v>6.6638466953970195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2.8946622166960978E-2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1.0365613743445279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1.6308924183613254</v>
      </c>
      <c r="I74" s="6">
        <f>IF('Log_working_3-way'!$D74="","",'True_Odds_Calculator_3-way'!O73/'True_Odds_Calculator_3-way'!B73-1)</f>
        <v>3.5707605215026712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3.2504829296273297E-2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1.0354679106991651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9.9439632508575073</v>
      </c>
      <c r="I75" s="6">
        <f>IF('Log_working_3-way'!$D75="","",'True_Odds_Calculator_3-way'!O74/'True_Odds_Calculator_3-way'!B74-1)</f>
        <v>7.6085221135305954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3.8047817012847096E-2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1.0359938153146453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9.979814671800419</v>
      </c>
      <c r="I76" s="6">
        <f>IF('Log_working_3-way'!$D76="","",'True_Odds_Calculator_3-way'!O75/'True_Odds_Calculator_3-way'!B75-1)</f>
        <v>8.5775332501171171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3.8762644730174323E-2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1.0261061121796935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18.724140758813544</v>
      </c>
      <c r="I77" s="6">
        <f>IF('Log_working_3-way'!$D77="","",'True_Odds_Calculator_3-way'!O76/'True_Odds_Calculator_3-way'!B76-1)</f>
        <v>6.2309758588944435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2.7666109799639793E-2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1.0258061399224374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14.779374006431114</v>
      </c>
      <c r="I78" s="6">
        <f>IF('Log_working_3-way'!$D78="","",'True_Odds_Calculator_3-way'!O77/'True_Odds_Calculator_3-way'!B77-1)</f>
        <v>5.5286175452905004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2.7593806841518465E-2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1.0305152150638979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28.702350291511323</v>
      </c>
      <c r="I79" s="6">
        <f>IF('Log_working_3-way'!$D79="","",'True_Odds_Calculator_3-way'!O78/'True_Odds_Calculator_3-way'!B78-1)</f>
        <v>5.332509227276411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3.030537788212051E-2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1.0265946184751142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16.180057289349566</v>
      </c>
      <c r="I80" s="6">
        <f>IF('Log_working_3-way'!$D80="","",'True_Odds_Calculator_3-way'!O79/'True_Odds_Calculator_3-way'!B79-1)</f>
        <v>7.5181468181954134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2.8526055392571248E-2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1.0305152150638979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28.626263660516351</v>
      </c>
      <c r="I81" s="6">
        <f>IF('Log_working_3-way'!$D81="","",'True_Odds_Calculator_3-way'!O80/'True_Odds_Calculator_3-way'!B80-1)</f>
        <v>5.3162876391488991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3.030537788212051E-2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1.0263276673582089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17.703160810462059</v>
      </c>
      <c r="I82" s="6">
        <f>IF('Log_working_3-way'!$D82="","",'True_Odds_Calculator_3-way'!O81/'True_Odds_Calculator_3-way'!B81-1)</f>
        <v>7.0283484572851389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2.8067616692528219E-2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1.0258502827277067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17.508152471962322</v>
      </c>
      <c r="I83" s="6">
        <f>IF('Log_working_3-way'!$D83="","",'True_Odds_Calculator_3-way'!O82/'True_Odds_Calculator_3-way'!B82-1)</f>
        <v>7.6485722769630318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2.7586346212704171E-2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1.0250973341101106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11.059842623818028</v>
      </c>
      <c r="I84" s="6">
        <f>IF('Log_working_3-way'!$D84="","",'True_Odds_Calculator_3-way'!O83/'True_Odds_Calculator_3-way'!B83-1)</f>
        <v>8.9923843962305501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2.723542564717274E-2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1.0390819649878236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46.589331042086719</v>
      </c>
      <c r="I85" s="6">
        <f>IF('Log_working_3-way'!$D85="","",'True_Odds_Calculator_3-way'!O84/'True_Odds_Calculator_3-way'!B84-1)</f>
        <v>2.5851408979469981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3.208434937774518E-2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1.0349727225843268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3.482890990885954</v>
      </c>
      <c r="I86" s="6">
        <f>IF('Log_working_3-way'!$D86="","",'True_Odds_Calculator_3-way'!O85/'True_Odds_Calculator_3-way'!B85-1)</f>
        <v>3.3882180301063842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3.2967105791796181E-2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1.0294036605285759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28.251088486471769</v>
      </c>
      <c r="I87" s="6">
        <f>IF('Log_working_3-way'!$D87="","",'True_Odds_Calculator_3-way'!O86/'True_Odds_Calculator_3-way'!B86-1)</f>
        <v>5.5029467571336887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2.9268458839882383E-2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1.0314761218274124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5.1423207947035579</v>
      </c>
      <c r="I88" s="6">
        <f>IF('Log_working_3-way'!$D88="","",'True_Odds_Calculator_3-way'!O87/'True_Odds_Calculator_3-way'!B87-1)</f>
        <v>4.2601596281938967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3.1437489297670096E-2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1.0254662042762881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18.363118307578375</v>
      </c>
      <c r="I89" s="6">
        <f>IF('Log_working_3-way'!$D89="","",'True_Odds_Calculator_3-way'!O88/'True_Odds_Calculator_3-way'!B88-1)</f>
        <v>5.0420260085512698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2.6930957846632353E-2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1.0345154625500432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38.333064354219999</v>
      </c>
      <c r="I90" s="6">
        <f>IF('Log_working_3-way'!$D90="","",'True_Odds_Calculator_3-way'!O89/'True_Odds_Calculator_3-way'!B89-1)</f>
        <v>3.683109302099596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3.1242964747483448E-2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1.0391566102323271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5.6731675288809535</v>
      </c>
      <c r="I91" s="6">
        <f>IF('Log_working_3-way'!$D91="","",'True_Odds_Calculator_3-way'!O90/'True_Odds_Calculator_3-way'!B90-1)</f>
        <v>7.5236449921608486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4.0729880317335931E-2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1.0418139761864427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4.9119255301079923</v>
      </c>
      <c r="I92" s="6">
        <f>IF('Log_working_3-way'!$D92="","",'True_Odds_Calculator_3-way'!O91/'True_Odds_Calculator_3-way'!B91-1)</f>
        <v>5.2784711139338114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4.1907046996105368E-2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1.0388311013070064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7.3610838699193746</v>
      </c>
      <c r="I93" s="6">
        <f>IF('Log_working_3-way'!$D93="","",'True_Odds_Calculator_3-way'!O92/'True_Odds_Calculator_3-way'!B92-1)</f>
        <v>6.2123409226121566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4.0655966684736145E-2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1.0609501964014754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26.155345082589182</v>
      </c>
      <c r="I94" s="6">
        <f>IF('Log_working_3-way'!$D94="","",'True_Odds_Calculator_3-way'!O93/'True_Odds_Calculator_3-way'!B93-1)</f>
        <v>8.1428375685778853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6.0821186106279956E-2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1.0624538404913728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1.926736187640183</v>
      </c>
      <c r="I95" s="6">
        <f>IF('Log_working_3-way'!$D95="","",'True_Odds_Calculator_3-way'!O94/'True_Odds_Calculator_3-way'!B94-1)</f>
        <v>8.0418567291929861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5.9303218146621539E-2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1.0539278077070489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5.8857994116877217</v>
      </c>
      <c r="I96" s="6">
        <f>IF('Log_working_3-way'!$D96="","",'True_Odds_Calculator_3-way'!O95/'True_Odds_Calculator_3-way'!B95-1)</f>
        <v>8.0355120767959924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5.6058269680560713E-2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1.0455590504640377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4.698898077812248</v>
      </c>
      <c r="I97" s="6">
        <f>IF('Log_working_3-way'!$D97="","",'True_Odds_Calculator_3-way'!O96/'True_Odds_Calculator_3-way'!B96-1)</f>
        <v>6.5330904887765415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4.6320836432367063E-2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1.0416960987334207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12.382857233636457</v>
      </c>
      <c r="I98" s="6">
        <f>IF('Log_working_3-way'!$D98="","",'True_Odds_Calculator_3-way'!O97/'True_Odds_Calculator_3-way'!B97-1)</f>
        <v>6.0688692288750135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4.4420810335954464E-2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1.0472085275585241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26.625442144357798</v>
      </c>
      <c r="I99" s="6">
        <f>IF('Log_working_3-way'!$D99="","",'True_Odds_Calculator_3-way'!O98/'True_Odds_Calculator_3-way'!B98-1)</f>
        <v>5.4478313133830492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4.7374668342410331E-2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1.0571378624668775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37.844110288122756</v>
      </c>
      <c r="I100" s="6">
        <f>IF('Log_working_3-way'!$D100="","",'True_Odds_Calculator_3-way'!O99/'True_Odds_Calculator_3-way'!B99-1)</f>
        <v>4.5062049611645252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5.1576003461628606E-2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1.0696934445917281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68.747108948366346</v>
      </c>
      <c r="I101" s="6">
        <f>IF('Log_working_3-way'!$D101="","",'True_Odds_Calculator_3-way'!O100/'True_Odds_Calculator_3-way'!B100-1)</f>
        <v>0.50685616271398892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3.6414244983733024E-2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1.0257694907273238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9.6369460426171631</v>
      </c>
      <c r="I102" s="6">
        <f>IF('Log_working_3-way'!$D102="","",'True_Odds_Calculator_3-way'!O101/'True_Odds_Calculator_3-way'!B101-1)</f>
        <v>7.8933181190885264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2.7855457313439969E-2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1.032006121342141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3.240624990915145</v>
      </c>
      <c r="I103" s="6">
        <f>IF('Log_working_3-way'!$D103="","",'True_Odds_Calculator_3-way'!O102/'True_Odds_Calculator_3-way'!B102-1)</f>
        <v>4.3924470798916424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3.0845546892790621E-2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1.02712098709195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8.3833131548441795</v>
      </c>
      <c r="I104" s="6">
        <f>IF('Log_working_3-way'!$D104="","",'True_Odds_Calculator_3-way'!O103/'True_Odds_Calculator_3-way'!B103-1)</f>
        <v>6.506940132306049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2.8865418350191518E-2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1.0310570242363373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3.8550237031819741</v>
      </c>
      <c r="I105" s="6">
        <f>IF('Log_working_3-way'!$D105="","",'True_Odds_Calculator_3-way'!O104/'True_Odds_Calculator_3-way'!B104-1)</f>
        <v>4.8275508885349794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3.0609438557113622E-2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1.0483029538005342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28.998284499012144</v>
      </c>
      <c r="I106" s="6">
        <f>IF('Log_working_3-way'!$D106="","",'True_Odds_Calculator_3-way'!O105/'True_Odds_Calculator_3-way'!B105-1)</f>
        <v>4.6434572086978863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4.777569238427759E-2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1.0427436050633658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10.074457539874373</v>
      </c>
      <c r="I107" s="6">
        <f>IF('Log_working_3-way'!$D107="","",'True_Odds_Calculator_3-way'!O106/'True_Odds_Calculator_3-way'!B106-1)</f>
        <v>4.9744205789927456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4.4692391984490154E-2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1.0414864148530707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17.359548089900052</v>
      </c>
      <c r="I108" s="6">
        <f>IF('Log_working_3-way'!$D108="","",'True_Odds_Calculator_3-way'!O107/'True_Odds_Calculator_3-way'!B107-1)</f>
        <v>6.4053021617256549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4.3945408882411385E-2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1.0257015642211433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16.333084071671582</v>
      </c>
      <c r="I109" s="6">
        <f>IF('Log_working_3-way'!$D109="","",'True_Odds_Calculator_3-way'!O108/'True_Odds_Calculator_3-way'!B108-1)</f>
        <v>6.6384465499861403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2.7506608491205453E-2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1.0320922613292833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35.954766223696069</v>
      </c>
      <c r="I110" s="6">
        <f>IF('Log_working_3-way'!$D110="","",'True_Odds_Calculator_3-way'!O109/'True_Odds_Calculator_3-way'!B109-1)</f>
        <v>4.2291930260526351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2.9588047060619127E-2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1.0256516877235686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13.96700884716441</v>
      </c>
      <c r="I111" s="6">
        <f>IF('Log_working_3-way'!$D111="","",'True_Odds_Calculator_3-way'!O110/'True_Odds_Calculator_3-way'!B110-1)</f>
        <v>6.4679426208121917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2.7588112062505887E-2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1.0262847433317293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8.0832444606200671</v>
      </c>
      <c r="I112" s="6">
        <f>IF('Log_working_3-way'!$D112="","",'True_Odds_Calculator_3-way'!O111/'True_Odds_Calculator_3-way'!B111-1)</f>
        <v>6.0564893231641967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2.784086431206334E-2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1.0250619879556018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9.9584315815870568</v>
      </c>
      <c r="I113" s="6">
        <f>IF('Log_working_3-way'!$D113="","",'True_Odds_Calculator_3-way'!O112/'True_Odds_Calculator_3-way'!B112-1)</f>
        <v>7.0820583027120634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2.6980714290616437E-2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1.0262628323325169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20.04733919102333</v>
      </c>
      <c r="I114" s="6">
        <f>IF('Log_working_3-way'!$D114="","",'True_Odds_Calculator_3-way'!O113/'True_Odds_Calculator_3-way'!B113-1)</f>
        <v>5.5979902757775415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2.7647749361811691E-2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1.0283039675266721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24.872253156628229</v>
      </c>
      <c r="I115" s="6">
        <f>IF('Log_working_3-way'!$D115="","",'True_Odds_Calculator_3-way'!O114/'True_Odds_Calculator_3-way'!B114-1)</f>
        <v>5.5015331597517507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2.8963891158637178E-2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1.0260083890721088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12.152790919410979</v>
      </c>
      <c r="I116" s="6">
        <f>IF('Log_working_3-way'!$D116="","",'True_Odds_Calculator_3-way'!O115/'True_Odds_Calculator_3-way'!B115-1)</f>
        <v>5.994200226995825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2.7900436313935906E-2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1.0324233864083456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36.031374858122774</v>
      </c>
      <c r="I117" s="6">
        <f>IF('Log_working_3-way'!$D117="","",'True_Odds_Calculator_3-way'!O116/'True_Odds_Calculator_3-way'!B116-1)</f>
        <v>3.4371913661360152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3.0162351543493671E-2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1.0297346853299405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28.695579160802229</v>
      </c>
      <c r="I118" s="6">
        <f>IF('Log_working_3-way'!$D118="","",'True_Odds_Calculator_3-way'!O117/'True_Odds_Calculator_3-way'!B117-1)</f>
        <v>5.0200048816059146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2.9552909033881747E-2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1.0252493087230976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11.470558942261178</v>
      </c>
      <c r="I119" s="6">
        <f>IF('Log_working_3-way'!$D119="","",'True_Odds_Calculator_3-way'!O118/'True_Odds_Calculator_3-way'!B118-1)</f>
        <v>6.0907288431304041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2.7099583840362707E-2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1.0255567551642704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19.437997549256135</v>
      </c>
      <c r="I120" s="6">
        <f>IF('Log_working_3-way'!$D120="","",'True_Odds_Calculator_3-way'!O119/'True_Odds_Calculator_3-way'!B119-1)</f>
        <v>5.8339001578203504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2.6997888750498689E-2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1.0438651274778821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19.867957542543298</v>
      </c>
      <c r="I121" s="6">
        <f>IF('Log_working_3-way'!$D121="","",'True_Odds_Calculator_3-way'!O120/'True_Odds_Calculator_3-way'!B120-1)</f>
        <v>9.746188531085755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4.5815443000265521E-2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1.0401560491535786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12.658654717726229</v>
      </c>
      <c r="I122" s="6">
        <f>IF('Log_working_3-way'!$D122="","",'True_Odds_Calculator_3-way'!O121/'True_Odds_Calculator_3-way'!B121-1)</f>
        <v>8.4497514210070257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4.3201172099628593E-2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1.0424886314897837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28.186888547385781</v>
      </c>
      <c r="I123" s="6">
        <f>IF('Log_working_3-way'!$D123="","",'True_Odds_Calculator_3-way'!O122/'True_Odds_Calculator_3-way'!B122-1)</f>
        <v>4.8875533726634952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4.2171039381487807E-2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1.0356756968115657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27.313677930722136</v>
      </c>
      <c r="I124" s="6">
        <f>IF('Log_working_3-way'!$D124="","",'True_Odds_Calculator_3-way'!O123/'True_Odds_Calculator_3-way'!B123-1)</f>
        <v>5.5690899373819844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3.5673112125385931E-2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1.0306951943796729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16.37501847110385</v>
      </c>
      <c r="I125" s="6">
        <f>IF('Log_working_3-way'!$D125="","",'True_Odds_Calculator_3-way'!O124/'True_Odds_Calculator_3-way'!B124-1)</f>
        <v>7.4489199963608925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3.2826826149307431E-2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1.0347381507489737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38.172202762553447</v>
      </c>
      <c r="I126" s="6">
        <f>IF('Log_working_3-way'!$D126="","",'True_Odds_Calculator_3-way'!O125/'True_Odds_Calculator_3-way'!B125-1)</f>
        <v>5.0347226618386234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3.1034894179408523E-2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1.0451776449299826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32.11160782723352</v>
      </c>
      <c r="I127" s="6">
        <f>IF('Log_working_3-way'!$D127="","",'True_Odds_Calculator_3-way'!O126/'True_Odds_Calculator_3-way'!B126-1)</f>
        <v>5.5320730273309842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4.3342738435340644E-2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1.0512660868999562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15.290971488280253</v>
      </c>
      <c r="I128" s="6">
        <f>IF('Log_working_3-way'!$D128="","",'True_Odds_Calculator_3-way'!O127/'True_Odds_Calculator_3-way'!B127-1)</f>
        <v>10.145064964392448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5.4629513974744803E-2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1.050918743137091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11.766500794932391</v>
      </c>
      <c r="I129" s="6">
        <f>IF('Log_working_3-way'!$D129="","",'True_Odds_Calculator_3-way'!O128/'True_Odds_Calculator_3-way'!B128-1)</f>
        <v>10.241060866020177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5.4651479296514704E-2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1.0537433001488767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50.265153523791277</v>
      </c>
      <c r="I130" s="6">
        <f>IF('Log_working_3-way'!$D130="","",'True_Odds_Calculator_3-way'!O129/'True_Odds_Calculator_3-way'!B129-1)</f>
        <v>2.4798383742753471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4.0890084391926429E-2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1.0314922338239767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11.008213311926655</v>
      </c>
      <c r="I131" s="6">
        <f>IF('Log_working_3-way'!$D131="","",'True_Odds_Calculator_3-way'!O130/'True_Odds_Calculator_3-way'!B130-1)</f>
        <v>6.8294732735751138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3.3853207960076848E-2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1.0482052900884788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27.687516264716603</v>
      </c>
      <c r="I132" s="6">
        <f>IF('Log_working_3-way'!$D132="","",'True_Odds_Calculator_3-way'!O131/'True_Odds_Calculator_3-way'!B131-1)</f>
        <v>6.2509074401423002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4.7930731771480994E-2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1.0367169638445723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16.816782497541698</v>
      </c>
      <c r="I133" s="6">
        <f>IF('Log_working_3-way'!$D133="","",'True_Odds_Calculator_3-way'!O132/'True_Odds_Calculator_3-way'!B132-1)</f>
        <v>8.3288772135434712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3.9144753172193791E-2</v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2.86</v>
      </c>
      <c r="B2" s="4">
        <f>IF('True_Odds_Calculator_3-way'!B3="","",'True_Odds_Calculator_3-way'!B3)</f>
        <v>3.13</v>
      </c>
      <c r="C2" s="4">
        <f>IF('True_Odds_Calculator_3-way'!C3="","",'True_Odds_Calculator_3-way'!C3)</f>
        <v>2.76</v>
      </c>
      <c r="D2" s="9">
        <f>(K2/(AR2+K2-(AR2*K2)))</f>
        <v>0.33906349058906954</v>
      </c>
      <c r="E2" s="9">
        <f>(L2/(AR2+L2-(AR2*L2)))</f>
        <v>0.30938075911966467</v>
      </c>
      <c r="F2" s="9">
        <f>(M2/(AR2+M2-(AR2*M2)))</f>
        <v>0.35155575029126579</v>
      </c>
      <c r="G2" s="9">
        <f>AR2</f>
        <v>1.0480108275395978</v>
      </c>
      <c r="H2" s="9">
        <f>IF(A2="","",1/D2)</f>
        <v>2.9493001392236513</v>
      </c>
      <c r="I2" s="9">
        <f>IF(B2="","",1/E2)</f>
        <v>3.2322630626593436</v>
      </c>
      <c r="J2" s="9">
        <f>IF(C2="","",1/F2)</f>
        <v>2.8444990564696915</v>
      </c>
      <c r="K2" s="11">
        <f>1/A2</f>
        <v>0.34965034965034969</v>
      </c>
      <c r="L2" s="11">
        <f>1/B2</f>
        <v>0.31948881789137379</v>
      </c>
      <c r="M2" s="11">
        <f>1/C2</f>
        <v>0.3623188405797102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-0.2822186842189619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0.23272786851061616</v>
      </c>
      <c r="Q2" s="11">
        <f>2*'OddsRatio_working_3-way'!K2*'OddsRatio_working_3-way'!L2*'OddsRatio_working_3-way'!M2</f>
        <v>8.094882382977954E-2</v>
      </c>
      <c r="R2" s="11">
        <f>O2/N2</f>
        <v>0</v>
      </c>
      <c r="S2" s="11">
        <f>P2/N2</f>
        <v>-0.82463664358257782</v>
      </c>
      <c r="T2" s="11">
        <f>Q2/N2</f>
        <v>-0.28683013689828796</v>
      </c>
      <c r="U2" s="11">
        <f>'OddsRatio_working_3-way'!S2-'OddsRatio_working_3-way'!R2^2/3</f>
        <v>-0.82463664358257782</v>
      </c>
      <c r="V2" s="11">
        <f>'OddsRatio_working_3-way'!S2*'OddsRatio_working_3-way'!R2/3-2*'OddsRatio_working_3-way'!R2^3/27-'OddsRatio_working_3-way'!T2</f>
        <v>0.28683013689828796</v>
      </c>
      <c r="W2" s="11">
        <f>'OddsRatio_working_3-way'!V2^2+4*'OddsRatio_working_3-way'!U2^3/27</f>
        <v>-8.0610565375693888E-4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0.14411595425806226</v>
      </c>
      <c r="Y2" s="11">
        <f>IF('OddsRatio_working_3-way'!W2&gt;=0,IF('OddsRatio_working_3-way'!V2+SQRT('OddsRatio_working_3-way'!W2)&gt;0,0,PI()),ACOS('OddsRatio_working_3-way'!V2/(2*'OddsRatio_working_3-way'!X2)))</f>
        <v>9.8664011214864678E-2</v>
      </c>
      <c r="Z2" s="11">
        <f>'OddsRatio_working_3-way'!X2^(1/3)*COS('OddsRatio_working_3-way'!Y2/3)</f>
        <v>0.52400541376979903</v>
      </c>
      <c r="AA2" s="11">
        <f>'OddsRatio_working_3-way'!X2^(1/3)*COS(('OddsRatio_working_3-way'!Y2+2*PI())/3)</f>
        <v>-0.27693273202221219</v>
      </c>
      <c r="AB2" s="11">
        <f>'OddsRatio_working_3-way'!X2^(1/3)*COS(('OddsRatio_working_3-way'!Y2+4*PI())/3)</f>
        <v>-0.24707268174758695</v>
      </c>
      <c r="AC2" s="11">
        <f>'OddsRatio_working_3-way'!X2^(1/3)*SIN('OddsRatio_working_3-way'!Y2/3)</f>
        <v>1.7239708064070623E-2</v>
      </c>
      <c r="AD2" s="11">
        <f>'OddsRatio_working_3-way'!X2^(1/3)*SIN(('OddsRatio_working_3-way'!Y2+2*PI())/3)</f>
        <v>0.44518214601318667</v>
      </c>
      <c r="AE2" s="11">
        <f>'OddsRatio_working_3-way'!X2^(1/3)*SIN(('OddsRatio_working_3-way'!Y2+4*PI())/3)</f>
        <v>-0.46242185407725733</v>
      </c>
      <c r="AF2" s="11">
        <f>-'OddsRatio_working_3-way'!U2/(3*'OddsRatio_working_3-way'!X2^(1/3))*COS(('OddsRatio_working_3-way'!Y2)/3)</f>
        <v>0.52400541376979892</v>
      </c>
      <c r="AG2" s="11">
        <f>-'OddsRatio_working_3-way'!U2/(3*'OddsRatio_working_3-way'!X2^(1/3))*COS(('OddsRatio_working_3-way'!Y2+2*PI())/3)</f>
        <v>-0.27693273202221214</v>
      </c>
      <c r="AH2" s="11">
        <f>-'OddsRatio_working_3-way'!U2/(3*'OddsRatio_working_3-way'!X2^(1/3))*COS(('OddsRatio_working_3-way'!Y2+4*PI())/3)</f>
        <v>-0.2470726817475869</v>
      </c>
      <c r="AI2" s="11">
        <f>'OddsRatio_working_3-way'!U2/(3*'OddsRatio_working_3-way'!X2^(1/3))*SIN(('OddsRatio_working_3-way'!Y2)/3)</f>
        <v>-1.723970806407062E-2</v>
      </c>
      <c r="AJ2" s="11">
        <f>'OddsRatio_working_3-way'!U2/(3*'OddsRatio_working_3-way'!X2^(1/3))*SIN(('OddsRatio_working_3-way'!Y2+2*PI())/3)</f>
        <v>-0.44518214601318656</v>
      </c>
      <c r="AK2" s="11">
        <f>'OddsRatio_working_3-way'!U2/(3*'OddsRatio_working_3-way'!X2^(1/3))*SIN(('OddsRatio_working_3-way'!Y2+4*PI())/3)</f>
        <v>0.46242185407725722</v>
      </c>
      <c r="AL2" s="11">
        <f>'OddsRatio_working_3-way'!Z2+'OddsRatio_working_3-way'!AF2</f>
        <v>1.0480108275395978</v>
      </c>
      <c r="AM2" s="11">
        <f>'OddsRatio_working_3-way'!AA2+'OddsRatio_working_3-way'!AG2</f>
        <v>-0.55386546404442427</v>
      </c>
      <c r="AN2" s="11">
        <f>'OddsRatio_working_3-way'!AB2+'OddsRatio_working_3-way'!AH2</f>
        <v>-0.49414536349517385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1.0480108275395978</v>
      </c>
      <c r="AS2" s="11">
        <f>IF(('OddsRatio_working_3-way'!X2=0),IF(Q2&gt;0,-Q2^(1/3),(-Q2)^(1/3)),'OddsRatio_working_3-way'!AM2-'OddsRatio_working_3-way'!R2/3)</f>
        <v>-0.55386546404442427</v>
      </c>
      <c r="AT2" s="11">
        <f>IF(('OddsRatio_working_3-way'!X2=0),IF(Q2&gt;0,-Q2^(1/3),(-Q2)^(1/3)),'OddsRatio_working_3-way'!AN2-'OddsRatio_working_3-way'!R2/3)</f>
        <v>-0.49414536349517385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2.52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2.86</v>
      </c>
      <c r="D3" s="9">
        <f t="shared" ref="D3" si="0">(K3/(AR3+K3-(AR3*K3)))</f>
        <v>0.38085239484344269</v>
      </c>
      <c r="E3" s="9">
        <f t="shared" ref="E3" si="1">(L3/(AR3+L3-(AR3*L3)))</f>
        <v>0.28462450039363452</v>
      </c>
      <c r="F3" s="9">
        <f t="shared" ref="F3" si="2">(M3/(AR3+M3-(AR3*M3)))</f>
        <v>0.33452310476292302</v>
      </c>
      <c r="G3" s="9">
        <f t="shared" ref="G3" si="3">AR3</f>
        <v>1.0695323339855487</v>
      </c>
      <c r="H3" s="9">
        <f t="shared" ref="H3" si="4">IF(A3="","",1/D3)</f>
        <v>2.6256891476580337</v>
      </c>
      <c r="I3" s="9">
        <f t="shared" ref="I3" si="5">IF(B3="","",1/E3)</f>
        <v>3.5134009848660397</v>
      </c>
      <c r="J3" s="9">
        <f t="shared" ref="J3" si="6">IF(C3="","",1/F3)</f>
        <v>2.9893301412131201</v>
      </c>
      <c r="K3" s="11">
        <f t="shared" ref="K3" si="7">1/A3</f>
        <v>0.3968253968253968</v>
      </c>
      <c r="L3" s="11">
        <f t="shared" ref="L3" si="8">1/B3</f>
        <v>0.29850746268656714</v>
      </c>
      <c r="M3" s="11">
        <f t="shared" ref="M3" si="9">1/C3</f>
        <v>0.34965034965034969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-0.27517755875964844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0.23732486419053586</v>
      </c>
      <c r="Q3" s="11">
        <f>2*'OddsRatio_working_3-way'!K3*'OddsRatio_working_3-way'!L3*'OddsRatio_working_3-way'!M3</f>
        <v>8.2835903731426117E-2</v>
      </c>
      <c r="R3" s="11">
        <f t="shared" ref="R3" si="10">O3/N3</f>
        <v>0</v>
      </c>
      <c r="S3" s="11">
        <f t="shared" ref="S3" si="11">P3/N3</f>
        <v>-0.86244265433659617</v>
      </c>
      <c r="T3" s="11">
        <f t="shared" ref="T3" si="12">Q3/N3</f>
        <v>-0.30102710448048725</v>
      </c>
      <c r="U3" s="11">
        <f>'OddsRatio_working_3-way'!S3-'OddsRatio_working_3-way'!R3^2/3</f>
        <v>-0.86244265433659617</v>
      </c>
      <c r="V3" s="11">
        <f>'OddsRatio_working_3-way'!S3*'OddsRatio_working_3-way'!R3/3-2*'OddsRatio_working_3-way'!R3^3/27-'OddsRatio_working_3-way'!T3</f>
        <v>0.30102710448048725</v>
      </c>
      <c r="W3" s="11">
        <f>'OddsRatio_working_3-way'!V3^2+4*'OddsRatio_working_3-way'!U3^3/27</f>
        <v>-4.418411218704274E-3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0.15413932727455579</v>
      </c>
      <c r="Y3" s="11">
        <f>IF('OddsRatio_working_3-way'!W3&gt;=0,IF('OddsRatio_working_3-way'!V3+SQRT('OddsRatio_working_3-way'!W3)&gt;0,0,PI()),ACOS('OddsRatio_working_3-way'!V3/(2*'OddsRatio_working_3-way'!X3)))</f>
        <v>0.2173270104924967</v>
      </c>
      <c r="Z3" s="11">
        <f>'OddsRatio_working_3-way'!X3^(1/3)*COS('OddsRatio_working_3-way'!Y3/3)</f>
        <v>0.53476616699277435</v>
      </c>
      <c r="AA3" s="11">
        <f>'OddsRatio_working_3-way'!X3^(1/3)*COS(('OddsRatio_working_3-way'!Y3+2*PI())/3)</f>
        <v>-0.30099146881971306</v>
      </c>
      <c r="AB3" s="11">
        <f>'OddsRatio_working_3-way'!X3^(1/3)*COS(('OddsRatio_working_3-way'!Y3+4*PI())/3)</f>
        <v>-0.2337746981730614</v>
      </c>
      <c r="AC3" s="11">
        <f>'OddsRatio_working_3-way'!X3^(1/3)*SIN('OddsRatio_working_3-way'!Y3/3)</f>
        <v>3.8807620626901872E-2</v>
      </c>
      <c r="AD3" s="11">
        <f>'OddsRatio_working_3-way'!X3^(1/3)*SIN(('OddsRatio_working_3-way'!Y3+2*PI())/3)</f>
        <v>0.44371727538672312</v>
      </c>
      <c r="AE3" s="11">
        <f>'OddsRatio_working_3-way'!X3^(1/3)*SIN(('OddsRatio_working_3-way'!Y3+4*PI())/3)</f>
        <v>-0.4825248960136248</v>
      </c>
      <c r="AF3" s="11">
        <f>-'OddsRatio_working_3-way'!U3/(3*'OddsRatio_working_3-way'!X3^(1/3))*COS(('OddsRatio_working_3-way'!Y3)/3)</f>
        <v>0.53476616699277435</v>
      </c>
      <c r="AG3" s="11">
        <f>-'OddsRatio_working_3-way'!U3/(3*'OddsRatio_working_3-way'!X3^(1/3))*COS(('OddsRatio_working_3-way'!Y3+2*PI())/3)</f>
        <v>-0.30099146881971306</v>
      </c>
      <c r="AH3" s="11">
        <f>-'OddsRatio_working_3-way'!U3/(3*'OddsRatio_working_3-way'!X3^(1/3))*COS(('OddsRatio_working_3-way'!Y3+4*PI())/3)</f>
        <v>-0.2337746981730614</v>
      </c>
      <c r="AI3" s="11">
        <f>'OddsRatio_working_3-way'!U3/(3*'OddsRatio_working_3-way'!X3^(1/3))*SIN(('OddsRatio_working_3-way'!Y3)/3)</f>
        <v>-3.8807620626901872E-2</v>
      </c>
      <c r="AJ3" s="11">
        <f>'OddsRatio_working_3-way'!U3/(3*'OddsRatio_working_3-way'!X3^(1/3))*SIN(('OddsRatio_working_3-way'!Y3+2*PI())/3)</f>
        <v>-0.44371727538672312</v>
      </c>
      <c r="AK3" s="11">
        <f>'OddsRatio_working_3-way'!U3/(3*'OddsRatio_working_3-way'!X3^(1/3))*SIN(('OddsRatio_working_3-way'!Y3+4*PI())/3)</f>
        <v>0.4825248960136248</v>
      </c>
      <c r="AL3" s="11">
        <f>'OddsRatio_working_3-way'!Z3+'OddsRatio_working_3-way'!AF3</f>
        <v>1.0695323339855487</v>
      </c>
      <c r="AM3" s="11">
        <f>'OddsRatio_working_3-way'!AA3+'OddsRatio_working_3-way'!AG3</f>
        <v>-0.60198293763942612</v>
      </c>
      <c r="AN3" s="11">
        <f>'OddsRatio_working_3-way'!AB3+'OddsRatio_working_3-way'!AH3</f>
        <v>-0.4675493963461228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1.0695323339855487</v>
      </c>
      <c r="AS3" s="11">
        <f>IF(('OddsRatio_working_3-way'!X3=0),IF(Q3&gt;0,-Q3^(1/3),(-Q3)^(1/3)),'OddsRatio_working_3-way'!AM3-'OddsRatio_working_3-way'!R3/3)</f>
        <v>-0.60198293763942612</v>
      </c>
      <c r="AT3" s="11">
        <f>IF(('OddsRatio_working_3-way'!X3=0),IF(Q3&gt;0,-Q3^(1/3),(-Q3)^(1/3)),'OddsRatio_working_3-way'!AN3-'OddsRatio_working_3-way'!R3/3)</f>
        <v>-0.4675493963461228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12.93</v>
      </c>
      <c r="B4" s="4">
        <f>IF('True_Odds_Calculator_3-way'!B5="","",'True_Odds_Calculator_3-way'!B5)</f>
        <v>4.91</v>
      </c>
      <c r="C4" s="4">
        <f>IF('True_Odds_Calculator_3-way'!C5="","",'True_Odds_Calculator_3-way'!C5)</f>
        <v>1.3</v>
      </c>
      <c r="D4" s="9">
        <f t="shared" ref="D4:D67" si="13">(K4/(AR4+K4-(AR4*K4)))</f>
        <v>6.8986118088091658E-2</v>
      </c>
      <c r="E4" s="9">
        <f t="shared" ref="E4:E67" si="14">(L4/(AR4+L4-(AR4*L4)))</f>
        <v>0.18439499169380211</v>
      </c>
      <c r="F4" s="9">
        <f t="shared" ref="F4:F67" si="15">(M4/(AR4+M4-(AR4*M4)))</f>
        <v>0.74661889021810601</v>
      </c>
      <c r="G4" s="9">
        <f t="shared" ref="G4:G67" si="16">AR4</f>
        <v>1.1312380524235726</v>
      </c>
      <c r="H4" s="9">
        <f t="shared" ref="H4:H67" si="17">IF(A4="","",1/D4)</f>
        <v>14.495669965413221</v>
      </c>
      <c r="I4" s="9">
        <f t="shared" ref="I4:I67" si="18">IF(B4="","",1/E4)</f>
        <v>5.4231407849761686</v>
      </c>
      <c r="J4" s="9">
        <f t="shared" ref="J4:J67" si="19">IF(C4="","",1/F4)</f>
        <v>1.339371415727072</v>
      </c>
      <c r="K4" s="11">
        <f t="shared" ref="K4:K67" si="20">1/A4</f>
        <v>7.7339520494972933E-2</v>
      </c>
      <c r="L4" s="11">
        <f t="shared" ref="L4:L67" si="21">1/B4</f>
        <v>0.20366598778004072</v>
      </c>
      <c r="M4" s="11">
        <f t="shared" ref="M4:M67" si="22">1/C4</f>
        <v>0.76923076923076916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-0.16955675112946833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0.19556005965672302</v>
      </c>
      <c r="Q4" s="11">
        <f>2*'OddsRatio_working_3-way'!K4*'OddsRatio_working_3-way'!L4*'OddsRatio_working_3-way'!M4</f>
        <v>2.4232968978528256E-2</v>
      </c>
      <c r="R4" s="11">
        <f t="shared" ref="R4:R67" si="23">O4/N4</f>
        <v>0</v>
      </c>
      <c r="S4" s="11">
        <f t="shared" ref="S4:S67" si="24">P4/N4</f>
        <v>-1.1533605023335187</v>
      </c>
      <c r="T4" s="11">
        <f t="shared" ref="T4:T67" si="25">Q4/N4</f>
        <v>-0.14291951701778424</v>
      </c>
      <c r="U4" s="11">
        <f>'OddsRatio_working_3-way'!S4-'OddsRatio_working_3-way'!R4^2/3</f>
        <v>-1.1533605023335187</v>
      </c>
      <c r="V4" s="11">
        <f>'OddsRatio_working_3-way'!S4*'OddsRatio_working_3-way'!R4/3-2*'OddsRatio_working_3-way'!R4^3/27-'OddsRatio_working_3-way'!T4</f>
        <v>0.14291951701778424</v>
      </c>
      <c r="W4" s="11">
        <f>'OddsRatio_working_3-way'!V4^2+4*'OddsRatio_working_3-way'!U4^3/27</f>
        <v>-0.2068698326517408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0.23837775745460058</v>
      </c>
      <c r="Y4" s="11">
        <f>IF('OddsRatio_working_3-way'!W4&gt;=0,IF('OddsRatio_working_3-way'!V4+SQRT('OddsRatio_working_3-way'!W4)&gt;0,0,PI()),ACOS('OddsRatio_working_3-way'!V4/(2*'OddsRatio_working_3-way'!X4)))</f>
        <v>1.2663392367260358</v>
      </c>
      <c r="Z4" s="11">
        <f>'OddsRatio_working_3-way'!X4^(1/3)*COS('OddsRatio_working_3-way'!Y4/3)</f>
        <v>0.56561902621178628</v>
      </c>
      <c r="AA4" s="11">
        <f>'OddsRatio_working_3-way'!X4^(1/3)*COS(('OddsRatio_working_3-way'!Y4+2*PI())/3)</f>
        <v>-0.5028014753995248</v>
      </c>
      <c r="AB4" s="11">
        <f>'OddsRatio_working_3-way'!X4^(1/3)*COS(('OddsRatio_working_3-way'!Y4+4*PI())/3)</f>
        <v>-6.28175508122613E-2</v>
      </c>
      <c r="AC4" s="11">
        <f>'OddsRatio_working_3-way'!X4^(1/3)*SIN('OddsRatio_working_3-way'!Y4/3)</f>
        <v>0.25402483729956465</v>
      </c>
      <c r="AD4" s="11">
        <f>'OddsRatio_working_3-way'!X4^(1/3)*SIN(('OddsRatio_working_3-way'!Y4+2*PI())/3)</f>
        <v>0.3628280269134409</v>
      </c>
      <c r="AE4" s="11">
        <f>'OddsRatio_working_3-way'!X4^(1/3)*SIN(('OddsRatio_working_3-way'!Y4+4*PI())/3)</f>
        <v>-0.61685286421300545</v>
      </c>
      <c r="AF4" s="11">
        <f>-'OddsRatio_working_3-way'!U4/(3*'OddsRatio_working_3-way'!X4^(1/3))*COS(('OddsRatio_working_3-way'!Y4)/3)</f>
        <v>0.56561902621178628</v>
      </c>
      <c r="AG4" s="11">
        <f>-'OddsRatio_working_3-way'!U4/(3*'OddsRatio_working_3-way'!X4^(1/3))*COS(('OddsRatio_working_3-way'!Y4+2*PI())/3)</f>
        <v>-0.5028014753995248</v>
      </c>
      <c r="AH4" s="11">
        <f>-'OddsRatio_working_3-way'!U4/(3*'OddsRatio_working_3-way'!X4^(1/3))*COS(('OddsRatio_working_3-way'!Y4+4*PI())/3)</f>
        <v>-6.28175508122613E-2</v>
      </c>
      <c r="AI4" s="11">
        <f>'OddsRatio_working_3-way'!U4/(3*'OddsRatio_working_3-way'!X4^(1/3))*SIN(('OddsRatio_working_3-way'!Y4)/3)</f>
        <v>-0.25402483729956465</v>
      </c>
      <c r="AJ4" s="11">
        <f>'OddsRatio_working_3-way'!U4/(3*'OddsRatio_working_3-way'!X4^(1/3))*SIN(('OddsRatio_working_3-way'!Y4+2*PI())/3)</f>
        <v>-0.3628280269134409</v>
      </c>
      <c r="AK4" s="11">
        <f>'OddsRatio_working_3-way'!U4/(3*'OddsRatio_working_3-way'!X4^(1/3))*SIN(('OddsRatio_working_3-way'!Y4+4*PI())/3)</f>
        <v>0.61685286421300545</v>
      </c>
      <c r="AL4" s="11">
        <f>'OddsRatio_working_3-way'!Z4+'OddsRatio_working_3-way'!AF4</f>
        <v>1.1312380524235726</v>
      </c>
      <c r="AM4" s="11">
        <f>'OddsRatio_working_3-way'!AA4+'OddsRatio_working_3-way'!AG4</f>
        <v>-1.0056029507990496</v>
      </c>
      <c r="AN4" s="11">
        <f>'OddsRatio_working_3-way'!AB4+'OddsRatio_working_3-way'!AH4</f>
        <v>-0.1256351016245226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1.1312380524235726</v>
      </c>
      <c r="AS4" s="11">
        <f>IF(('OddsRatio_working_3-way'!X4=0),IF(Q4&gt;0,-Q4^(1/3),(-Q4)^(1/3)),'OddsRatio_working_3-way'!AM4-'OddsRatio_working_3-way'!R4/3)</f>
        <v>-1.0056029507990496</v>
      </c>
      <c r="AT4" s="11">
        <f>IF(('OddsRatio_working_3-way'!X4=0),IF(Q4&gt;0,-Q4^(1/3),(-Q4)^(1/3)),'OddsRatio_working_3-way'!AN4-'OddsRatio_working_3-way'!R4/3)</f>
        <v>-0.1256351016245226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6.17</v>
      </c>
      <c r="B5" s="4">
        <f>IF('True_Odds_Calculator_3-way'!B6="","",'True_Odds_Calculator_3-way'!B6)</f>
        <v>3.79</v>
      </c>
      <c r="C5" s="4">
        <f>IF('True_Odds_Calculator_3-way'!C6="","",'True_Odds_Calculator_3-way'!C6)</f>
        <v>1.6</v>
      </c>
      <c r="D5" s="9">
        <f t="shared" si="13"/>
        <v>0.15007099414130426</v>
      </c>
      <c r="E5" s="9">
        <f t="shared" si="14"/>
        <v>0.24652856204373944</v>
      </c>
      <c r="F5" s="9">
        <f t="shared" si="15"/>
        <v>0.60340044381495628</v>
      </c>
      <c r="G5" s="9">
        <f t="shared" si="16"/>
        <v>1.0954570336894109</v>
      </c>
      <c r="H5" s="9">
        <f t="shared" si="17"/>
        <v>6.6635128641742538</v>
      </c>
      <c r="I5" s="9">
        <f t="shared" si="18"/>
        <v>4.0563251239934566</v>
      </c>
      <c r="J5" s="9">
        <f t="shared" si="19"/>
        <v>1.6572742202136468</v>
      </c>
      <c r="K5" s="11">
        <f t="shared" si="20"/>
        <v>0.16207455429497569</v>
      </c>
      <c r="L5" s="11">
        <f t="shared" si="21"/>
        <v>0.26385224274406333</v>
      </c>
      <c r="M5" s="11">
        <f t="shared" si="22"/>
        <v>0.625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-0.23131385160128803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0.22878598033723485</v>
      </c>
      <c r="Q5" s="11">
        <f>2*'OddsRatio_working_3-way'!K5*'OddsRatio_working_3-way'!L5*'OddsRatio_working_3-way'!M5</f>
        <v>5.345466830309225E-2</v>
      </c>
      <c r="R5" s="11">
        <f t="shared" si="23"/>
        <v>0</v>
      </c>
      <c r="S5" s="11">
        <f t="shared" si="24"/>
        <v>-0.98907168227689868</v>
      </c>
      <c r="T5" s="11">
        <f t="shared" si="25"/>
        <v>-0.23109151455067725</v>
      </c>
      <c r="U5" s="11">
        <f>'OddsRatio_working_3-way'!S5-'OddsRatio_working_3-way'!R5^2/3</f>
        <v>-0.98907168227689868</v>
      </c>
      <c r="V5" s="11">
        <f>'OddsRatio_working_3-way'!S5*'OddsRatio_working_3-way'!R5/3-2*'OddsRatio_working_3-way'!R5^3/27-'OddsRatio_working_3-way'!T5</f>
        <v>0.23109151455067725</v>
      </c>
      <c r="W5" s="11">
        <f>'OddsRatio_working_3-way'!V5^2+4*'OddsRatio_working_3-way'!U5^3/27</f>
        <v>-8.99407157644425E-2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0.18930399088619895</v>
      </c>
      <c r="Y5" s="11">
        <f>IF('OddsRatio_working_3-way'!W5&gt;=0,IF('OddsRatio_working_3-way'!V5+SQRT('OddsRatio_working_3-way'!W5)&gt;0,0,PI()),ACOS('OddsRatio_working_3-way'!V5/(2*'OddsRatio_working_3-way'!X5)))</f>
        <v>0.91426684717559226</v>
      </c>
      <c r="Z5" s="11">
        <f>'OddsRatio_working_3-way'!X5^(1/3)*COS('OddsRatio_working_3-way'!Y5/3)</f>
        <v>0.54772851684470558</v>
      </c>
      <c r="AA5" s="11">
        <f>'OddsRatio_working_3-way'!X5^(1/3)*COS(('OddsRatio_working_3-way'!Y5+2*PI())/3)</f>
        <v>-0.42307224897764778</v>
      </c>
      <c r="AB5" s="11">
        <f>'OddsRatio_working_3-way'!X5^(1/3)*COS(('OddsRatio_working_3-way'!Y5+4*PI())/3)</f>
        <v>-0.12465626786705819</v>
      </c>
      <c r="AC5" s="11">
        <f>'OddsRatio_working_3-way'!X5^(1/3)*SIN('OddsRatio_working_3-way'!Y5/3)</f>
        <v>0.17229054702468544</v>
      </c>
      <c r="AD5" s="11">
        <f>'OddsRatio_working_3-way'!X5^(1/3)*SIN(('OddsRatio_working_3-way'!Y5+2*PI())/3)</f>
        <v>0.38820153645234518</v>
      </c>
      <c r="AE5" s="11">
        <f>'OddsRatio_working_3-way'!X5^(1/3)*SIN(('OddsRatio_working_3-way'!Y5+4*PI())/3)</f>
        <v>-0.5604920834770305</v>
      </c>
      <c r="AF5" s="11">
        <f>-'OddsRatio_working_3-way'!U5/(3*'OddsRatio_working_3-way'!X5^(1/3))*COS(('OddsRatio_working_3-way'!Y5)/3)</f>
        <v>0.54772851684470547</v>
      </c>
      <c r="AG5" s="11">
        <f>-'OddsRatio_working_3-way'!U5/(3*'OddsRatio_working_3-way'!X5^(1/3))*COS(('OddsRatio_working_3-way'!Y5+2*PI())/3)</f>
        <v>-0.42307224897764772</v>
      </c>
      <c r="AH5" s="11">
        <f>-'OddsRatio_working_3-way'!U5/(3*'OddsRatio_working_3-way'!X5^(1/3))*COS(('OddsRatio_working_3-way'!Y5+4*PI())/3)</f>
        <v>-0.12465626786705816</v>
      </c>
      <c r="AI5" s="11">
        <f>'OddsRatio_working_3-way'!U5/(3*'OddsRatio_working_3-way'!X5^(1/3))*SIN(('OddsRatio_working_3-way'!Y5)/3)</f>
        <v>-0.17229054702468541</v>
      </c>
      <c r="AJ5" s="11">
        <f>'OddsRatio_working_3-way'!U5/(3*'OddsRatio_working_3-way'!X5^(1/3))*SIN(('OddsRatio_working_3-way'!Y5+2*PI())/3)</f>
        <v>-0.38820153645234506</v>
      </c>
      <c r="AK5" s="11">
        <f>'OddsRatio_working_3-way'!U5/(3*'OddsRatio_working_3-way'!X5^(1/3))*SIN(('OddsRatio_working_3-way'!Y5+4*PI())/3)</f>
        <v>0.56049208347703039</v>
      </c>
      <c r="AL5" s="11">
        <f>'OddsRatio_working_3-way'!Z5+'OddsRatio_working_3-way'!AF5</f>
        <v>1.0954570336894109</v>
      </c>
      <c r="AM5" s="11">
        <f>'OddsRatio_working_3-way'!AA5+'OddsRatio_working_3-way'!AG5</f>
        <v>-0.84614449795529545</v>
      </c>
      <c r="AN5" s="11">
        <f>'OddsRatio_working_3-way'!AB5+'OddsRatio_working_3-way'!AH5</f>
        <v>-0.24931253573411635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1.0954570336894109</v>
      </c>
      <c r="AS5" s="11">
        <f>IF(('OddsRatio_working_3-way'!X5=0),IF(Q5&gt;0,-Q5^(1/3),(-Q5)^(1/3)),'OddsRatio_working_3-way'!AM5-'OddsRatio_working_3-way'!R5/3)</f>
        <v>-0.84614449795529545</v>
      </c>
      <c r="AT5" s="11">
        <f>IF(('OddsRatio_working_3-way'!X5=0),IF(Q5&gt;0,-Q5^(1/3),(-Q5)^(1/3)),'OddsRatio_working_3-way'!AN5-'OddsRatio_working_3-way'!R5/3)</f>
        <v>-0.24931253573411635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1.89</v>
      </c>
      <c r="B6" s="4">
        <f>IF('True_Odds_Calculator_3-way'!B7="","",'True_Odds_Calculator_3-way'!B7)</f>
        <v>3.89</v>
      </c>
      <c r="C6" s="4">
        <f>IF('True_Odds_Calculator_3-way'!C7="","",'True_Odds_Calculator_3-way'!C7)</f>
        <v>4.1100000000000003</v>
      </c>
      <c r="D6" s="9">
        <f t="shared" si="13"/>
        <v>0.51724141402156132</v>
      </c>
      <c r="E6" s="9">
        <f t="shared" si="14"/>
        <v>0.24809517553195029</v>
      </c>
      <c r="F6" s="9">
        <f t="shared" si="15"/>
        <v>0.23466341044648836</v>
      </c>
      <c r="G6" s="9">
        <f t="shared" si="16"/>
        <v>1.0486889927983469</v>
      </c>
      <c r="H6" s="9">
        <f t="shared" si="17"/>
        <v>1.9333332035905284</v>
      </c>
      <c r="I6" s="9">
        <f t="shared" si="18"/>
        <v>4.0307111891872225</v>
      </c>
      <c r="J6" s="9">
        <f t="shared" si="19"/>
        <v>4.2614227676028582</v>
      </c>
      <c r="K6" s="11">
        <f t="shared" si="20"/>
        <v>0.52910052910052918</v>
      </c>
      <c r="L6" s="11">
        <f t="shared" si="21"/>
        <v>0.25706940874035988</v>
      </c>
      <c r="M6" s="11">
        <f t="shared" si="22"/>
        <v>0.24330900243309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-0.26472503296226235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0.22801635271065285</v>
      </c>
      <c r="Q6" s="11">
        <f>2*'OddsRatio_working_3-way'!K6*'OddsRatio_working_3-way'!L6*'OddsRatio_working_3-way'!M6</f>
        <v>6.6187620525588617E-2</v>
      </c>
      <c r="R6" s="11">
        <f t="shared" si="23"/>
        <v>0</v>
      </c>
      <c r="S6" s="11">
        <f t="shared" si="24"/>
        <v>-0.86133279561497877</v>
      </c>
      <c r="T6" s="11">
        <f t="shared" si="25"/>
        <v>-0.25002403356022601</v>
      </c>
      <c r="U6" s="11">
        <f>'OddsRatio_working_3-way'!S6-'OddsRatio_working_3-way'!R6^2/3</f>
        <v>-0.86133279561497877</v>
      </c>
      <c r="V6" s="11">
        <f>'OddsRatio_working_3-way'!S6*'OddsRatio_working_3-way'!R6/3-2*'OddsRatio_working_3-way'!R6^3/27-'OddsRatio_working_3-way'!T6</f>
        <v>0.25002403356022601</v>
      </c>
      <c r="W6" s="11">
        <f>'OddsRatio_working_3-way'!V6^2+4*'OddsRatio_working_3-way'!U6^3/27</f>
        <v>-3.2157285197227423E-2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0.15384188518975614</v>
      </c>
      <c r="Y6" s="11">
        <f>IF('OddsRatio_working_3-way'!W6&gt;=0,IF('OddsRatio_working_3-way'!V6+SQRT('OddsRatio_working_3-way'!W6)&gt;0,0,PI()),ACOS('OddsRatio_working_3-way'!V6/(2*'OddsRatio_working_3-way'!X6)))</f>
        <v>0.62219580498455374</v>
      </c>
      <c r="Z6" s="11">
        <f>'OddsRatio_working_3-way'!X6^(1/3)*COS('OddsRatio_working_3-way'!Y6/3)</f>
        <v>0.52434449639917347</v>
      </c>
      <c r="AA6" s="11">
        <f>'OddsRatio_working_3-way'!X6^(1/3)*COS(('OddsRatio_working_3-way'!Y6+2*PI())/3)</f>
        <v>-0.3577250384553799</v>
      </c>
      <c r="AB6" s="11">
        <f>'OddsRatio_working_3-way'!X6^(1/3)*COS(('OddsRatio_working_3-way'!Y6+4*PI())/3)</f>
        <v>-0.16661945794379343</v>
      </c>
      <c r="AC6" s="11">
        <f>'OddsRatio_working_3-way'!X6^(1/3)*SIN('OddsRatio_working_3-way'!Y6/3)</f>
        <v>0.11033485835200421</v>
      </c>
      <c r="AD6" s="11">
        <f>'OddsRatio_working_3-way'!X6^(1/3)*SIN(('OddsRatio_working_3-way'!Y6+2*PI())/3)</f>
        <v>0.39892822504024028</v>
      </c>
      <c r="AE6" s="11">
        <f>'OddsRatio_working_3-way'!X6^(1/3)*SIN(('OddsRatio_working_3-way'!Y6+4*PI())/3)</f>
        <v>-0.50926308339224435</v>
      </c>
      <c r="AF6" s="11">
        <f>-'OddsRatio_working_3-way'!U6/(3*'OddsRatio_working_3-way'!X6^(1/3))*COS(('OddsRatio_working_3-way'!Y6)/3)</f>
        <v>0.52434449639917335</v>
      </c>
      <c r="AG6" s="11">
        <f>-'OddsRatio_working_3-way'!U6/(3*'OddsRatio_working_3-way'!X6^(1/3))*COS(('OddsRatio_working_3-way'!Y6+2*PI())/3)</f>
        <v>-0.35772503845537984</v>
      </c>
      <c r="AH6" s="11">
        <f>-'OddsRatio_working_3-way'!U6/(3*'OddsRatio_working_3-way'!X6^(1/3))*COS(('OddsRatio_working_3-way'!Y6+4*PI())/3)</f>
        <v>-0.16661945794379338</v>
      </c>
      <c r="AI6" s="11">
        <f>'OddsRatio_working_3-way'!U6/(3*'OddsRatio_working_3-way'!X6^(1/3))*SIN(('OddsRatio_working_3-way'!Y6)/3)</f>
        <v>-0.11033485835200418</v>
      </c>
      <c r="AJ6" s="11">
        <f>'OddsRatio_working_3-way'!U6/(3*'OddsRatio_working_3-way'!X6^(1/3))*SIN(('OddsRatio_working_3-way'!Y6+2*PI())/3)</f>
        <v>-0.39892822504024017</v>
      </c>
      <c r="AK6" s="11">
        <f>'OddsRatio_working_3-way'!U6/(3*'OddsRatio_working_3-way'!X6^(1/3))*SIN(('OddsRatio_working_3-way'!Y6+4*PI())/3)</f>
        <v>0.50926308339224424</v>
      </c>
      <c r="AL6" s="11">
        <f>'OddsRatio_working_3-way'!Z6+'OddsRatio_working_3-way'!AF6</f>
        <v>1.0486889927983469</v>
      </c>
      <c r="AM6" s="11">
        <f>'OddsRatio_working_3-way'!AA6+'OddsRatio_working_3-way'!AG6</f>
        <v>-0.71545007691075968</v>
      </c>
      <c r="AN6" s="11">
        <f>'OddsRatio_working_3-way'!AB6+'OddsRatio_working_3-way'!AH6</f>
        <v>-0.33323891588758681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1.0486889927983469</v>
      </c>
      <c r="AS6" s="11">
        <f>IF(('OddsRatio_working_3-way'!X6=0),IF(Q6&gt;0,-Q6^(1/3),(-Q6)^(1/3)),'OddsRatio_working_3-way'!AM6-'OddsRatio_working_3-way'!R6/3)</f>
        <v>-0.71545007691075968</v>
      </c>
      <c r="AT6" s="11">
        <f>IF(('OddsRatio_working_3-way'!X6=0),IF(Q6&gt;0,-Q6^(1/3),(-Q6)^(1/3)),'OddsRatio_working_3-way'!AN6-'OddsRatio_working_3-way'!R6/3)</f>
        <v>-0.33323891588758681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3.82</v>
      </c>
      <c r="B7" s="4">
        <f>IF('True_Odds_Calculator_3-way'!B8="","",'True_Odds_Calculator_3-way'!B8)</f>
        <v>3.71</v>
      </c>
      <c r="C7" s="4">
        <f>IF('True_Odds_Calculator_3-way'!C8="","",'True_Odds_Calculator_3-way'!C8)</f>
        <v>2.0099999999999998</v>
      </c>
      <c r="D7" s="9">
        <f t="shared" si="13"/>
        <v>0.25311235881246791</v>
      </c>
      <c r="E7" s="9">
        <f t="shared" si="14"/>
        <v>0.26070779765037255</v>
      </c>
      <c r="F7" s="9">
        <f t="shared" si="15"/>
        <v>0.48617984353715971</v>
      </c>
      <c r="G7" s="9">
        <f t="shared" si="16"/>
        <v>1.0463881523343055</v>
      </c>
      <c r="H7" s="9">
        <f t="shared" si="17"/>
        <v>3.9508145895827416</v>
      </c>
      <c r="I7" s="9">
        <f t="shared" si="18"/>
        <v>3.8357118928259681</v>
      </c>
      <c r="J7" s="9">
        <f t="shared" si="19"/>
        <v>2.0568520338576479</v>
      </c>
      <c r="K7" s="11">
        <f t="shared" si="20"/>
        <v>0.26178010471204188</v>
      </c>
      <c r="L7" s="11">
        <f t="shared" si="21"/>
        <v>0.26954177897574122</v>
      </c>
      <c r="M7" s="11">
        <f t="shared" si="22"/>
        <v>0.49751243781094534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-0.27096078574682791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0.22958548025596467</v>
      </c>
      <c r="Q7" s="11">
        <f>2*'OddsRatio_working_3-way'!K7*'OddsRatio_working_3-way'!L7*'OddsRatio_working_3-way'!M7</f>
        <v>7.0209626989591642E-2</v>
      </c>
      <c r="R7" s="11">
        <f t="shared" si="23"/>
        <v>0</v>
      </c>
      <c r="S7" s="11">
        <f t="shared" si="24"/>
        <v>-0.84730150019005979</v>
      </c>
      <c r="T7" s="11">
        <f t="shared" si="25"/>
        <v>-0.2591136086208134</v>
      </c>
      <c r="U7" s="11">
        <f>'OddsRatio_working_3-way'!S7-'OddsRatio_working_3-way'!R7^2/3</f>
        <v>-0.84730150019005979</v>
      </c>
      <c r="V7" s="11">
        <f>'OddsRatio_working_3-way'!S7*'OddsRatio_working_3-way'!R7/3-2*'OddsRatio_working_3-way'!R7^3/27-'OddsRatio_working_3-way'!T7</f>
        <v>0.2591136086208134</v>
      </c>
      <c r="W7" s="11">
        <f>'OddsRatio_working_3-way'!V7^2+4*'OddsRatio_working_3-way'!U7^3/27</f>
        <v>-2.2977849065998812E-2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0.15009806064578157</v>
      </c>
      <c r="Y7" s="11">
        <f>IF('OddsRatio_working_3-way'!W7&gt;=0,IF('OddsRatio_working_3-way'!V7+SQRT('OddsRatio_working_3-way'!W7)&gt;0,0,PI()),ACOS('OddsRatio_working_3-way'!V7/(2*'OddsRatio_working_3-way'!X7)))</f>
        <v>0.52932569784173955</v>
      </c>
      <c r="Z7" s="11">
        <f>'OddsRatio_working_3-way'!X7^(1/3)*COS('OddsRatio_working_3-way'!Y7/3)</f>
        <v>0.52319407616715274</v>
      </c>
      <c r="AA7" s="11">
        <f>'OddsRatio_working_3-way'!X7^(1/3)*COS(('OddsRatio_working_3-way'!Y7+2*PI())/3)</f>
        <v>-0.34238282919324259</v>
      </c>
      <c r="AB7" s="11">
        <f>'OddsRatio_working_3-way'!X7^(1/3)*COS(('OddsRatio_working_3-way'!Y7+4*PI())/3)</f>
        <v>-0.18081124697391029</v>
      </c>
      <c r="AC7" s="11">
        <f>'OddsRatio_working_3-way'!X7^(1/3)*SIN('OddsRatio_working_3-way'!Y7/3)</f>
        <v>9.3283396487725212E-2</v>
      </c>
      <c r="AD7" s="11">
        <f>'OddsRatio_working_3-way'!X7^(1/3)*SIN(('OddsRatio_working_3-way'!Y7+2*PI())/3)</f>
        <v>0.40645766282642215</v>
      </c>
      <c r="AE7" s="11">
        <f>'OddsRatio_working_3-way'!X7^(1/3)*SIN(('OddsRatio_working_3-way'!Y7+4*PI())/3)</f>
        <v>-0.49974105931414747</v>
      </c>
      <c r="AF7" s="11">
        <f>-'OddsRatio_working_3-way'!U7/(3*'OddsRatio_working_3-way'!X7^(1/3))*COS(('OddsRatio_working_3-way'!Y7)/3)</f>
        <v>0.52319407616715274</v>
      </c>
      <c r="AG7" s="11">
        <f>-'OddsRatio_working_3-way'!U7/(3*'OddsRatio_working_3-way'!X7^(1/3))*COS(('OddsRatio_working_3-way'!Y7+2*PI())/3)</f>
        <v>-0.34238282919324259</v>
      </c>
      <c r="AH7" s="11">
        <f>-'OddsRatio_working_3-way'!U7/(3*'OddsRatio_working_3-way'!X7^(1/3))*COS(('OddsRatio_working_3-way'!Y7+4*PI())/3)</f>
        <v>-0.18081124697391029</v>
      </c>
      <c r="AI7" s="11">
        <f>'OddsRatio_working_3-way'!U7/(3*'OddsRatio_working_3-way'!X7^(1/3))*SIN(('OddsRatio_working_3-way'!Y7)/3)</f>
        <v>-9.3283396487725212E-2</v>
      </c>
      <c r="AJ7" s="11">
        <f>'OddsRatio_working_3-way'!U7/(3*'OddsRatio_working_3-way'!X7^(1/3))*SIN(('OddsRatio_working_3-way'!Y7+2*PI())/3)</f>
        <v>-0.40645766282642215</v>
      </c>
      <c r="AK7" s="11">
        <f>'OddsRatio_working_3-way'!U7/(3*'OddsRatio_working_3-way'!X7^(1/3))*SIN(('OddsRatio_working_3-way'!Y7+4*PI())/3)</f>
        <v>0.49974105931414747</v>
      </c>
      <c r="AL7" s="11">
        <f>'OddsRatio_working_3-way'!Z7+'OddsRatio_working_3-way'!AF7</f>
        <v>1.0463881523343055</v>
      </c>
      <c r="AM7" s="11">
        <f>'OddsRatio_working_3-way'!AA7+'OddsRatio_working_3-way'!AG7</f>
        <v>-0.68476565838648518</v>
      </c>
      <c r="AN7" s="11">
        <f>'OddsRatio_working_3-way'!AB7+'OddsRatio_working_3-way'!AH7</f>
        <v>-0.36162249394782059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1.0463881523343055</v>
      </c>
      <c r="AS7" s="11">
        <f>IF(('OddsRatio_working_3-way'!X7=0),IF(Q7&gt;0,-Q7^(1/3),(-Q7)^(1/3)),'OddsRatio_working_3-way'!AM7-'OddsRatio_working_3-way'!R7/3)</f>
        <v>-0.68476565838648518</v>
      </c>
      <c r="AT7" s="11">
        <f>IF(('OddsRatio_working_3-way'!X7=0),IF(Q7&gt;0,-Q7^(1/3),(-Q7)^(1/3)),'OddsRatio_working_3-way'!AN7-'OddsRatio_working_3-way'!R7/3)</f>
        <v>-0.36162249394782059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2.69</v>
      </c>
      <c r="B8" s="4">
        <f>IF('True_Odds_Calculator_3-way'!B9="","",'True_Odds_Calculator_3-way'!B9)</f>
        <v>3.23</v>
      </c>
      <c r="C8" s="4">
        <f>IF('True_Odds_Calculator_3-way'!C9="","",'True_Odds_Calculator_3-way'!C9)</f>
        <v>2.89</v>
      </c>
      <c r="D8" s="9">
        <f t="shared" si="13"/>
        <v>0.36224792321119031</v>
      </c>
      <c r="E8" s="9">
        <f t="shared" si="14"/>
        <v>0.30092566193175141</v>
      </c>
      <c r="F8" s="9">
        <f t="shared" si="15"/>
        <v>0.33682641485705794</v>
      </c>
      <c r="G8" s="9">
        <f t="shared" si="16"/>
        <v>1.0417398378138891</v>
      </c>
      <c r="H8" s="9">
        <f t="shared" si="17"/>
        <v>2.7605403259054726</v>
      </c>
      <c r="I8" s="9">
        <f t="shared" si="18"/>
        <v>3.3230798383249733</v>
      </c>
      <c r="J8" s="9">
        <f t="shared" si="19"/>
        <v>2.9688882934682512</v>
      </c>
      <c r="K8" s="11">
        <f t="shared" si="20"/>
        <v>0.37174721189591081</v>
      </c>
      <c r="L8" s="11">
        <f t="shared" si="21"/>
        <v>0.30959752321981426</v>
      </c>
      <c r="M8" s="11">
        <f t="shared" si="22"/>
        <v>0.34602076124567471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-0.28366171660817208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0.23137875894407339</v>
      </c>
      <c r="Q8" s="11">
        <f>2*'OddsRatio_working_3-way'!K8*'OddsRatio_working_3-way'!L8*'OddsRatio_working_3-way'!M8</f>
        <v>7.9648454025498583E-2</v>
      </c>
      <c r="R8" s="11">
        <f t="shared" si="23"/>
        <v>0</v>
      </c>
      <c r="S8" s="11">
        <f t="shared" si="24"/>
        <v>-0.8156855345541103</v>
      </c>
      <c r="T8" s="11">
        <f t="shared" si="25"/>
        <v>-0.28078675888265414</v>
      </c>
      <c r="U8" s="11">
        <f>'OddsRatio_working_3-way'!S8-'OddsRatio_working_3-way'!R8^2/3</f>
        <v>-0.8156855345541103</v>
      </c>
      <c r="V8" s="11">
        <f>'OddsRatio_working_3-way'!S8*'OddsRatio_working_3-way'!R8/3-2*'OddsRatio_working_3-way'!R8^3/27-'OddsRatio_working_3-way'!T8</f>
        <v>0.28078675888265414</v>
      </c>
      <c r="W8" s="11">
        <f>'OddsRatio_working_3-way'!V8^2+4*'OddsRatio_working_3-way'!U8^3/27</f>
        <v>-1.5603622489411828E-3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0.14177584968248907</v>
      </c>
      <c r="Y8" s="11">
        <f>IF('OddsRatio_working_3-way'!W8&gt;=0,IF('OddsRatio_working_3-way'!V8+SQRT('OddsRatio_working_3-way'!W8)&gt;0,0,PI()),ACOS('OddsRatio_working_3-way'!V8/(2*'OddsRatio_working_3-way'!X8)))</f>
        <v>0.13976399333817247</v>
      </c>
      <c r="Z8" s="11">
        <f>'OddsRatio_working_3-way'!X8^(1/3)*COS('OddsRatio_working_3-way'!Y8/3)</f>
        <v>0.52086991890694456</v>
      </c>
      <c r="AA8" s="11">
        <f>'OddsRatio_working_3-way'!X8^(1/3)*COS(('OddsRatio_working_3-way'!Y8+2*PI())/3)</f>
        <v>-0.28146539744064597</v>
      </c>
      <c r="AB8" s="11">
        <f>'OddsRatio_working_3-way'!X8^(1/3)*COS(('OddsRatio_working_3-way'!Y8+4*PI())/3)</f>
        <v>-0.23940452146629876</v>
      </c>
      <c r="AC8" s="11">
        <f>'OddsRatio_working_3-way'!X8^(1/3)*SIN('OddsRatio_working_3-way'!Y8/3)</f>
        <v>2.4283858066140755E-2</v>
      </c>
      <c r="AD8" s="11">
        <f>'OddsRatio_working_3-way'!X8^(1/3)*SIN(('OddsRatio_working_3-way'!Y8+2*PI())/3)</f>
        <v>0.43894465280748401</v>
      </c>
      <c r="AE8" s="11">
        <f>'OddsRatio_working_3-way'!X8^(1/3)*SIN(('OddsRatio_working_3-way'!Y8+4*PI())/3)</f>
        <v>-0.46322851087362488</v>
      </c>
      <c r="AF8" s="11">
        <f>-'OddsRatio_working_3-way'!U8/(3*'OddsRatio_working_3-way'!X8^(1/3))*COS(('OddsRatio_working_3-way'!Y8)/3)</f>
        <v>0.52086991890694445</v>
      </c>
      <c r="AG8" s="11">
        <f>-'OddsRatio_working_3-way'!U8/(3*'OddsRatio_working_3-way'!X8^(1/3))*COS(('OddsRatio_working_3-way'!Y8+2*PI())/3)</f>
        <v>-0.28146539744064586</v>
      </c>
      <c r="AH8" s="11">
        <f>-'OddsRatio_working_3-way'!U8/(3*'OddsRatio_working_3-way'!X8^(1/3))*COS(('OddsRatio_working_3-way'!Y8+4*PI())/3)</f>
        <v>-0.2394045214662987</v>
      </c>
      <c r="AI8" s="11">
        <f>'OddsRatio_working_3-way'!U8/(3*'OddsRatio_working_3-way'!X8^(1/3))*SIN(('OddsRatio_working_3-way'!Y8)/3)</f>
        <v>-2.4283858066140751E-2</v>
      </c>
      <c r="AJ8" s="11">
        <f>'OddsRatio_working_3-way'!U8/(3*'OddsRatio_working_3-way'!X8^(1/3))*SIN(('OddsRatio_working_3-way'!Y8+2*PI())/3)</f>
        <v>-0.43894465280748396</v>
      </c>
      <c r="AK8" s="11">
        <f>'OddsRatio_working_3-way'!U8/(3*'OddsRatio_working_3-way'!X8^(1/3))*SIN(('OddsRatio_working_3-way'!Y8+4*PI())/3)</f>
        <v>0.46322851087362477</v>
      </c>
      <c r="AL8" s="11">
        <f>'OddsRatio_working_3-way'!Z8+'OddsRatio_working_3-way'!AF8</f>
        <v>1.0417398378138891</v>
      </c>
      <c r="AM8" s="11">
        <f>'OddsRatio_working_3-way'!AA8+'OddsRatio_working_3-way'!AG8</f>
        <v>-0.56293079488129183</v>
      </c>
      <c r="AN8" s="11">
        <f>'OddsRatio_working_3-way'!AB8+'OddsRatio_working_3-way'!AH8</f>
        <v>-0.47880904293259746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1.0417398378138891</v>
      </c>
      <c r="AS8" s="11">
        <f>IF(('OddsRatio_working_3-way'!X8=0),IF(Q8&gt;0,-Q8^(1/3),(-Q8)^(1/3)),'OddsRatio_working_3-way'!AM8-'OddsRatio_working_3-way'!R8/3)</f>
        <v>-0.56293079488129183</v>
      </c>
      <c r="AT8" s="11">
        <f>IF(('OddsRatio_working_3-way'!X8=0),IF(Q8&gt;0,-Q8^(1/3),(-Q8)^(1/3)),'OddsRatio_working_3-way'!AN8-'OddsRatio_working_3-way'!R8/3)</f>
        <v>-0.47880904293259746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2.2400000000000002</v>
      </c>
      <c r="B9" s="4">
        <f>IF('True_Odds_Calculator_3-way'!B10="","",'True_Odds_Calculator_3-way'!B10)</f>
        <v>3.42</v>
      </c>
      <c r="C9" s="4">
        <f>IF('True_Odds_Calculator_3-way'!C10="","",'True_Odds_Calculator_3-way'!C10)</f>
        <v>3.45</v>
      </c>
      <c r="D9" s="9">
        <f t="shared" si="13"/>
        <v>0.43564162063118705</v>
      </c>
      <c r="E9" s="9">
        <f t="shared" si="14"/>
        <v>0.2834269657719134</v>
      </c>
      <c r="F9" s="9">
        <f t="shared" si="15"/>
        <v>0.2809314135968996</v>
      </c>
      <c r="G9" s="9">
        <f t="shared" si="16"/>
        <v>1.0447296671011599</v>
      </c>
      <c r="H9" s="9">
        <f t="shared" si="17"/>
        <v>2.2954647872054381</v>
      </c>
      <c r="I9" s="9">
        <f t="shared" si="18"/>
        <v>3.5282457943848069</v>
      </c>
      <c r="J9" s="9">
        <f t="shared" si="19"/>
        <v>3.5595876843978411</v>
      </c>
      <c r="K9" s="11">
        <f t="shared" si="20"/>
        <v>0.4464285714285714</v>
      </c>
      <c r="L9" s="11">
        <f t="shared" si="21"/>
        <v>0.29239766081871343</v>
      </c>
      <c r="M9" s="11">
        <f t="shared" si="22"/>
        <v>0.28985507246376813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-0.27816976014916506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0.23117879239160702</v>
      </c>
      <c r="Q9" s="11">
        <f>2*'OddsRatio_working_3-way'!K9*'OddsRatio_working_3-way'!L9*'OddsRatio_working_3-way'!M9</f>
        <v>7.5672272468611135E-2</v>
      </c>
      <c r="R9" s="11">
        <f t="shared" si="23"/>
        <v>0</v>
      </c>
      <c r="S9" s="11">
        <f t="shared" si="24"/>
        <v>-0.83107089810064283</v>
      </c>
      <c r="T9" s="11">
        <f t="shared" si="25"/>
        <v>-0.27203630052394201</v>
      </c>
      <c r="U9" s="11">
        <f>'OddsRatio_working_3-way'!S9-'OddsRatio_working_3-way'!R9^2/3</f>
        <v>-0.83107089810064283</v>
      </c>
      <c r="V9" s="11">
        <f>'OddsRatio_working_3-way'!S9*'OddsRatio_working_3-way'!R9/3-2*'OddsRatio_working_3-way'!R9^3/27-'OddsRatio_working_3-way'!T9</f>
        <v>0.27203630052394201</v>
      </c>
      <c r="W9" s="11">
        <f>'OddsRatio_working_3-way'!V9^2+4*'OddsRatio_working_3-way'!U9^3/27</f>
        <v>-1.1033744815226218E-2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0.14580594433868146</v>
      </c>
      <c r="Y9" s="11">
        <f>IF('OddsRatio_working_3-way'!W9&gt;=0,IF('OddsRatio_working_3-way'!V9+SQRT('OddsRatio_working_3-way'!W9)&gt;0,0,PI()),ACOS('OddsRatio_working_3-way'!V9/(2*'OddsRatio_working_3-way'!X9)))</f>
        <v>0.36849341895801224</v>
      </c>
      <c r="Z9" s="11">
        <f>'OddsRatio_working_3-way'!X9^(1/3)*COS('OddsRatio_working_3-way'!Y9/3)</f>
        <v>0.52236483355057994</v>
      </c>
      <c r="AA9" s="11">
        <f>'OddsRatio_working_3-way'!X9^(1/3)*COS(('OddsRatio_working_3-way'!Y9+2*PI())/3)</f>
        <v>-0.3170300669265439</v>
      </c>
      <c r="AB9" s="11">
        <f>'OddsRatio_working_3-way'!X9^(1/3)*COS(('OddsRatio_working_3-way'!Y9+4*PI())/3)</f>
        <v>-0.20533476662403594</v>
      </c>
      <c r="AC9" s="11">
        <f>'OddsRatio_working_3-way'!X9^(1/3)*SIN('OddsRatio_working_3-way'!Y9/3)</f>
        <v>6.4487311696869054E-2</v>
      </c>
      <c r="AD9" s="11">
        <f>'OddsRatio_working_3-way'!X9^(1/3)*SIN(('OddsRatio_working_3-way'!Y9+2*PI())/3)</f>
        <v>0.42013756004999764</v>
      </c>
      <c r="AE9" s="11">
        <f>'OddsRatio_working_3-way'!X9^(1/3)*SIN(('OddsRatio_working_3-way'!Y9+4*PI())/3)</f>
        <v>-0.48462487174686664</v>
      </c>
      <c r="AF9" s="11">
        <f>-'OddsRatio_working_3-way'!U9/(3*'OddsRatio_working_3-way'!X9^(1/3))*COS(('OddsRatio_working_3-way'!Y9)/3)</f>
        <v>0.52236483355057994</v>
      </c>
      <c r="AG9" s="11">
        <f>-'OddsRatio_working_3-way'!U9/(3*'OddsRatio_working_3-way'!X9^(1/3))*COS(('OddsRatio_working_3-way'!Y9+2*PI())/3)</f>
        <v>-0.3170300669265439</v>
      </c>
      <c r="AH9" s="11">
        <f>-'OddsRatio_working_3-way'!U9/(3*'OddsRatio_working_3-way'!X9^(1/3))*COS(('OddsRatio_working_3-way'!Y9+4*PI())/3)</f>
        <v>-0.20533476662403594</v>
      </c>
      <c r="AI9" s="11">
        <f>'OddsRatio_working_3-way'!U9/(3*'OddsRatio_working_3-way'!X9^(1/3))*SIN(('OddsRatio_working_3-way'!Y9)/3)</f>
        <v>-6.4487311696869054E-2</v>
      </c>
      <c r="AJ9" s="11">
        <f>'OddsRatio_working_3-way'!U9/(3*'OddsRatio_working_3-way'!X9^(1/3))*SIN(('OddsRatio_working_3-way'!Y9+2*PI())/3)</f>
        <v>-0.42013756004999764</v>
      </c>
      <c r="AK9" s="11">
        <f>'OddsRatio_working_3-way'!U9/(3*'OddsRatio_working_3-way'!X9^(1/3))*SIN(('OddsRatio_working_3-way'!Y9+4*PI())/3)</f>
        <v>0.48462487174686664</v>
      </c>
      <c r="AL9" s="11">
        <f>'OddsRatio_working_3-way'!Z9+'OddsRatio_working_3-way'!AF9</f>
        <v>1.0447296671011599</v>
      </c>
      <c r="AM9" s="11">
        <f>'OddsRatio_working_3-way'!AA9+'OddsRatio_working_3-way'!AG9</f>
        <v>-0.63406013385308779</v>
      </c>
      <c r="AN9" s="11">
        <f>'OddsRatio_working_3-way'!AB9+'OddsRatio_working_3-way'!AH9</f>
        <v>-0.41066953324807187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1.0447296671011599</v>
      </c>
      <c r="AS9" s="11">
        <f>IF(('OddsRatio_working_3-way'!X9=0),IF(Q9&gt;0,-Q9^(1/3),(-Q9)^(1/3)),'OddsRatio_working_3-way'!AM9-'OddsRatio_working_3-way'!R9/3)</f>
        <v>-0.63406013385308779</v>
      </c>
      <c r="AT9" s="11">
        <f>IF(('OddsRatio_working_3-way'!X9=0),IF(Q9&gt;0,-Q9^(1/3),(-Q9)^(1/3)),'OddsRatio_working_3-way'!AN9-'OddsRatio_working_3-way'!R9/3)</f>
        <v>-0.41066953324807187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3.69</v>
      </c>
      <c r="B10" s="4">
        <f>IF('True_Odds_Calculator_3-way'!B11="","",'True_Odds_Calculator_3-way'!B11)</f>
        <v>3.38</v>
      </c>
      <c r="C10" s="4">
        <f>IF('True_Odds_Calculator_3-way'!C11="","",'True_Odds_Calculator_3-way'!C11)</f>
        <v>2.17</v>
      </c>
      <c r="D10" s="9">
        <f t="shared" si="13"/>
        <v>0.26267087491030117</v>
      </c>
      <c r="E10" s="9">
        <f t="shared" si="14"/>
        <v>0.28706290079163421</v>
      </c>
      <c r="F10" s="9">
        <f t="shared" si="15"/>
        <v>0.45026622429806462</v>
      </c>
      <c r="G10" s="9">
        <f t="shared" si="16"/>
        <v>1.0435113774808442</v>
      </c>
      <c r="H10" s="9">
        <f t="shared" si="17"/>
        <v>3.8070456054234696</v>
      </c>
      <c r="I10" s="9">
        <f t="shared" si="18"/>
        <v>3.483557078404409</v>
      </c>
      <c r="J10" s="9">
        <f t="shared" si="19"/>
        <v>2.2209083116525874</v>
      </c>
      <c r="K10" s="11">
        <f t="shared" si="20"/>
        <v>0.2710027100271003</v>
      </c>
      <c r="L10" s="11">
        <f t="shared" si="21"/>
        <v>0.29585798816568049</v>
      </c>
      <c r="M10" s="11">
        <f t="shared" si="22"/>
        <v>0.46082949308755761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-0.27676572051080306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0.23055884582241784</v>
      </c>
      <c r="Q10" s="11">
        <f>2*'OddsRatio_working_3-way'!K10*'OddsRatio_working_3-way'!L10*'OddsRatio_working_3-way'!M10</f>
        <v>7.3897065968723669E-2</v>
      </c>
      <c r="R10" s="11">
        <f t="shared" si="23"/>
        <v>0</v>
      </c>
      <c r="S10" s="11">
        <f t="shared" si="24"/>
        <v>-0.83304697343621492</v>
      </c>
      <c r="T10" s="11">
        <f t="shared" si="25"/>
        <v>-0.26700223507570991</v>
      </c>
      <c r="U10" s="11">
        <f>'OddsRatio_working_3-way'!S10-'OddsRatio_working_3-way'!R10^2/3</f>
        <v>-0.83304697343621492</v>
      </c>
      <c r="V10" s="11">
        <f>'OddsRatio_working_3-way'!S10*'OddsRatio_working_3-way'!R10/3-2*'OddsRatio_working_3-way'!R10^3/27-'OddsRatio_working_3-way'!T10</f>
        <v>0.26700223507570991</v>
      </c>
      <c r="W10" s="11">
        <f>'OddsRatio_working_3-way'!V10^2+4*'OddsRatio_working_3-way'!U10^3/27</f>
        <v>-1.4355336178086681E-2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0.1463262875507263</v>
      </c>
      <c r="Y10" s="11">
        <f>IF('OddsRatio_working_3-way'!W10&gt;=0,IF('OddsRatio_working_3-way'!V10+SQRT('OddsRatio_working_3-way'!W10)&gt;0,0,PI()),ACOS('OddsRatio_working_3-way'!V10/(2*'OddsRatio_working_3-way'!X10)))</f>
        <v>0.42180303774715311</v>
      </c>
      <c r="Z10" s="11">
        <f>'OddsRatio_working_3-way'!X10^(1/3)*COS('OddsRatio_working_3-way'!Y10/3)</f>
        <v>0.52175568874042211</v>
      </c>
      <c r="AA10" s="11">
        <f>'OddsRatio_working_3-way'!X10^(1/3)*COS(('OddsRatio_working_3-way'!Y10+2*PI())/3)</f>
        <v>-0.32483090770035633</v>
      </c>
      <c r="AB10" s="11">
        <f>'OddsRatio_working_3-way'!X10^(1/3)*COS(('OddsRatio_working_3-way'!Y10+4*PI())/3)</f>
        <v>-0.19692478104006567</v>
      </c>
      <c r="AC10" s="11">
        <f>'OddsRatio_working_3-way'!X10^(1/3)*SIN('OddsRatio_working_3-way'!Y10/3)</f>
        <v>7.3846636658321058E-2</v>
      </c>
      <c r="AD10" s="11">
        <f>'OddsRatio_working_3-way'!X10^(1/3)*SIN(('OddsRatio_working_3-way'!Y10+2*PI())/3)</f>
        <v>0.41493036268909134</v>
      </c>
      <c r="AE10" s="11">
        <f>'OddsRatio_working_3-way'!X10^(1/3)*SIN(('OddsRatio_working_3-way'!Y10+4*PI())/3)</f>
        <v>-0.48877699934741253</v>
      </c>
      <c r="AF10" s="11">
        <f>-'OddsRatio_working_3-way'!U10/(3*'OddsRatio_working_3-way'!X10^(1/3))*COS(('OddsRatio_working_3-way'!Y10)/3)</f>
        <v>0.52175568874042211</v>
      </c>
      <c r="AG10" s="11">
        <f>-'OddsRatio_working_3-way'!U10/(3*'OddsRatio_working_3-way'!X10^(1/3))*COS(('OddsRatio_working_3-way'!Y10+2*PI())/3)</f>
        <v>-0.32483090770035633</v>
      </c>
      <c r="AH10" s="11">
        <f>-'OddsRatio_working_3-way'!U10/(3*'OddsRatio_working_3-way'!X10^(1/3))*COS(('OddsRatio_working_3-way'!Y10+4*PI())/3)</f>
        <v>-0.19692478104006567</v>
      </c>
      <c r="AI10" s="11">
        <f>'OddsRatio_working_3-way'!U10/(3*'OddsRatio_working_3-way'!X10^(1/3))*SIN(('OddsRatio_working_3-way'!Y10)/3)</f>
        <v>-7.3846636658321058E-2</v>
      </c>
      <c r="AJ10" s="11">
        <f>'OddsRatio_working_3-way'!U10/(3*'OddsRatio_working_3-way'!X10^(1/3))*SIN(('OddsRatio_working_3-way'!Y10+2*PI())/3)</f>
        <v>-0.41493036268909134</v>
      </c>
      <c r="AK10" s="11">
        <f>'OddsRatio_working_3-way'!U10/(3*'OddsRatio_working_3-way'!X10^(1/3))*SIN(('OddsRatio_working_3-way'!Y10+4*PI())/3)</f>
        <v>0.48877699934741253</v>
      </c>
      <c r="AL10" s="11">
        <f>'OddsRatio_working_3-way'!Z10+'OddsRatio_working_3-way'!AF10</f>
        <v>1.0435113774808442</v>
      </c>
      <c r="AM10" s="11">
        <f>'OddsRatio_working_3-way'!AA10+'OddsRatio_working_3-way'!AG10</f>
        <v>-0.64966181540071266</v>
      </c>
      <c r="AN10" s="11">
        <f>'OddsRatio_working_3-way'!AB10+'OddsRatio_working_3-way'!AH10</f>
        <v>-0.39384956208013133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1.0435113774808442</v>
      </c>
      <c r="AS10" s="11">
        <f>IF(('OddsRatio_working_3-way'!X10=0),IF(Q10&gt;0,-Q10^(1/3),(-Q10)^(1/3)),'OddsRatio_working_3-way'!AM10-'OddsRatio_working_3-way'!R10/3)</f>
        <v>-0.64966181540071266</v>
      </c>
      <c r="AT10" s="11">
        <f>IF(('OddsRatio_working_3-way'!X10=0),IF(Q10&gt;0,-Q10^(1/3),(-Q10)^(1/3)),'OddsRatio_working_3-way'!AN10-'OddsRatio_working_3-way'!R10/3)</f>
        <v>-0.39384956208013133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1.86</v>
      </c>
      <c r="B11" s="4">
        <f>IF('True_Odds_Calculator_3-way'!B12="","",'True_Odds_Calculator_3-way'!B12)</f>
        <v>3.69</v>
      </c>
      <c r="C11" s="4">
        <f>IF('True_Odds_Calculator_3-way'!C12="","",'True_Odds_Calculator_3-way'!C12)</f>
        <v>4.5</v>
      </c>
      <c r="D11" s="9">
        <f t="shared" si="13"/>
        <v>0.52513401660850612</v>
      </c>
      <c r="E11" s="9">
        <f t="shared" si="14"/>
        <v>0.26119954522167421</v>
      </c>
      <c r="F11" s="9">
        <f t="shared" si="15"/>
        <v>0.21366643816981942</v>
      </c>
      <c r="G11" s="9">
        <f t="shared" si="16"/>
        <v>1.0514834892923979</v>
      </c>
      <c r="H11" s="9">
        <f t="shared" si="17"/>
        <v>1.9042758007914622</v>
      </c>
      <c r="I11" s="9">
        <f t="shared" si="18"/>
        <v>3.8284905861965508</v>
      </c>
      <c r="J11" s="9">
        <f t="shared" si="19"/>
        <v>4.6801922125233935</v>
      </c>
      <c r="K11" s="11">
        <f t="shared" si="20"/>
        <v>0.5376344086021505</v>
      </c>
      <c r="L11" s="11">
        <f t="shared" si="21"/>
        <v>0.2710027100271003</v>
      </c>
      <c r="M11" s="11">
        <f t="shared" si="22"/>
        <v>0.22222222222222221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-0.26216031574891618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0.22826393138483358</v>
      </c>
      <c r="Q11" s="11">
        <f>2*'OddsRatio_working_3-way'!K11*'OddsRatio_working_3-way'!L11*'OddsRatio_working_3-way'!M11</f>
        <v>6.4755725215555629E-2</v>
      </c>
      <c r="R11" s="11">
        <f t="shared" si="23"/>
        <v>0</v>
      </c>
      <c r="S11" s="11">
        <f t="shared" si="24"/>
        <v>-0.87070360261334578</v>
      </c>
      <c r="T11" s="11">
        <f t="shared" si="25"/>
        <v>-0.24700811421655203</v>
      </c>
      <c r="U11" s="11">
        <f>'OddsRatio_working_3-way'!S11-'OddsRatio_working_3-way'!R11^2/3</f>
        <v>-0.87070360261334578</v>
      </c>
      <c r="V11" s="11">
        <f>'OddsRatio_working_3-way'!S11*'OddsRatio_working_3-way'!R11/3-2*'OddsRatio_working_3-way'!R11^3/27-'OddsRatio_working_3-way'!T11</f>
        <v>0.24700811421655203</v>
      </c>
      <c r="W11" s="11">
        <f>'OddsRatio_working_3-way'!V11^2+4*'OddsRatio_working_3-way'!U11^3/27</f>
        <v>-3.6779874903815589E-2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0.15635926850736478</v>
      </c>
      <c r="Y11" s="11">
        <f>IF('OddsRatio_working_3-way'!W11&gt;=0,IF('OddsRatio_working_3-way'!V11+SQRT('OddsRatio_working_3-way'!W11)&gt;0,0,PI()),ACOS('OddsRatio_working_3-way'!V11/(2*'OddsRatio_working_3-way'!X11)))</f>
        <v>0.66019347762607838</v>
      </c>
      <c r="Z11" s="11">
        <f>'OddsRatio_working_3-way'!X11^(1/3)*COS('OddsRatio_working_3-way'!Y11/3)</f>
        <v>0.52574174464619883</v>
      </c>
      <c r="AA11" s="11">
        <f>'OddsRatio_working_3-way'!X11^(1/3)*COS(('OddsRatio_working_3-way'!Y11+2*PI())/3)</f>
        <v>-0.36471690369209669</v>
      </c>
      <c r="AB11" s="11">
        <f>'OddsRatio_working_3-way'!X11^(1/3)*COS(('OddsRatio_working_3-way'!Y11+4*PI())/3)</f>
        <v>-0.16102484095410213</v>
      </c>
      <c r="AC11" s="11">
        <f>'OddsRatio_working_3-way'!X11^(1/3)*SIN('OddsRatio_working_3-way'!Y11/3)</f>
        <v>0.11760166725357127</v>
      </c>
      <c r="AD11" s="11">
        <f>'OddsRatio_working_3-way'!X11^(1/3)*SIN(('OddsRatio_working_3-way'!Y11+2*PI())/3)</f>
        <v>0.39650487306677384</v>
      </c>
      <c r="AE11" s="11">
        <f>'OddsRatio_working_3-way'!X11^(1/3)*SIN(('OddsRatio_working_3-way'!Y11+4*PI())/3)</f>
        <v>-0.5141065403203452</v>
      </c>
      <c r="AF11" s="11">
        <f>-'OddsRatio_working_3-way'!U11/(3*'OddsRatio_working_3-way'!X11^(1/3))*COS(('OddsRatio_working_3-way'!Y11)/3)</f>
        <v>0.52574174464619894</v>
      </c>
      <c r="AG11" s="11">
        <f>-'OddsRatio_working_3-way'!U11/(3*'OddsRatio_working_3-way'!X11^(1/3))*COS(('OddsRatio_working_3-way'!Y11+2*PI())/3)</f>
        <v>-0.36471690369209675</v>
      </c>
      <c r="AH11" s="11">
        <f>-'OddsRatio_working_3-way'!U11/(3*'OddsRatio_working_3-way'!X11^(1/3))*COS(('OddsRatio_working_3-way'!Y11+4*PI())/3)</f>
        <v>-0.16102484095410219</v>
      </c>
      <c r="AI11" s="11">
        <f>'OddsRatio_working_3-way'!U11/(3*'OddsRatio_working_3-way'!X11^(1/3))*SIN(('OddsRatio_working_3-way'!Y11)/3)</f>
        <v>-0.1176016672535713</v>
      </c>
      <c r="AJ11" s="11">
        <f>'OddsRatio_working_3-way'!U11/(3*'OddsRatio_working_3-way'!X11^(1/3))*SIN(('OddsRatio_working_3-way'!Y11+2*PI())/3)</f>
        <v>-0.3965048730667739</v>
      </c>
      <c r="AK11" s="11">
        <f>'OddsRatio_working_3-way'!U11/(3*'OddsRatio_working_3-way'!X11^(1/3))*SIN(('OddsRatio_working_3-way'!Y11+4*PI())/3)</f>
        <v>0.5141065403203452</v>
      </c>
      <c r="AL11" s="11">
        <f>'OddsRatio_working_3-way'!Z11+'OddsRatio_working_3-way'!AF11</f>
        <v>1.0514834892923979</v>
      </c>
      <c r="AM11" s="11">
        <f>'OddsRatio_working_3-way'!AA11+'OddsRatio_working_3-way'!AG11</f>
        <v>-0.7294338073841935</v>
      </c>
      <c r="AN11" s="11">
        <f>'OddsRatio_working_3-way'!AB11+'OddsRatio_working_3-way'!AH11</f>
        <v>-0.32204968190820432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1.0514834892923979</v>
      </c>
      <c r="AS11" s="11">
        <f>IF(('OddsRatio_working_3-way'!X11=0),IF(Q11&gt;0,-Q11^(1/3),(-Q11)^(1/3)),'OddsRatio_working_3-way'!AM11-'OddsRatio_working_3-way'!R11/3)</f>
        <v>-0.7294338073841935</v>
      </c>
      <c r="AT11" s="11">
        <f>IF(('OddsRatio_working_3-way'!X11=0),IF(Q11&gt;0,-Q11^(1/3),(-Q11)^(1/3)),'OddsRatio_working_3-way'!AN11-'OddsRatio_working_3-way'!R11/3)</f>
        <v>-0.32204968190820432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2.3199999999999998</v>
      </c>
      <c r="B12" s="4">
        <f>IF('True_Odds_Calculator_3-way'!B13="","",'True_Odds_Calculator_3-way'!B13)</f>
        <v>3.07</v>
      </c>
      <c r="C12" s="4">
        <f>IF('True_Odds_Calculator_3-way'!C13="","",'True_Odds_Calculator_3-way'!C13)</f>
        <v>3.48</v>
      </c>
      <c r="D12" s="9">
        <f t="shared" si="13"/>
        <v>0.41479166232267289</v>
      </c>
      <c r="E12" s="9">
        <f t="shared" si="14"/>
        <v>0.31128719523951659</v>
      </c>
      <c r="F12" s="9">
        <f t="shared" si="15"/>
        <v>0.27392114243781046</v>
      </c>
      <c r="G12" s="9">
        <f t="shared" si="16"/>
        <v>1.0688248825278222</v>
      </c>
      <c r="H12" s="9">
        <f t="shared" si="17"/>
        <v>2.4108488449367251</v>
      </c>
      <c r="I12" s="9">
        <f t="shared" si="18"/>
        <v>3.2124675068325916</v>
      </c>
      <c r="J12" s="9">
        <f t="shared" si="19"/>
        <v>3.6506857086689992</v>
      </c>
      <c r="K12" s="11">
        <f t="shared" si="20"/>
        <v>0.43103448275862072</v>
      </c>
      <c r="L12" s="11">
        <f t="shared" si="21"/>
        <v>0.32573289902280134</v>
      </c>
      <c r="M12" s="11">
        <f t="shared" si="22"/>
        <v>0.28735632183908044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-0.27339486496221721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0.2368276998196398</v>
      </c>
      <c r="Q12" s="11">
        <f>2*'OddsRatio_working_3-way'!K12*'OddsRatio_working_3-way'!L12*'OddsRatio_working_3-way'!M12</f>
        <v>8.0690868763080001E-2</v>
      </c>
      <c r="R12" s="11">
        <f t="shared" si="23"/>
        <v>0</v>
      </c>
      <c r="S12" s="11">
        <f t="shared" si="24"/>
        <v>-0.86624779822535825</v>
      </c>
      <c r="T12" s="11">
        <f t="shared" si="25"/>
        <v>-0.29514405390983245</v>
      </c>
      <c r="U12" s="11">
        <f>'OddsRatio_working_3-way'!S12-'OddsRatio_working_3-way'!R12^2/3</f>
        <v>-0.86624779822535825</v>
      </c>
      <c r="V12" s="11">
        <f>'OddsRatio_working_3-way'!S12*'OddsRatio_working_3-way'!R12/3-2*'OddsRatio_working_3-way'!R12^3/27-'OddsRatio_working_3-way'!T12</f>
        <v>0.29514405390983245</v>
      </c>
      <c r="W12" s="11">
        <f>'OddsRatio_working_3-way'!V12^2+4*'OddsRatio_working_3-way'!U12^3/27</f>
        <v>-9.1891828254322128E-3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0.15516055828057779</v>
      </c>
      <c r="Y12" s="11">
        <f>IF('OddsRatio_working_3-way'!W12&gt;=0,IF('OddsRatio_working_3-way'!V12+SQRT('OddsRatio_working_3-way'!W12)&gt;0,0,PI()),ACOS('OddsRatio_working_3-way'!V12/(2*'OddsRatio_working_3-way'!X12)))</f>
        <v>0.31404313929854477</v>
      </c>
      <c r="Z12" s="11">
        <f>'OddsRatio_working_3-way'!X12^(1/3)*COS('OddsRatio_working_3-way'!Y12/3)</f>
        <v>0.53441244126391119</v>
      </c>
      <c r="AA12" s="11">
        <f>'OddsRatio_working_3-way'!X12^(1/3)*COS(('OddsRatio_working_3-way'!Y12+2*PI())/3)</f>
        <v>-0.31583189824265462</v>
      </c>
      <c r="AB12" s="11">
        <f>'OddsRatio_working_3-way'!X12^(1/3)*COS(('OddsRatio_working_3-way'!Y12+4*PI())/3)</f>
        <v>-0.21858054302125687</v>
      </c>
      <c r="AC12" s="11">
        <f>'OddsRatio_working_3-way'!X12^(1/3)*SIN('OddsRatio_working_3-way'!Y12/3)</f>
        <v>5.61480961161301E-2</v>
      </c>
      <c r="AD12" s="11">
        <f>'OddsRatio_working_3-way'!X12^(1/3)*SIN(('OddsRatio_working_3-way'!Y12+2*PI())/3)</f>
        <v>0.43474070217494121</v>
      </c>
      <c r="AE12" s="11">
        <f>'OddsRatio_working_3-way'!X12^(1/3)*SIN(('OddsRatio_working_3-way'!Y12+4*PI())/3)</f>
        <v>-0.49088879829107124</v>
      </c>
      <c r="AF12" s="11">
        <f>-'OddsRatio_working_3-way'!U12/(3*'OddsRatio_working_3-way'!X12^(1/3))*COS(('OddsRatio_working_3-way'!Y12)/3)</f>
        <v>0.53441244126391096</v>
      </c>
      <c r="AG12" s="11">
        <f>-'OddsRatio_working_3-way'!U12/(3*'OddsRatio_working_3-way'!X12^(1/3))*COS(('OddsRatio_working_3-way'!Y12+2*PI())/3)</f>
        <v>-0.31583189824265451</v>
      </c>
      <c r="AH12" s="11">
        <f>-'OddsRatio_working_3-way'!U12/(3*'OddsRatio_working_3-way'!X12^(1/3))*COS(('OddsRatio_working_3-way'!Y12+4*PI())/3)</f>
        <v>-0.21858054302125679</v>
      </c>
      <c r="AI12" s="11">
        <f>'OddsRatio_working_3-way'!U12/(3*'OddsRatio_working_3-way'!X12^(1/3))*SIN(('OddsRatio_working_3-way'!Y12)/3)</f>
        <v>-5.6148096116130079E-2</v>
      </c>
      <c r="AJ12" s="11">
        <f>'OddsRatio_working_3-way'!U12/(3*'OddsRatio_working_3-way'!X12^(1/3))*SIN(('OddsRatio_working_3-way'!Y12+2*PI())/3)</f>
        <v>-0.43474070217494104</v>
      </c>
      <c r="AK12" s="11">
        <f>'OddsRatio_working_3-way'!U12/(3*'OddsRatio_working_3-way'!X12^(1/3))*SIN(('OddsRatio_working_3-way'!Y12+4*PI())/3)</f>
        <v>0.49088879829107102</v>
      </c>
      <c r="AL12" s="11">
        <f>'OddsRatio_working_3-way'!Z12+'OddsRatio_working_3-way'!AF12</f>
        <v>1.0688248825278222</v>
      </c>
      <c r="AM12" s="11">
        <f>'OddsRatio_working_3-way'!AA12+'OddsRatio_working_3-way'!AG12</f>
        <v>-0.63166379648530913</v>
      </c>
      <c r="AN12" s="11">
        <f>'OddsRatio_working_3-way'!AB12+'OddsRatio_working_3-way'!AH12</f>
        <v>-0.43716108604251369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1.0688248825278222</v>
      </c>
      <c r="AS12" s="11">
        <f>IF(('OddsRatio_working_3-way'!X12=0),IF(Q12&gt;0,-Q12^(1/3),(-Q12)^(1/3)),'OddsRatio_working_3-way'!AM12-'OddsRatio_working_3-way'!R12/3)</f>
        <v>-0.63166379648530913</v>
      </c>
      <c r="AT12" s="11">
        <f>IF(('OddsRatio_working_3-way'!X12=0),IF(Q12&gt;0,-Q12^(1/3),(-Q12)^(1/3)),'OddsRatio_working_3-way'!AN12-'OddsRatio_working_3-way'!R12/3)</f>
        <v>-0.43716108604251369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1.93</v>
      </c>
      <c r="B13" s="4">
        <f>IF('True_Odds_Calculator_3-way'!B14="","",'True_Odds_Calculator_3-way'!B14)</f>
        <v>3.45</v>
      </c>
      <c r="C13" s="4">
        <f>IF('True_Odds_Calculator_3-way'!C14="","",'True_Odds_Calculator_3-way'!C14)</f>
        <v>4.42</v>
      </c>
      <c r="D13" s="9">
        <f t="shared" si="13"/>
        <v>0.50446505885336468</v>
      </c>
      <c r="E13" s="9">
        <f t="shared" si="14"/>
        <v>0.27872436460663841</v>
      </c>
      <c r="F13" s="9">
        <f t="shared" si="15"/>
        <v>0.21681057653999716</v>
      </c>
      <c r="G13" s="9">
        <f t="shared" si="16"/>
        <v>1.0562342439757098</v>
      </c>
      <c r="H13" s="9">
        <f t="shared" si="17"/>
        <v>1.98229784689741</v>
      </c>
      <c r="I13" s="9">
        <f t="shared" si="18"/>
        <v>3.587773897740488</v>
      </c>
      <c r="J13" s="9">
        <f t="shared" si="19"/>
        <v>4.6123211143969272</v>
      </c>
      <c r="K13" s="11">
        <f t="shared" si="20"/>
        <v>0.5181347150259068</v>
      </c>
      <c r="L13" s="11">
        <f t="shared" si="21"/>
        <v>0.28985507246376813</v>
      </c>
      <c r="M13" s="11">
        <f t="shared" si="22"/>
        <v>0.22624434389140272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-0.26477468835975659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0.23105226979973542</v>
      </c>
      <c r="Q13" s="11">
        <f>2*'OddsRatio_working_3-way'!K13*'OddsRatio_working_3-way'!L13*'OddsRatio_working_3-way'!M13</f>
        <v>6.7956549941098662E-2</v>
      </c>
      <c r="R13" s="11">
        <f t="shared" si="23"/>
        <v>0</v>
      </c>
      <c r="S13" s="11">
        <f t="shared" si="24"/>
        <v>-0.87263730242143989</v>
      </c>
      <c r="T13" s="11">
        <f t="shared" si="25"/>
        <v>-0.25665803012395294</v>
      </c>
      <c r="U13" s="11">
        <f>'OddsRatio_working_3-way'!S13-'OddsRatio_working_3-way'!R13^2/3</f>
        <v>-0.87263730242143989</v>
      </c>
      <c r="V13" s="11">
        <f>'OddsRatio_working_3-way'!S13*'OddsRatio_working_3-way'!R13/3-2*'OddsRatio_working_3-way'!R13^3/27-'OddsRatio_working_3-way'!T13</f>
        <v>0.25665803012395294</v>
      </c>
      <c r="W13" s="11">
        <f>'OddsRatio_working_3-way'!V13^2+4*'OddsRatio_working_3-way'!U13^3/27</f>
        <v>-3.2572536232442315E-2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0.15688043270238505</v>
      </c>
      <c r="Y13" s="11">
        <f>IF('OddsRatio_working_3-way'!W13&gt;=0,IF('OddsRatio_working_3-way'!V13+SQRT('OddsRatio_working_3-way'!W13)&gt;0,0,PI()),ACOS('OddsRatio_working_3-way'!V13/(2*'OddsRatio_working_3-way'!X13)))</f>
        <v>0.61286179578546074</v>
      </c>
      <c r="Z13" s="11">
        <f>'OddsRatio_working_3-way'!X13^(1/3)*COS('OddsRatio_working_3-way'!Y13/3)</f>
        <v>0.52811712198785499</v>
      </c>
      <c r="AA13" s="11">
        <f>'OddsRatio_working_3-way'!X13^(1/3)*COS(('OddsRatio_working_3-way'!Y13+2*PI())/3)</f>
        <v>-0.35881379674799457</v>
      </c>
      <c r="AB13" s="11">
        <f>'OddsRatio_working_3-way'!X13^(1/3)*COS(('OddsRatio_working_3-way'!Y13+4*PI())/3)</f>
        <v>-0.16930332523986052</v>
      </c>
      <c r="AC13" s="11">
        <f>'OddsRatio_working_3-way'!X13^(1/3)*SIN('OddsRatio_working_3-way'!Y13/3)</f>
        <v>0.10941392173947424</v>
      </c>
      <c r="AD13" s="11">
        <f>'OddsRatio_working_3-way'!X13^(1/3)*SIN(('OddsRatio_working_3-way'!Y13+2*PI())/3)</f>
        <v>0.40265588294527066</v>
      </c>
      <c r="AE13" s="11">
        <f>'OddsRatio_working_3-way'!X13^(1/3)*SIN(('OddsRatio_working_3-way'!Y13+4*PI())/3)</f>
        <v>-0.51206980468474483</v>
      </c>
      <c r="AF13" s="11">
        <f>-'OddsRatio_working_3-way'!U13/(3*'OddsRatio_working_3-way'!X13^(1/3))*COS(('OddsRatio_working_3-way'!Y13)/3)</f>
        <v>0.52811712198785488</v>
      </c>
      <c r="AG13" s="11">
        <f>-'OddsRatio_working_3-way'!U13/(3*'OddsRatio_working_3-way'!X13^(1/3))*COS(('OddsRatio_working_3-way'!Y13+2*PI())/3)</f>
        <v>-0.35881379674799452</v>
      </c>
      <c r="AH13" s="11">
        <f>-'OddsRatio_working_3-way'!U13/(3*'OddsRatio_working_3-way'!X13^(1/3))*COS(('OddsRatio_working_3-way'!Y13+4*PI())/3)</f>
        <v>-0.16930332523986047</v>
      </c>
      <c r="AI13" s="11">
        <f>'OddsRatio_working_3-way'!U13/(3*'OddsRatio_working_3-way'!X13^(1/3))*SIN(('OddsRatio_working_3-way'!Y13)/3)</f>
        <v>-0.10941392173947422</v>
      </c>
      <c r="AJ13" s="11">
        <f>'OddsRatio_working_3-way'!U13/(3*'OddsRatio_working_3-way'!X13^(1/3))*SIN(('OddsRatio_working_3-way'!Y13+2*PI())/3)</f>
        <v>-0.4026558829452706</v>
      </c>
      <c r="AK13" s="11">
        <f>'OddsRatio_working_3-way'!U13/(3*'OddsRatio_working_3-way'!X13^(1/3))*SIN(('OddsRatio_working_3-way'!Y13+4*PI())/3)</f>
        <v>0.51206980468474472</v>
      </c>
      <c r="AL13" s="11">
        <f>'OddsRatio_working_3-way'!Z13+'OddsRatio_working_3-way'!AF13</f>
        <v>1.0562342439757098</v>
      </c>
      <c r="AM13" s="11">
        <f>'OddsRatio_working_3-way'!AA13+'OddsRatio_working_3-way'!AG13</f>
        <v>-0.71762759349598904</v>
      </c>
      <c r="AN13" s="11">
        <f>'OddsRatio_working_3-way'!AB13+'OddsRatio_working_3-way'!AH13</f>
        <v>-0.33860665047972099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1.0562342439757098</v>
      </c>
      <c r="AS13" s="11">
        <f>IF(('OddsRatio_working_3-way'!X13=0),IF(Q13&gt;0,-Q13^(1/3),(-Q13)^(1/3)),'OddsRatio_working_3-way'!AM13-'OddsRatio_working_3-way'!R13/3)</f>
        <v>-0.71762759349598904</v>
      </c>
      <c r="AT13" s="11">
        <f>IF(('OddsRatio_working_3-way'!X13=0),IF(Q13&gt;0,-Q13^(1/3),(-Q13)^(1/3)),'OddsRatio_working_3-way'!AN13-'OddsRatio_working_3-way'!R13/3)</f>
        <v>-0.33860665047972099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2.5099999999999998</v>
      </c>
      <c r="B14" s="4">
        <f>IF('True_Odds_Calculator_3-way'!B15="","",'True_Odds_Calculator_3-way'!B15)</f>
        <v>3.19</v>
      </c>
      <c r="C14" s="4">
        <f>IF('True_Odds_Calculator_3-way'!C15="","",'True_Odds_Calculator_3-way'!C15)</f>
        <v>3.12</v>
      </c>
      <c r="D14" s="9">
        <f t="shared" si="13"/>
        <v>0.38683326047481909</v>
      </c>
      <c r="E14" s="9">
        <f t="shared" si="14"/>
        <v>0.30313043818674695</v>
      </c>
      <c r="F14" s="9">
        <f t="shared" si="15"/>
        <v>0.31003630133843374</v>
      </c>
      <c r="G14" s="9">
        <f t="shared" si="16"/>
        <v>1.0497305426344159</v>
      </c>
      <c r="H14" s="9">
        <f t="shared" si="17"/>
        <v>2.5850931193779676</v>
      </c>
      <c r="I14" s="9">
        <f t="shared" si="18"/>
        <v>3.2989098883693715</v>
      </c>
      <c r="J14" s="9">
        <f t="shared" si="19"/>
        <v>3.2254287503849626</v>
      </c>
      <c r="K14" s="11">
        <f t="shared" si="20"/>
        <v>0.39840637450199207</v>
      </c>
      <c r="L14" s="11">
        <f t="shared" si="21"/>
        <v>0.31347962382445144</v>
      </c>
      <c r="M14" s="11">
        <f t="shared" si="22"/>
        <v>0.32051282051282048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-0.28063247372218381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0.23297213845366072</v>
      </c>
      <c r="Q14" s="11">
        <f>2*'OddsRatio_working_3-way'!K14*'OddsRatio_working_3-way'!L14*'OddsRatio_working_3-way'!M14</f>
        <v>8.0059154107787175E-2</v>
      </c>
      <c r="R14" s="11">
        <f t="shared" si="23"/>
        <v>0</v>
      </c>
      <c r="S14" s="11">
        <f t="shared" si="24"/>
        <v>-0.83016813900266895</v>
      </c>
      <c r="T14" s="11">
        <f t="shared" si="25"/>
        <v>-0.2852811474235975</v>
      </c>
      <c r="U14" s="11">
        <f>'OddsRatio_working_3-way'!S14-'OddsRatio_working_3-way'!R14^2/3</f>
        <v>-0.83016813900266895</v>
      </c>
      <c r="V14" s="11">
        <f>'OddsRatio_working_3-way'!S14*'OddsRatio_working_3-way'!R14/3-2*'OddsRatio_working_3-way'!R14^3/27-'OddsRatio_working_3-way'!T14</f>
        <v>0.2852811474235975</v>
      </c>
      <c r="W14" s="11">
        <f>'OddsRatio_working_3-way'!V14^2+4*'OddsRatio_working_3-way'!U14^3/27</f>
        <v>-3.3753429655160178E-3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0.145568434113341</v>
      </c>
      <c r="Y14" s="11">
        <f>IF('OddsRatio_working_3-way'!W14&gt;=0,IF('OddsRatio_working_3-way'!V14+SQRT('OddsRatio_working_3-way'!W14)&gt;0,0,PI()),ACOS('OddsRatio_working_3-way'!V14/(2*'OddsRatio_working_3-way'!X14)))</f>
        <v>0.20090335953413962</v>
      </c>
      <c r="Z14" s="11">
        <f>'OddsRatio_working_3-way'!X14^(1/3)*COS('OddsRatio_working_3-way'!Y14/3)</f>
        <v>0.52486527131720795</v>
      </c>
      <c r="AA14" s="11">
        <f>'OddsRatio_working_3-way'!X14^(1/3)*COS(('OddsRatio_working_3-way'!Y14+2*PI())/3)</f>
        <v>-0.29291820559755222</v>
      </c>
      <c r="AB14" s="11">
        <f>'OddsRatio_working_3-way'!X14^(1/3)*COS(('OddsRatio_working_3-way'!Y14+4*PI())/3)</f>
        <v>-0.23194706571965568</v>
      </c>
      <c r="AC14" s="11">
        <f>'OddsRatio_working_3-way'!X14^(1/3)*SIN('OddsRatio_working_3-way'!Y14/3)</f>
        <v>3.5201704021301905E-2</v>
      </c>
      <c r="AD14" s="11">
        <f>'OddsRatio_working_3-way'!X14^(1/3)*SIN(('OddsRatio_working_3-way'!Y14+2*PI())/3)</f>
        <v>0.43694580651426307</v>
      </c>
      <c r="AE14" s="11">
        <f>'OddsRatio_working_3-way'!X14^(1/3)*SIN(('OddsRatio_working_3-way'!Y14+4*PI())/3)</f>
        <v>-0.47214751053556497</v>
      </c>
      <c r="AF14" s="11">
        <f>-'OddsRatio_working_3-way'!U14/(3*'OddsRatio_working_3-way'!X14^(1/3))*COS(('OddsRatio_working_3-way'!Y14)/3)</f>
        <v>0.52486527131720784</v>
      </c>
      <c r="AG14" s="11">
        <f>-'OddsRatio_working_3-way'!U14/(3*'OddsRatio_working_3-way'!X14^(1/3))*COS(('OddsRatio_working_3-way'!Y14+2*PI())/3)</f>
        <v>-0.29291820559755216</v>
      </c>
      <c r="AH14" s="11">
        <f>-'OddsRatio_working_3-way'!U14/(3*'OddsRatio_working_3-way'!X14^(1/3))*COS(('OddsRatio_working_3-way'!Y14+4*PI())/3)</f>
        <v>-0.23194706571965562</v>
      </c>
      <c r="AI14" s="11">
        <f>'OddsRatio_working_3-way'!U14/(3*'OddsRatio_working_3-way'!X14^(1/3))*SIN(('OddsRatio_working_3-way'!Y14)/3)</f>
        <v>-3.5201704021301898E-2</v>
      </c>
      <c r="AJ14" s="11">
        <f>'OddsRatio_working_3-way'!U14/(3*'OddsRatio_working_3-way'!X14^(1/3))*SIN(('OddsRatio_working_3-way'!Y14+2*PI())/3)</f>
        <v>-0.43694580651426296</v>
      </c>
      <c r="AK14" s="11">
        <f>'OddsRatio_working_3-way'!U14/(3*'OddsRatio_working_3-way'!X14^(1/3))*SIN(('OddsRatio_working_3-way'!Y14+4*PI())/3)</f>
        <v>0.47214751053556492</v>
      </c>
      <c r="AL14" s="11">
        <f>'OddsRatio_working_3-way'!Z14+'OddsRatio_working_3-way'!AF14</f>
        <v>1.0497305426344159</v>
      </c>
      <c r="AM14" s="11">
        <f>'OddsRatio_working_3-way'!AA14+'OddsRatio_working_3-way'!AG14</f>
        <v>-0.58583641119510443</v>
      </c>
      <c r="AN14" s="11">
        <f>'OddsRatio_working_3-way'!AB14+'OddsRatio_working_3-way'!AH14</f>
        <v>-0.4638941314393113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1.0497305426344159</v>
      </c>
      <c r="AS14" s="11">
        <f>IF(('OddsRatio_working_3-way'!X14=0),IF(Q14&gt;0,-Q14^(1/3),(-Q14)^(1/3)),'OddsRatio_working_3-way'!AM14-'OddsRatio_working_3-way'!R14/3)</f>
        <v>-0.58583641119510443</v>
      </c>
      <c r="AT14" s="11">
        <f>IF(('OddsRatio_working_3-way'!X14=0),IF(Q14&gt;0,-Q14^(1/3),(-Q14)^(1/3)),'OddsRatio_working_3-way'!AN14-'OddsRatio_working_3-way'!R14/3)</f>
        <v>-0.4638941314393113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3.1</v>
      </c>
      <c r="B15" s="4">
        <f>IF('True_Odds_Calculator_3-way'!B16="","",'True_Odds_Calculator_3-way'!B16)</f>
        <v>2.96</v>
      </c>
      <c r="C15" s="4">
        <f>IF('True_Odds_Calculator_3-way'!C16="","",'True_Odds_Calculator_3-way'!C16)</f>
        <v>2.69</v>
      </c>
      <c r="D15" s="9">
        <f t="shared" si="13"/>
        <v>0.31219030942123854</v>
      </c>
      <c r="E15" s="9">
        <f t="shared" si="14"/>
        <v>0.32719343022122976</v>
      </c>
      <c r="F15" s="9">
        <f t="shared" si="15"/>
        <v>0.36061626035753153</v>
      </c>
      <c r="G15" s="9">
        <f t="shared" si="16"/>
        <v>1.0491306558884577</v>
      </c>
      <c r="H15" s="9">
        <f t="shared" si="17"/>
        <v>3.203174377365761</v>
      </c>
      <c r="I15" s="9">
        <f t="shared" si="18"/>
        <v>3.0562960855413763</v>
      </c>
      <c r="J15" s="9">
        <f t="shared" si="19"/>
        <v>2.7730308084514936</v>
      </c>
      <c r="K15" s="11">
        <f t="shared" si="20"/>
        <v>0.32258064516129031</v>
      </c>
      <c r="L15" s="11">
        <f t="shared" si="21"/>
        <v>0.33783783783783783</v>
      </c>
      <c r="M15" s="11">
        <f t="shared" si="22"/>
        <v>0.37174721189591081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-0.28180999082785851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0.23294970231053697</v>
      </c>
      <c r="Q15" s="11">
        <f>2*'OddsRatio_working_3-way'!K15*'OddsRatio_working_3-way'!L15*'OddsRatio_working_3-way'!M15</f>
        <v>8.1025983412360683E-2</v>
      </c>
      <c r="R15" s="11">
        <f t="shared" si="23"/>
        <v>0</v>
      </c>
      <c r="S15" s="11">
        <f t="shared" si="24"/>
        <v>-0.82661974341723221</v>
      </c>
      <c r="T15" s="11">
        <f t="shared" si="25"/>
        <v>-0.28751991075381989</v>
      </c>
      <c r="U15" s="11">
        <f>'OddsRatio_working_3-way'!S15-'OddsRatio_working_3-way'!R15^2/3</f>
        <v>-0.82661974341723221</v>
      </c>
      <c r="V15" s="11">
        <f>'OddsRatio_working_3-way'!S15*'OddsRatio_working_3-way'!R15/3-2*'OddsRatio_working_3-way'!R15^3/27-'OddsRatio_working_3-way'!T15</f>
        <v>0.28751991075381989</v>
      </c>
      <c r="W15" s="11">
        <f>'OddsRatio_working_3-way'!V15^2+4*'OddsRatio_working_3-way'!U15^3/27</f>
        <v>-1.0107359085887724E-3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0.14463612531839454</v>
      </c>
      <c r="Y15" s="11">
        <f>IF('OddsRatio_working_3-way'!W15&gt;=0,IF('OddsRatio_working_3-way'!V15+SQRT('OddsRatio_working_3-way'!W15)&gt;0,0,PI()),ACOS('OddsRatio_working_3-way'!V15/(2*'OddsRatio_working_3-way'!X15)))</f>
        <v>0.11012610131728007</v>
      </c>
      <c r="Z15" s="11">
        <f>'OddsRatio_working_3-way'!X15^(1/3)*COS('OddsRatio_working_3-way'!Y15/3)</f>
        <v>0.52456532794422883</v>
      </c>
      <c r="AA15" s="11">
        <f>'OddsRatio_working_3-way'!X15^(1/3)*COS(('OddsRatio_working_3-way'!Y15+2*PI())/3)</f>
        <v>-0.27896644032463136</v>
      </c>
      <c r="AB15" s="11">
        <f>'OddsRatio_working_3-way'!X15^(1/3)*COS(('OddsRatio_working_3-way'!Y15+4*PI())/3)</f>
        <v>-0.24559888761959714</v>
      </c>
      <c r="AC15" s="11">
        <f>'OddsRatio_working_3-way'!X15^(1/3)*SIN('OddsRatio_working_3-way'!Y15/3)</f>
        <v>1.9264765536450491E-2</v>
      </c>
      <c r="AD15" s="11">
        <f>'OddsRatio_working_3-way'!X15^(1/3)*SIN(('OddsRatio_working_3-way'!Y15+2*PI())/3)</f>
        <v>0.44465451717599208</v>
      </c>
      <c r="AE15" s="11">
        <f>'OddsRatio_working_3-way'!X15^(1/3)*SIN(('OddsRatio_working_3-way'!Y15+4*PI())/3)</f>
        <v>-0.46391928271244265</v>
      </c>
      <c r="AF15" s="11">
        <f>-'OddsRatio_working_3-way'!U15/(3*'OddsRatio_working_3-way'!X15^(1/3))*COS(('OddsRatio_working_3-way'!Y15)/3)</f>
        <v>0.52456532794422872</v>
      </c>
      <c r="AG15" s="11">
        <f>-'OddsRatio_working_3-way'!U15/(3*'OddsRatio_working_3-way'!X15^(1/3))*COS(('OddsRatio_working_3-way'!Y15+2*PI())/3)</f>
        <v>-0.2789664403246313</v>
      </c>
      <c r="AH15" s="11">
        <f>-'OddsRatio_working_3-way'!U15/(3*'OddsRatio_working_3-way'!X15^(1/3))*COS(('OddsRatio_working_3-way'!Y15+4*PI())/3)</f>
        <v>-0.24559888761959708</v>
      </c>
      <c r="AI15" s="11">
        <f>'OddsRatio_working_3-way'!U15/(3*'OddsRatio_working_3-way'!X15^(1/3))*SIN(('OddsRatio_working_3-way'!Y15)/3)</f>
        <v>-1.9264765536450488E-2</v>
      </c>
      <c r="AJ15" s="11">
        <f>'OddsRatio_working_3-way'!U15/(3*'OddsRatio_working_3-way'!X15^(1/3))*SIN(('OddsRatio_working_3-way'!Y15+2*PI())/3)</f>
        <v>-0.44465451717599197</v>
      </c>
      <c r="AK15" s="11">
        <f>'OddsRatio_working_3-way'!U15/(3*'OddsRatio_working_3-way'!X15^(1/3))*SIN(('OddsRatio_working_3-way'!Y15+4*PI())/3)</f>
        <v>0.46391928271244254</v>
      </c>
      <c r="AL15" s="11">
        <f>'OddsRatio_working_3-way'!Z15+'OddsRatio_working_3-way'!AF15</f>
        <v>1.0491306558884577</v>
      </c>
      <c r="AM15" s="11">
        <f>'OddsRatio_working_3-way'!AA15+'OddsRatio_working_3-way'!AG15</f>
        <v>-0.55793288064926272</v>
      </c>
      <c r="AN15" s="11">
        <f>'OddsRatio_working_3-way'!AB15+'OddsRatio_working_3-way'!AH15</f>
        <v>-0.49119777523919422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1.0491306558884577</v>
      </c>
      <c r="AS15" s="11">
        <f>IF(('OddsRatio_working_3-way'!X15=0),IF(Q15&gt;0,-Q15^(1/3),(-Q15)^(1/3)),'OddsRatio_working_3-way'!AM15-'OddsRatio_working_3-way'!R15/3)</f>
        <v>-0.55793288064926272</v>
      </c>
      <c r="AT15" s="11">
        <f>IF(('OddsRatio_working_3-way'!X15=0),IF(Q15&gt;0,-Q15^(1/3),(-Q15)^(1/3)),'OddsRatio_working_3-way'!AN15-'OddsRatio_working_3-way'!R15/3)</f>
        <v>-0.49119777523919422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5.21</v>
      </c>
      <c r="B16" s="4">
        <f>IF('True_Odds_Calculator_3-way'!B17="","",'True_Odds_Calculator_3-way'!B17)</f>
        <v>3.59</v>
      </c>
      <c r="C16" s="4">
        <f>IF('True_Odds_Calculator_3-way'!C17="","",'True_Odds_Calculator_3-way'!C17)</f>
        <v>1.77</v>
      </c>
      <c r="D16" s="9">
        <f t="shared" si="13"/>
        <v>0.18289718127998303</v>
      </c>
      <c r="E16" s="9">
        <f t="shared" si="14"/>
        <v>0.26677714892234755</v>
      </c>
      <c r="F16" s="9">
        <f t="shared" si="15"/>
        <v>0.55032566979766973</v>
      </c>
      <c r="G16" s="9">
        <f t="shared" si="16"/>
        <v>1.0611764427436416</v>
      </c>
      <c r="H16" s="9">
        <f t="shared" si="17"/>
        <v>5.4675528239507312</v>
      </c>
      <c r="I16" s="9">
        <f t="shared" si="18"/>
        <v>3.7484469867060319</v>
      </c>
      <c r="J16" s="9">
        <f t="shared" si="19"/>
        <v>1.8171058609126038</v>
      </c>
      <c r="K16" s="11">
        <f t="shared" si="20"/>
        <v>0.19193857965451055</v>
      </c>
      <c r="L16" s="11">
        <f t="shared" si="21"/>
        <v>0.2785515320334262</v>
      </c>
      <c r="M16" s="11">
        <f t="shared" si="22"/>
        <v>0.56497175141242939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-0.25361045128417148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0.2286601274703185</v>
      </c>
      <c r="Q16" s="11">
        <f>2*'OddsRatio_working_3-way'!K16*'OddsRatio_working_3-way'!L16*'OddsRatio_working_3-way'!M16</f>
        <v>6.0412186914218895E-2</v>
      </c>
      <c r="R16" s="11">
        <f t="shared" si="23"/>
        <v>0</v>
      </c>
      <c r="S16" s="11">
        <f t="shared" si="24"/>
        <v>-0.90161949680103659</v>
      </c>
      <c r="T16" s="11">
        <f t="shared" si="25"/>
        <v>-0.23820858568059095</v>
      </c>
      <c r="U16" s="11">
        <f>'OddsRatio_working_3-way'!S16-'OddsRatio_working_3-way'!R16^2/3</f>
        <v>-0.90161949680103659</v>
      </c>
      <c r="V16" s="11">
        <f>'OddsRatio_working_3-way'!S16*'OddsRatio_working_3-way'!R16/3-2*'OddsRatio_working_3-way'!R16^3/27-'OddsRatio_working_3-way'!T16</f>
        <v>0.23820858568059095</v>
      </c>
      <c r="W16" s="11">
        <f>'OddsRatio_working_3-way'!V16^2+4*'OddsRatio_working_3-way'!U16^3/27</f>
        <v>-5.18407382936504E-2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0.16476048417748554</v>
      </c>
      <c r="Y16" s="11">
        <f>IF('OddsRatio_working_3-way'!W16&gt;=0,IF('OddsRatio_working_3-way'!V16+SQRT('OddsRatio_working_3-way'!W16)&gt;0,0,PI()),ACOS('OddsRatio_working_3-way'!V16/(2*'OddsRatio_working_3-way'!X16)))</f>
        <v>0.76281538822363748</v>
      </c>
      <c r="Z16" s="11">
        <f>'OddsRatio_working_3-way'!X16^(1/3)*COS('OddsRatio_working_3-way'!Y16/3)</f>
        <v>0.53058822137182082</v>
      </c>
      <c r="AA16" s="11">
        <f>'OddsRatio_working_3-way'!X16^(1/3)*COS(('OddsRatio_working_3-way'!Y16+2*PI())/3)</f>
        <v>-0.38471763728923464</v>
      </c>
      <c r="AB16" s="11">
        <f>'OddsRatio_working_3-way'!X16^(1/3)*COS(('OddsRatio_working_3-way'!Y16+4*PI())/3)</f>
        <v>-0.14587058408258641</v>
      </c>
      <c r="AC16" s="11">
        <f>'OddsRatio_working_3-way'!X16^(1/3)*SIN('OddsRatio_working_3-way'!Y16/3)</f>
        <v>0.1378984104640073</v>
      </c>
      <c r="AD16" s="11">
        <f>'OddsRatio_working_3-way'!X16^(1/3)*SIN(('OddsRatio_working_3-way'!Y16+2*PI())/3)</f>
        <v>0.39055367342479463</v>
      </c>
      <c r="AE16" s="11">
        <f>'OddsRatio_working_3-way'!X16^(1/3)*SIN(('OddsRatio_working_3-way'!Y16+4*PI())/3)</f>
        <v>-0.52845208388880194</v>
      </c>
      <c r="AF16" s="11">
        <f>-'OddsRatio_working_3-way'!U16/(3*'OddsRatio_working_3-way'!X16^(1/3))*COS(('OddsRatio_working_3-way'!Y16)/3)</f>
        <v>0.53058822137182082</v>
      </c>
      <c r="AG16" s="11">
        <f>-'OddsRatio_working_3-way'!U16/(3*'OddsRatio_working_3-way'!X16^(1/3))*COS(('OddsRatio_working_3-way'!Y16+2*PI())/3)</f>
        <v>-0.38471763728923458</v>
      </c>
      <c r="AH16" s="11">
        <f>-'OddsRatio_working_3-way'!U16/(3*'OddsRatio_working_3-way'!X16^(1/3))*COS(('OddsRatio_working_3-way'!Y16+4*PI())/3)</f>
        <v>-0.14587058408258635</v>
      </c>
      <c r="AI16" s="11">
        <f>'OddsRatio_working_3-way'!U16/(3*'OddsRatio_working_3-way'!X16^(1/3))*SIN(('OddsRatio_working_3-way'!Y16)/3)</f>
        <v>-0.13789841046400728</v>
      </c>
      <c r="AJ16" s="11">
        <f>'OddsRatio_working_3-way'!U16/(3*'OddsRatio_working_3-way'!X16^(1/3))*SIN(('OddsRatio_working_3-way'!Y16+2*PI())/3)</f>
        <v>-0.39055367342479458</v>
      </c>
      <c r="AK16" s="11">
        <f>'OddsRatio_working_3-way'!U16/(3*'OddsRatio_working_3-way'!X16^(1/3))*SIN(('OddsRatio_working_3-way'!Y16+4*PI())/3)</f>
        <v>0.52845208388880183</v>
      </c>
      <c r="AL16" s="11">
        <f>'OddsRatio_working_3-way'!Z16+'OddsRatio_working_3-way'!AF16</f>
        <v>1.0611764427436416</v>
      </c>
      <c r="AM16" s="11">
        <f>'OddsRatio_working_3-way'!AA16+'OddsRatio_working_3-way'!AG16</f>
        <v>-0.76943527457846916</v>
      </c>
      <c r="AN16" s="11">
        <f>'OddsRatio_working_3-way'!AB16+'OddsRatio_working_3-way'!AH16</f>
        <v>-0.29174116816517276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1.0611764427436416</v>
      </c>
      <c r="AS16" s="11">
        <f>IF(('OddsRatio_working_3-way'!X16=0),IF(Q16&gt;0,-Q16^(1/3),(-Q16)^(1/3)),'OddsRatio_working_3-way'!AM16-'OddsRatio_working_3-way'!R16/3)</f>
        <v>-0.76943527457846916</v>
      </c>
      <c r="AT16" s="11">
        <f>IF(('OddsRatio_working_3-way'!X16=0),IF(Q16&gt;0,-Q16^(1/3),(-Q16)^(1/3)),'OddsRatio_working_3-way'!AN16-'OddsRatio_working_3-way'!R16/3)</f>
        <v>-0.29174116816517276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3.08</v>
      </c>
      <c r="B17" s="4">
        <f>IF('True_Odds_Calculator_3-way'!B18="","",'True_Odds_Calculator_3-way'!B18)</f>
        <v>3.07</v>
      </c>
      <c r="C17" s="4">
        <f>IF('True_Odds_Calculator_3-way'!C18="","",'True_Odds_Calculator_3-way'!C18)</f>
        <v>2.61</v>
      </c>
      <c r="D17" s="9">
        <f t="shared" si="13"/>
        <v>0.31379232008923819</v>
      </c>
      <c r="E17" s="9">
        <f t="shared" si="14"/>
        <v>0.31483097119649206</v>
      </c>
      <c r="F17" s="9">
        <f t="shared" si="15"/>
        <v>0.3713767087142697</v>
      </c>
      <c r="G17" s="9">
        <f t="shared" si="16"/>
        <v>1.0513563184873815</v>
      </c>
      <c r="H17" s="9">
        <f t="shared" si="17"/>
        <v>3.1868211424537538</v>
      </c>
      <c r="I17" s="9">
        <f t="shared" si="18"/>
        <v>3.1763075792688795</v>
      </c>
      <c r="J17" s="9">
        <f t="shared" si="19"/>
        <v>2.6926836727646841</v>
      </c>
      <c r="K17" s="11">
        <f t="shared" si="20"/>
        <v>0.32467532467532467</v>
      </c>
      <c r="L17" s="11">
        <f t="shared" si="21"/>
        <v>0.32573289902280134</v>
      </c>
      <c r="M17" s="11">
        <f t="shared" si="22"/>
        <v>0.38314176245210729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-0.28088591179684064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0.23339571806380746</v>
      </c>
      <c r="Q17" s="11">
        <f>2*'OddsRatio_working_3-way'!K17*'OddsRatio_working_3-way'!L17*'OddsRatio_working_3-way'!M17</f>
        <v>8.1040179883266492E-2</v>
      </c>
      <c r="R17" s="11">
        <f t="shared" si="23"/>
        <v>0</v>
      </c>
      <c r="S17" s="11">
        <f t="shared" si="24"/>
        <v>-0.83092710691954563</v>
      </c>
      <c r="T17" s="11">
        <f t="shared" si="25"/>
        <v>-0.2885163565692867</v>
      </c>
      <c r="U17" s="11">
        <f>'OddsRatio_working_3-way'!S17-'OddsRatio_working_3-way'!R17^2/3</f>
        <v>-0.83092710691954563</v>
      </c>
      <c r="V17" s="11">
        <f>'OddsRatio_working_3-way'!S17*'OddsRatio_working_3-way'!R17/3-2*'OddsRatio_working_3-way'!R17^3/27-'OddsRatio_working_3-way'!T17</f>
        <v>0.2885163565692867</v>
      </c>
      <c r="W17" s="11">
        <f>'OddsRatio_working_3-way'!V17^2+4*'OddsRatio_working_3-way'!U17^3/27</f>
        <v>-1.7516739016622818E-3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0.14576810514450519</v>
      </c>
      <c r="Y17" s="11">
        <f>IF('OddsRatio_working_3-way'!W17&gt;=0,IF('OddsRatio_working_3-way'!V17+SQRT('OddsRatio_working_3-way'!W17)&gt;0,0,PI()),ACOS('OddsRatio_working_3-way'!V17/(2*'OddsRatio_working_3-way'!X17)))</f>
        <v>0.1440579719954056</v>
      </c>
      <c r="Z17" s="11">
        <f>'OddsRatio_working_3-way'!X17^(1/3)*COS('OddsRatio_working_3-way'!Y17/3)</f>
        <v>0.52567815924369077</v>
      </c>
      <c r="AA17" s="11">
        <f>'OddsRatio_working_3-way'!X17^(1/3)*COS(('OddsRatio_working_3-way'!Y17+2*PI())/3)</f>
        <v>-0.28471672575917256</v>
      </c>
      <c r="AB17" s="11">
        <f>'OddsRatio_working_3-way'!X17^(1/3)*COS(('OddsRatio_working_3-way'!Y17+4*PI())/3)</f>
        <v>-0.24096143348451818</v>
      </c>
      <c r="AC17" s="11">
        <f>'OddsRatio_working_3-way'!X17^(1/3)*SIN('OddsRatio_working_3-way'!Y17/3)</f>
        <v>2.526212977324252E-2</v>
      </c>
      <c r="AD17" s="11">
        <f>'OddsRatio_working_3-way'!X17^(1/3)*SIN(('OddsRatio_working_3-way'!Y17+2*PI())/3)</f>
        <v>0.44261957523305656</v>
      </c>
      <c r="AE17" s="11">
        <f>'OddsRatio_working_3-way'!X17^(1/3)*SIN(('OddsRatio_working_3-way'!Y17+4*PI())/3)</f>
        <v>-0.467881705006299</v>
      </c>
      <c r="AF17" s="11">
        <f>-'OddsRatio_working_3-way'!U17/(3*'OddsRatio_working_3-way'!X17^(1/3))*COS(('OddsRatio_working_3-way'!Y17)/3)</f>
        <v>0.52567815924369066</v>
      </c>
      <c r="AG17" s="11">
        <f>-'OddsRatio_working_3-way'!U17/(3*'OddsRatio_working_3-way'!X17^(1/3))*COS(('OddsRatio_working_3-way'!Y17+2*PI())/3)</f>
        <v>-0.28471672575917251</v>
      </c>
      <c r="AH17" s="11">
        <f>-'OddsRatio_working_3-way'!U17/(3*'OddsRatio_working_3-way'!X17^(1/3))*COS(('OddsRatio_working_3-way'!Y17+4*PI())/3)</f>
        <v>-0.24096143348451812</v>
      </c>
      <c r="AI17" s="11">
        <f>'OddsRatio_working_3-way'!U17/(3*'OddsRatio_working_3-way'!X17^(1/3))*SIN(('OddsRatio_working_3-way'!Y17)/3)</f>
        <v>-2.5262129773242513E-2</v>
      </c>
      <c r="AJ17" s="11">
        <f>'OddsRatio_working_3-way'!U17/(3*'OddsRatio_working_3-way'!X17^(1/3))*SIN(('OddsRatio_working_3-way'!Y17+2*PI())/3)</f>
        <v>-0.44261957523305645</v>
      </c>
      <c r="AK17" s="11">
        <f>'OddsRatio_working_3-way'!U17/(3*'OddsRatio_working_3-way'!X17^(1/3))*SIN(('OddsRatio_working_3-way'!Y17+4*PI())/3)</f>
        <v>0.46788170500629889</v>
      </c>
      <c r="AL17" s="11">
        <f>'OddsRatio_working_3-way'!Z17+'OddsRatio_working_3-way'!AF17</f>
        <v>1.0513563184873815</v>
      </c>
      <c r="AM17" s="11">
        <f>'OddsRatio_working_3-way'!AA17+'OddsRatio_working_3-way'!AG17</f>
        <v>-0.56943345151834501</v>
      </c>
      <c r="AN17" s="11">
        <f>'OddsRatio_working_3-way'!AB17+'OddsRatio_working_3-way'!AH17</f>
        <v>-0.4819228669690363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1.0513563184873815</v>
      </c>
      <c r="AS17" s="11">
        <f>IF(('OddsRatio_working_3-way'!X17=0),IF(Q17&gt;0,-Q17^(1/3),(-Q17)^(1/3)),'OddsRatio_working_3-way'!AM17-'OddsRatio_working_3-way'!R17/3)</f>
        <v>-0.56943345151834501</v>
      </c>
      <c r="AT17" s="11">
        <f>IF(('OddsRatio_working_3-way'!X17=0),IF(Q17&gt;0,-Q17^(1/3),(-Q17)^(1/3)),'OddsRatio_working_3-way'!AN17-'OddsRatio_working_3-way'!R17/3)</f>
        <v>-0.4819228669690363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2.17</v>
      </c>
      <c r="B18" s="4">
        <f>IF('True_Odds_Calculator_3-way'!B19="","",'True_Odds_Calculator_3-way'!B19)</f>
        <v>3.31</v>
      </c>
      <c r="C18" s="4">
        <f>IF('True_Odds_Calculator_3-way'!C19="","",'True_Odds_Calculator_3-way'!C19)</f>
        <v>3.68</v>
      </c>
      <c r="D18" s="9">
        <f t="shared" si="13"/>
        <v>0.4476421155808511</v>
      </c>
      <c r="E18" s="9">
        <f t="shared" si="14"/>
        <v>0.29101782011804095</v>
      </c>
      <c r="F18" s="9">
        <f t="shared" si="15"/>
        <v>0.26134006430110784</v>
      </c>
      <c r="G18" s="9">
        <f t="shared" si="16"/>
        <v>1.0546388274955192</v>
      </c>
      <c r="H18" s="9">
        <f t="shared" si="17"/>
        <v>2.2339274281697574</v>
      </c>
      <c r="I18" s="9">
        <f t="shared" si="18"/>
        <v>3.4362156915146498</v>
      </c>
      <c r="J18" s="9">
        <f t="shared" si="19"/>
        <v>3.8264320576879913</v>
      </c>
      <c r="K18" s="11">
        <f t="shared" si="20"/>
        <v>0.46082949308755761</v>
      </c>
      <c r="L18" s="11">
        <f t="shared" si="21"/>
        <v>0.30211480362537763</v>
      </c>
      <c r="M18" s="11">
        <f t="shared" si="22"/>
        <v>0.27173913043478259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-0.2740293555590394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0.23304788498451287</v>
      </c>
      <c r="Q18" s="11">
        <f>2*'OddsRatio_working_3-way'!K18*'OddsRatio_working_3-way'!L18*'OddsRatio_working_3-way'!M18</f>
        <v>7.566489772224444E-2</v>
      </c>
      <c r="R18" s="11">
        <f t="shared" si="23"/>
        <v>0</v>
      </c>
      <c r="S18" s="11">
        <f t="shared" si="24"/>
        <v>-0.85044861164264163</v>
      </c>
      <c r="T18" s="11">
        <f t="shared" si="25"/>
        <v>-0.27611967910475377</v>
      </c>
      <c r="U18" s="11">
        <f>'OddsRatio_working_3-way'!S18-'OddsRatio_working_3-way'!R18^2/3</f>
        <v>-0.85044861164264163</v>
      </c>
      <c r="V18" s="11">
        <f>'OddsRatio_working_3-way'!S18*'OddsRatio_working_3-way'!R18/3-2*'OddsRatio_working_3-way'!R18^3/27-'OddsRatio_working_3-way'!T18</f>
        <v>0.27611967910475377</v>
      </c>
      <c r="W18" s="11">
        <f>'OddsRatio_working_3-way'!V18^2+4*'OddsRatio_working_3-way'!U18^3/27</f>
        <v>-1.4883534517657435E-2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0.15093509507944933</v>
      </c>
      <c r="Y18" s="11">
        <f>IF('OddsRatio_working_3-way'!W18&gt;=0,IF('OddsRatio_working_3-way'!V18+SQRT('OddsRatio_working_3-way'!W18)&gt;0,0,PI()),ACOS('OddsRatio_working_3-way'!V18/(2*'OddsRatio_working_3-way'!X18)))</f>
        <v>0.41603942415112938</v>
      </c>
      <c r="Z18" s="11">
        <f>'OddsRatio_working_3-way'!X18^(1/3)*COS('OddsRatio_working_3-way'!Y18/3)</f>
        <v>0.52731941374775959</v>
      </c>
      <c r="AA18" s="11">
        <f>'OddsRatio_working_3-way'!X18^(1/3)*COS(('OddsRatio_working_3-way'!Y18+2*PI())/3)</f>
        <v>-0.32740003809517004</v>
      </c>
      <c r="AB18" s="11">
        <f>'OddsRatio_working_3-way'!X18^(1/3)*COS(('OddsRatio_working_3-way'!Y18+4*PI())/3)</f>
        <v>-0.19991937565258963</v>
      </c>
      <c r="AC18" s="11">
        <f>'OddsRatio_working_3-way'!X18^(1/3)*SIN('OddsRatio_working_3-way'!Y18/3)</f>
        <v>7.3600994777695716E-2</v>
      </c>
      <c r="AD18" s="11">
        <f>'OddsRatio_working_3-way'!X18^(1/3)*SIN(('OddsRatio_working_3-way'!Y18+2*PI())/3)</f>
        <v>0.41987151082542906</v>
      </c>
      <c r="AE18" s="11">
        <f>'OddsRatio_working_3-way'!X18^(1/3)*SIN(('OddsRatio_working_3-way'!Y18+4*PI())/3)</f>
        <v>-0.49347250560312472</v>
      </c>
      <c r="AF18" s="11">
        <f>-'OddsRatio_working_3-way'!U18/(3*'OddsRatio_working_3-way'!X18^(1/3))*COS(('OddsRatio_working_3-way'!Y18)/3)</f>
        <v>0.52731941374775959</v>
      </c>
      <c r="AG18" s="11">
        <f>-'OddsRatio_working_3-way'!U18/(3*'OddsRatio_working_3-way'!X18^(1/3))*COS(('OddsRatio_working_3-way'!Y18+2*PI())/3)</f>
        <v>-0.32740003809517004</v>
      </c>
      <c r="AH18" s="11">
        <f>-'OddsRatio_working_3-way'!U18/(3*'OddsRatio_working_3-way'!X18^(1/3))*COS(('OddsRatio_working_3-way'!Y18+4*PI())/3)</f>
        <v>-0.19991937565258963</v>
      </c>
      <c r="AI18" s="11">
        <f>'OddsRatio_working_3-way'!U18/(3*'OddsRatio_working_3-way'!X18^(1/3))*SIN(('OddsRatio_working_3-way'!Y18)/3)</f>
        <v>-7.3600994777695716E-2</v>
      </c>
      <c r="AJ18" s="11">
        <f>'OddsRatio_working_3-way'!U18/(3*'OddsRatio_working_3-way'!X18^(1/3))*SIN(('OddsRatio_working_3-way'!Y18+2*PI())/3)</f>
        <v>-0.41987151082542906</v>
      </c>
      <c r="AK18" s="11">
        <f>'OddsRatio_working_3-way'!U18/(3*'OddsRatio_working_3-way'!X18^(1/3))*SIN(('OddsRatio_working_3-way'!Y18+4*PI())/3)</f>
        <v>0.49347250560312472</v>
      </c>
      <c r="AL18" s="11">
        <f>'OddsRatio_working_3-way'!Z18+'OddsRatio_working_3-way'!AF18</f>
        <v>1.0546388274955192</v>
      </c>
      <c r="AM18" s="11">
        <f>'OddsRatio_working_3-way'!AA18+'OddsRatio_working_3-way'!AG18</f>
        <v>-0.65480007619034009</v>
      </c>
      <c r="AN18" s="11">
        <f>'OddsRatio_working_3-way'!AB18+'OddsRatio_working_3-way'!AH18</f>
        <v>-0.39983875130517926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1.0546388274955192</v>
      </c>
      <c r="AS18" s="11">
        <f>IF(('OddsRatio_working_3-way'!X18=0),IF(Q18&gt;0,-Q18^(1/3),(-Q18)^(1/3)),'OddsRatio_working_3-way'!AM18-'OddsRatio_working_3-way'!R18/3)</f>
        <v>-0.65480007619034009</v>
      </c>
      <c r="AT18" s="11">
        <f>IF(('OddsRatio_working_3-way'!X18=0),IF(Q18&gt;0,-Q18^(1/3),(-Q18)^(1/3)),'OddsRatio_working_3-way'!AN18-'OddsRatio_working_3-way'!R18/3)</f>
        <v>-0.39983875130517926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3.37</v>
      </c>
      <c r="B19" s="4">
        <f>IF('True_Odds_Calculator_3-way'!B20="","",'True_Odds_Calculator_3-way'!B20)</f>
        <v>3.6</v>
      </c>
      <c r="C19" s="4">
        <f>IF('True_Odds_Calculator_3-way'!C20="","",'True_Odds_Calculator_3-way'!C20)</f>
        <v>2.21</v>
      </c>
      <c r="D19" s="9">
        <f t="shared" si="13"/>
        <v>0.28817839066557643</v>
      </c>
      <c r="E19" s="9">
        <f t="shared" si="14"/>
        <v>0.26955743471337462</v>
      </c>
      <c r="F19" s="9">
        <f t="shared" si="15"/>
        <v>0.44226417462104917</v>
      </c>
      <c r="G19" s="9">
        <f t="shared" si="16"/>
        <v>1.0422248174526954</v>
      </c>
      <c r="H19" s="9">
        <f t="shared" si="17"/>
        <v>3.4700728173628885</v>
      </c>
      <c r="I19" s="9">
        <f t="shared" si="18"/>
        <v>3.7097845253770068</v>
      </c>
      <c r="J19" s="9">
        <f t="shared" si="19"/>
        <v>2.2610920291177612</v>
      </c>
      <c r="K19" s="11">
        <f t="shared" si="20"/>
        <v>0.29673590504451036</v>
      </c>
      <c r="L19" s="11">
        <f t="shared" si="21"/>
        <v>0.27777777777777779</v>
      </c>
      <c r="M19" s="11">
        <f t="shared" si="22"/>
        <v>0.45248868778280543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-0.27808808983534083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0.23049621583397112</v>
      </c>
      <c r="Q19" s="11">
        <f>2*'OddsRatio_working_3-way'!K19*'OddsRatio_working_3-way'!L19*'OddsRatio_working_3-way'!M19</f>
        <v>7.4594244606463134E-2</v>
      </c>
      <c r="R19" s="11">
        <f t="shared" si="23"/>
        <v>0</v>
      </c>
      <c r="S19" s="11">
        <f t="shared" si="24"/>
        <v>-0.82886043760612182</v>
      </c>
      <c r="T19" s="11">
        <f t="shared" si="25"/>
        <v>-0.26823962382075134</v>
      </c>
      <c r="U19" s="11">
        <f>'OddsRatio_working_3-way'!S19-'OddsRatio_working_3-way'!R19^2/3</f>
        <v>-0.82886043760612182</v>
      </c>
      <c r="V19" s="11">
        <f>'OddsRatio_working_3-way'!S19*'OddsRatio_working_3-way'!R19/3-2*'OddsRatio_working_3-way'!R19^3/27-'OddsRatio_working_3-way'!T19</f>
        <v>0.26823962382075134</v>
      </c>
      <c r="W19" s="11">
        <f>'OddsRatio_working_3-way'!V19^2+4*'OddsRatio_working_3-way'!U19^3/27</f>
        <v>-1.2408259537069644E-2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0.14522461510068449</v>
      </c>
      <c r="Y19" s="11">
        <f>IF('OddsRatio_working_3-way'!W19&gt;=0,IF('OddsRatio_working_3-way'!V19+SQRT('OddsRatio_working_3-way'!W19)&gt;0,0,PI()),ACOS('OddsRatio_working_3-way'!V19/(2*'OddsRatio_working_3-way'!X19)))</f>
        <v>0.39360205708574725</v>
      </c>
      <c r="Z19" s="11">
        <f>'OddsRatio_working_3-way'!X19^(1/3)*COS('OddsRatio_working_3-way'!Y19/3)</f>
        <v>0.52111240872634779</v>
      </c>
      <c r="AA19" s="11">
        <f>'OddsRatio_working_3-way'!X19^(1/3)*COS(('OddsRatio_working_3-way'!Y19+2*PI())/3)</f>
        <v>-0.32010872324439676</v>
      </c>
      <c r="AB19" s="11">
        <f>'OddsRatio_working_3-way'!X19^(1/3)*COS(('OddsRatio_working_3-way'!Y19+4*PI())/3)</f>
        <v>-0.20100368548195088</v>
      </c>
      <c r="AC19" s="11">
        <f>'OddsRatio_working_3-way'!X19^(1/3)*SIN('OddsRatio_working_3-way'!Y19/3)</f>
        <v>6.8765325613988668E-2</v>
      </c>
      <c r="AD19" s="11">
        <f>'OddsRatio_working_3-way'!X19^(1/3)*SIN(('OddsRatio_working_3-way'!Y19+2*PI())/3)</f>
        <v>0.41691392137732242</v>
      </c>
      <c r="AE19" s="11">
        <f>'OddsRatio_working_3-way'!X19^(1/3)*SIN(('OddsRatio_working_3-way'!Y19+4*PI())/3)</f>
        <v>-0.4856792469913111</v>
      </c>
      <c r="AF19" s="11">
        <f>-'OddsRatio_working_3-way'!U19/(3*'OddsRatio_working_3-way'!X19^(1/3))*COS(('OddsRatio_working_3-way'!Y19)/3)</f>
        <v>0.52111240872634768</v>
      </c>
      <c r="AG19" s="11">
        <f>-'OddsRatio_working_3-way'!U19/(3*'OddsRatio_working_3-way'!X19^(1/3))*COS(('OddsRatio_working_3-way'!Y19+2*PI())/3)</f>
        <v>-0.32010872324439671</v>
      </c>
      <c r="AH19" s="11">
        <f>-'OddsRatio_working_3-way'!U19/(3*'OddsRatio_working_3-way'!X19^(1/3))*COS(('OddsRatio_working_3-way'!Y19+4*PI())/3)</f>
        <v>-0.20100368548195083</v>
      </c>
      <c r="AI19" s="11">
        <f>'OddsRatio_working_3-way'!U19/(3*'OddsRatio_working_3-way'!X19^(1/3))*SIN(('OddsRatio_working_3-way'!Y19)/3)</f>
        <v>-6.8765325613988654E-2</v>
      </c>
      <c r="AJ19" s="11">
        <f>'OddsRatio_working_3-way'!U19/(3*'OddsRatio_working_3-way'!X19^(1/3))*SIN(('OddsRatio_working_3-way'!Y19+2*PI())/3)</f>
        <v>-0.41691392137732231</v>
      </c>
      <c r="AK19" s="11">
        <f>'OddsRatio_working_3-way'!U19/(3*'OddsRatio_working_3-way'!X19^(1/3))*SIN(('OddsRatio_working_3-way'!Y19+4*PI())/3)</f>
        <v>0.48567924699131099</v>
      </c>
      <c r="AL19" s="11">
        <f>'OddsRatio_working_3-way'!Z19+'OddsRatio_working_3-way'!AF19</f>
        <v>1.0422248174526954</v>
      </c>
      <c r="AM19" s="11">
        <f>'OddsRatio_working_3-way'!AA19+'OddsRatio_working_3-way'!AG19</f>
        <v>-0.64021744648879353</v>
      </c>
      <c r="AN19" s="11">
        <f>'OddsRatio_working_3-way'!AB19+'OddsRatio_working_3-way'!AH19</f>
        <v>-0.40200737096390171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1.0422248174526954</v>
      </c>
      <c r="AS19" s="11">
        <f>IF(('OddsRatio_working_3-way'!X19=0),IF(Q19&gt;0,-Q19^(1/3),(-Q19)^(1/3)),'OddsRatio_working_3-way'!AM19-'OddsRatio_working_3-way'!R19/3)</f>
        <v>-0.64021744648879353</v>
      </c>
      <c r="AT19" s="11">
        <f>IF(('OddsRatio_working_3-way'!X19=0),IF(Q19&gt;0,-Q19^(1/3),(-Q19)^(1/3)),'OddsRatio_working_3-way'!AN19-'OddsRatio_working_3-way'!R19/3)</f>
        <v>-0.40200737096390171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3.04</v>
      </c>
      <c r="B20" s="4">
        <f>IF('True_Odds_Calculator_3-way'!B21="","",'True_Odds_Calculator_3-way'!B21)</f>
        <v>3.8</v>
      </c>
      <c r="C20" s="4">
        <f>IF('True_Odds_Calculator_3-way'!C21="","",'True_Odds_Calculator_3-way'!C21)</f>
        <v>2.29</v>
      </c>
      <c r="D20" s="9">
        <f t="shared" si="13"/>
        <v>0.319337651076676</v>
      </c>
      <c r="E20" s="9">
        <f t="shared" si="14"/>
        <v>0.25474052549698795</v>
      </c>
      <c r="F20" s="9">
        <f t="shared" si="15"/>
        <v>0.42592182342633589</v>
      </c>
      <c r="G20" s="9">
        <f t="shared" si="16"/>
        <v>1.0448439545200561</v>
      </c>
      <c r="H20" s="9">
        <f t="shared" si="17"/>
        <v>3.1314816672209145</v>
      </c>
      <c r="I20" s="9">
        <f t="shared" si="18"/>
        <v>3.9255630726561566</v>
      </c>
      <c r="J20" s="9">
        <f t="shared" si="19"/>
        <v>2.3478487013308729</v>
      </c>
      <c r="K20" s="11">
        <f t="shared" si="20"/>
        <v>0.32894736842105265</v>
      </c>
      <c r="L20" s="11">
        <f t="shared" si="21"/>
        <v>0.26315789473684209</v>
      </c>
      <c r="M20" s="11">
        <f t="shared" si="22"/>
        <v>0.4366812227074236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-0.2785385089936977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0.23172229009665046</v>
      </c>
      <c r="Q20" s="11">
        <f>2*'OddsRatio_working_3-way'!K20*'OddsRatio_working_3-way'!L20*'OddsRatio_working_3-way'!M20</f>
        <v>7.560270476236558E-2</v>
      </c>
      <c r="R20" s="11">
        <f t="shared" si="23"/>
        <v>0</v>
      </c>
      <c r="S20" s="11">
        <f t="shared" si="24"/>
        <v>-0.83192191605324306</v>
      </c>
      <c r="T20" s="11">
        <f t="shared" si="25"/>
        <v>-0.27142640001737134</v>
      </c>
      <c r="U20" s="11">
        <f>'OddsRatio_working_3-way'!S20-'OddsRatio_working_3-way'!R20^2/3</f>
        <v>-0.83192191605324306</v>
      </c>
      <c r="V20" s="11">
        <f>'OddsRatio_working_3-way'!S20*'OddsRatio_working_3-way'!R20/3-2*'OddsRatio_working_3-way'!R20^3/27-'OddsRatio_working_3-way'!T20</f>
        <v>0.27142640001737134</v>
      </c>
      <c r="W20" s="11">
        <f>'OddsRatio_working_3-way'!V20^2+4*'OddsRatio_working_3-way'!U20^3/27</f>
        <v>-1.1626706184278468E-2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0.14602995994886508</v>
      </c>
      <c r="Y20" s="11">
        <f>IF('OddsRatio_working_3-way'!W20&gt;=0,IF('OddsRatio_working_3-way'!V20+SQRT('OddsRatio_working_3-way'!W20)&gt;0,0,PI()),ACOS('OddsRatio_working_3-way'!V20/(2*'OddsRatio_working_3-way'!X20)))</f>
        <v>0.37814320368930732</v>
      </c>
      <c r="Z20" s="11">
        <f>'OddsRatio_working_3-way'!X20^(1/3)*COS('OddsRatio_working_3-way'!Y20/3)</f>
        <v>0.52242197726002804</v>
      </c>
      <c r="AA20" s="11">
        <f>'OddsRatio_working_3-way'!X20^(1/3)*COS(('OddsRatio_working_3-way'!Y20+2*PI())/3)</f>
        <v>-0.3185428058879981</v>
      </c>
      <c r="AB20" s="11">
        <f>'OddsRatio_working_3-way'!X20^(1/3)*COS(('OddsRatio_working_3-way'!Y20+4*PI())/3)</f>
        <v>-0.20387917137203007</v>
      </c>
      <c r="AC20" s="11">
        <f>'OddsRatio_working_3-way'!X20^(1/3)*SIN('OddsRatio_working_3-way'!Y20/3)</f>
        <v>6.620108025405512E-2</v>
      </c>
      <c r="AD20" s="11">
        <f>'OddsRatio_working_3-way'!X20^(1/3)*SIN(('OddsRatio_working_3-way'!Y20+2*PI())/3)</f>
        <v>0.41933016367545312</v>
      </c>
      <c r="AE20" s="11">
        <f>'OddsRatio_working_3-way'!X20^(1/3)*SIN(('OddsRatio_working_3-way'!Y20+4*PI())/3)</f>
        <v>-0.48553124392950808</v>
      </c>
      <c r="AF20" s="11">
        <f>-'OddsRatio_working_3-way'!U20/(3*'OddsRatio_working_3-way'!X20^(1/3))*COS(('OddsRatio_working_3-way'!Y20)/3)</f>
        <v>0.52242197726002793</v>
      </c>
      <c r="AG20" s="11">
        <f>-'OddsRatio_working_3-way'!U20/(3*'OddsRatio_working_3-way'!X20^(1/3))*COS(('OddsRatio_working_3-way'!Y20+2*PI())/3)</f>
        <v>-0.31854280588799805</v>
      </c>
      <c r="AH20" s="11">
        <f>-'OddsRatio_working_3-way'!U20/(3*'OddsRatio_working_3-way'!X20^(1/3))*COS(('OddsRatio_working_3-way'!Y20+4*PI())/3)</f>
        <v>-0.20387917137203002</v>
      </c>
      <c r="AI20" s="11">
        <f>'OddsRatio_working_3-way'!U20/(3*'OddsRatio_working_3-way'!X20^(1/3))*SIN(('OddsRatio_working_3-way'!Y20)/3)</f>
        <v>-6.6201080254055106E-2</v>
      </c>
      <c r="AJ20" s="11">
        <f>'OddsRatio_working_3-way'!U20/(3*'OddsRatio_working_3-way'!X20^(1/3))*SIN(('OddsRatio_working_3-way'!Y20+2*PI())/3)</f>
        <v>-0.419330163675453</v>
      </c>
      <c r="AK20" s="11">
        <f>'OddsRatio_working_3-way'!U20/(3*'OddsRatio_working_3-way'!X20^(1/3))*SIN(('OddsRatio_working_3-way'!Y20+4*PI())/3)</f>
        <v>0.48553124392950797</v>
      </c>
      <c r="AL20" s="11">
        <f>'OddsRatio_working_3-way'!Z20+'OddsRatio_working_3-way'!AF20</f>
        <v>1.0448439545200561</v>
      </c>
      <c r="AM20" s="11">
        <f>'OddsRatio_working_3-way'!AA20+'OddsRatio_working_3-way'!AG20</f>
        <v>-0.63708561177599621</v>
      </c>
      <c r="AN20" s="11">
        <f>'OddsRatio_working_3-way'!AB20+'OddsRatio_working_3-way'!AH20</f>
        <v>-0.40775834274406009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1.0448439545200561</v>
      </c>
      <c r="AS20" s="11">
        <f>IF(('OddsRatio_working_3-way'!X20=0),IF(Q20&gt;0,-Q20^(1/3),(-Q20)^(1/3)),'OddsRatio_working_3-way'!AM20-'OddsRatio_working_3-way'!R20/3)</f>
        <v>-0.63708561177599621</v>
      </c>
      <c r="AT20" s="11">
        <f>IF(('OddsRatio_working_3-way'!X20=0),IF(Q20&gt;0,-Q20^(1/3),(-Q20)^(1/3)),'OddsRatio_working_3-way'!AN20-'OddsRatio_working_3-way'!R20/3)</f>
        <v>-0.40775834274406009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10.31</v>
      </c>
      <c r="B21" s="4">
        <f>IF('True_Odds_Calculator_3-way'!B22="","",'True_Odds_Calculator_3-way'!B22)</f>
        <v>6.55</v>
      </c>
      <c r="C21" s="4">
        <f>IF('True_Odds_Calculator_3-way'!C22="","",'True_Odds_Calculator_3-way'!C22)</f>
        <v>1.27</v>
      </c>
      <c r="D21" s="9">
        <f t="shared" si="13"/>
        <v>8.880684824725564E-2</v>
      </c>
      <c r="E21" s="9">
        <f t="shared" si="14"/>
        <v>0.14051731422217059</v>
      </c>
      <c r="F21" s="9">
        <f t="shared" si="15"/>
        <v>0.77067583753057378</v>
      </c>
      <c r="G21" s="9">
        <f t="shared" si="16"/>
        <v>1.1020830140572149</v>
      </c>
      <c r="H21" s="9">
        <f t="shared" si="17"/>
        <v>11.26039286087267</v>
      </c>
      <c r="I21" s="9">
        <f t="shared" si="18"/>
        <v>7.116560728017542</v>
      </c>
      <c r="J21" s="9">
        <f t="shared" si="19"/>
        <v>1.2975624137954482</v>
      </c>
      <c r="K21" s="11">
        <f t="shared" si="20"/>
        <v>9.6993210475266725E-2</v>
      </c>
      <c r="L21" s="11">
        <f t="shared" si="21"/>
        <v>0.15267175572519084</v>
      </c>
      <c r="M21" s="11">
        <f t="shared" si="22"/>
        <v>0.78740157480314954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-0.16266823034234701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0.17641489144566755</v>
      </c>
      <c r="Q21" s="11">
        <f>2*'OddsRatio_working_3-way'!K21*'OddsRatio_working_3-way'!L21*'OddsRatio_working_3-way'!M21</f>
        <v>2.3319879900286524E-2</v>
      </c>
      <c r="R21" s="11">
        <f t="shared" si="23"/>
        <v>0</v>
      </c>
      <c r="S21" s="11">
        <f t="shared" si="24"/>
        <v>-1.0845073501715099</v>
      </c>
      <c r="T21" s="11">
        <f t="shared" si="25"/>
        <v>-0.1433585393485142</v>
      </c>
      <c r="U21" s="11">
        <f>'OddsRatio_working_3-way'!S21-'OddsRatio_working_3-way'!R21^2/3</f>
        <v>-1.0845073501715099</v>
      </c>
      <c r="V21" s="11">
        <f>'OddsRatio_working_3-way'!S21*'OddsRatio_working_3-way'!R21/3-2*'OddsRatio_working_3-way'!R21^3/27-'OddsRatio_working_3-way'!T21</f>
        <v>0.1433585393485142</v>
      </c>
      <c r="W21" s="11">
        <f>'OddsRatio_working_3-way'!V21^2+4*'OddsRatio_working_3-way'!U21^3/27</f>
        <v>-0.16841870486970381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0.21735361491923899</v>
      </c>
      <c r="Y21" s="11">
        <f>IF('OddsRatio_working_3-way'!W21&gt;=0,IF('OddsRatio_working_3-way'!V21+SQRT('OddsRatio_working_3-way'!W21)&gt;0,0,PI()),ACOS('OddsRatio_working_3-way'!V21/(2*'OddsRatio_working_3-way'!X21)))</f>
        <v>1.2347238749119431</v>
      </c>
      <c r="Z21" s="11">
        <f>'OddsRatio_working_3-way'!X21^(1/3)*COS('OddsRatio_working_3-way'!Y21/3)</f>
        <v>0.55104150702860744</v>
      </c>
      <c r="AA21" s="11">
        <f>'OddsRatio_working_3-way'!X21^(1/3)*COS(('OddsRatio_working_3-way'!Y21+2*PI())/3)</f>
        <v>-0.48382769216880051</v>
      </c>
      <c r="AB21" s="11">
        <f>'OddsRatio_working_3-way'!X21^(1/3)*COS(('OddsRatio_working_3-way'!Y21+4*PI())/3)</f>
        <v>-6.7213814859807153E-2</v>
      </c>
      <c r="AC21" s="11">
        <f>'OddsRatio_working_3-way'!X21^(1/3)*SIN('OddsRatio_working_3-way'!Y21/3)</f>
        <v>0.24053213421248135</v>
      </c>
      <c r="AD21" s="11">
        <f>'OddsRatio_working_3-way'!X21^(1/3)*SIN(('OddsRatio_working_3-way'!Y21+2*PI())/3)</f>
        <v>0.35694987652019489</v>
      </c>
      <c r="AE21" s="11">
        <f>'OddsRatio_working_3-way'!X21^(1/3)*SIN(('OddsRatio_working_3-way'!Y21+4*PI())/3)</f>
        <v>-0.59748201073267593</v>
      </c>
      <c r="AF21" s="11">
        <f>-'OddsRatio_working_3-way'!U21/(3*'OddsRatio_working_3-way'!X21^(1/3))*COS(('OddsRatio_working_3-way'!Y21)/3)</f>
        <v>0.55104150702860744</v>
      </c>
      <c r="AG21" s="11">
        <f>-'OddsRatio_working_3-way'!U21/(3*'OddsRatio_working_3-way'!X21^(1/3))*COS(('OddsRatio_working_3-way'!Y21+2*PI())/3)</f>
        <v>-0.48382769216880051</v>
      </c>
      <c r="AH21" s="11">
        <f>-'OddsRatio_working_3-way'!U21/(3*'OddsRatio_working_3-way'!X21^(1/3))*COS(('OddsRatio_working_3-way'!Y21+4*PI())/3)</f>
        <v>-6.7213814859807153E-2</v>
      </c>
      <c r="AI21" s="11">
        <f>'OddsRatio_working_3-way'!U21/(3*'OddsRatio_working_3-way'!X21^(1/3))*SIN(('OddsRatio_working_3-way'!Y21)/3)</f>
        <v>-0.24053213421248135</v>
      </c>
      <c r="AJ21" s="11">
        <f>'OddsRatio_working_3-way'!U21/(3*'OddsRatio_working_3-way'!X21^(1/3))*SIN(('OddsRatio_working_3-way'!Y21+2*PI())/3)</f>
        <v>-0.35694987652019489</v>
      </c>
      <c r="AK21" s="11">
        <f>'OddsRatio_working_3-way'!U21/(3*'OddsRatio_working_3-way'!X21^(1/3))*SIN(('OddsRatio_working_3-way'!Y21+4*PI())/3)</f>
        <v>0.59748201073267593</v>
      </c>
      <c r="AL21" s="11">
        <f>'OddsRatio_working_3-way'!Z21+'OddsRatio_working_3-way'!AF21</f>
        <v>1.1020830140572149</v>
      </c>
      <c r="AM21" s="11">
        <f>'OddsRatio_working_3-way'!AA21+'OddsRatio_working_3-way'!AG21</f>
        <v>-0.96765538433760101</v>
      </c>
      <c r="AN21" s="11">
        <f>'OddsRatio_working_3-way'!AB21+'OddsRatio_working_3-way'!AH21</f>
        <v>-0.13442762971961431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1.1020830140572149</v>
      </c>
      <c r="AS21" s="11">
        <f>IF(('OddsRatio_working_3-way'!X21=0),IF(Q21&gt;0,-Q21^(1/3),(-Q21)^(1/3)),'OddsRatio_working_3-way'!AM21-'OddsRatio_working_3-way'!R21/3)</f>
        <v>-0.96765538433760101</v>
      </c>
      <c r="AT21" s="11">
        <f>IF(('OddsRatio_working_3-way'!X21=0),IF(Q21&gt;0,-Q21^(1/3),(-Q21)^(1/3)),'OddsRatio_working_3-way'!AN21-'OddsRatio_working_3-way'!R21/3)</f>
        <v>-0.13442762971961431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2.27</v>
      </c>
      <c r="B22" s="4">
        <f>IF('True_Odds_Calculator_3-way'!B23="","",'True_Odds_Calculator_3-way'!B23)</f>
        <v>3.16</v>
      </c>
      <c r="C22" s="4">
        <f>IF('True_Odds_Calculator_3-way'!C23="","",'True_Odds_Calculator_3-way'!C23)</f>
        <v>3.62</v>
      </c>
      <c r="D22" s="9">
        <f t="shared" si="13"/>
        <v>0.42811534757129599</v>
      </c>
      <c r="E22" s="9">
        <f t="shared" si="14"/>
        <v>0.30562867721145803</v>
      </c>
      <c r="F22" s="9">
        <f t="shared" si="15"/>
        <v>0.26625597521724603</v>
      </c>
      <c r="G22" s="9">
        <f t="shared" si="16"/>
        <v>1.0518260522139362</v>
      </c>
      <c r="H22" s="9">
        <f t="shared" si="17"/>
        <v>2.335819086311699</v>
      </c>
      <c r="I22" s="9">
        <f t="shared" si="18"/>
        <v>3.2719442727821026</v>
      </c>
      <c r="J22" s="9">
        <f t="shared" si="19"/>
        <v>3.7557842568005122</v>
      </c>
      <c r="K22" s="11">
        <f t="shared" si="20"/>
        <v>0.44052863436123346</v>
      </c>
      <c r="L22" s="11">
        <f t="shared" si="21"/>
        <v>0.31645569620253161</v>
      </c>
      <c r="M22" s="11">
        <f t="shared" si="22"/>
        <v>0.27624309392265195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-0.27678162392675254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0.23298816681983553</v>
      </c>
      <c r="Q22" s="11">
        <f>2*'OddsRatio_working_3-way'!K22*'OddsRatio_working_3-way'!L22*'OddsRatio_working_3-way'!M22</f>
        <v>7.7020881593334062E-2</v>
      </c>
      <c r="R22" s="11">
        <f t="shared" si="23"/>
        <v>0</v>
      </c>
      <c r="S22" s="11">
        <f t="shared" si="24"/>
        <v>-0.84177613930574191</v>
      </c>
      <c r="T22" s="11">
        <f t="shared" si="25"/>
        <v>-0.27827310390272464</v>
      </c>
      <c r="U22" s="11">
        <f>'OddsRatio_working_3-way'!S22-'OddsRatio_working_3-way'!R22^2/3</f>
        <v>-0.84177613930574191</v>
      </c>
      <c r="V22" s="11">
        <f>'OddsRatio_working_3-way'!S22*'OddsRatio_working_3-way'!R22/3-2*'OddsRatio_working_3-way'!R22^3/27-'OddsRatio_working_3-way'!T22</f>
        <v>0.27827310390272464</v>
      </c>
      <c r="W22" s="11">
        <f>'OddsRatio_working_3-way'!V22^2+4*'OddsRatio_working_3-way'!U22^3/27</f>
        <v>-1.0930255504495959E-2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0.14863224402880465</v>
      </c>
      <c r="Y22" s="11">
        <f>IF('OddsRatio_working_3-way'!W22&gt;=0,IF('OddsRatio_working_3-way'!V22+SQRT('OddsRatio_working_3-way'!W22)&gt;0,0,PI()),ACOS('OddsRatio_working_3-way'!V22/(2*'OddsRatio_working_3-way'!X22)))</f>
        <v>0.35938629698583968</v>
      </c>
      <c r="Z22" s="11">
        <f>'OddsRatio_working_3-way'!X22^(1/3)*COS('OddsRatio_working_3-way'!Y22/3)</f>
        <v>0.52591302610696811</v>
      </c>
      <c r="AA22" s="11">
        <f>'OddsRatio_working_3-way'!X22^(1/3)*COS(('OddsRatio_working_3-way'!Y22+2*PI())/3)</f>
        <v>-0.31778033592907423</v>
      </c>
      <c r="AB22" s="11">
        <f>'OddsRatio_working_3-way'!X22^(1/3)*COS(('OddsRatio_working_3-way'!Y22+4*PI())/3)</f>
        <v>-0.20813269017789382</v>
      </c>
      <c r="AC22" s="11">
        <f>'OddsRatio_working_3-way'!X22^(1/3)*SIN('OddsRatio_working_3-way'!Y22/3)</f>
        <v>6.3305097790452805E-2</v>
      </c>
      <c r="AD22" s="11">
        <f>'OddsRatio_working_3-way'!X22^(1/3)*SIN(('OddsRatio_working_3-way'!Y22+2*PI())/3)</f>
        <v>0.42380149189455679</v>
      </c>
      <c r="AE22" s="11">
        <f>'OddsRatio_working_3-way'!X22^(1/3)*SIN(('OddsRatio_working_3-way'!Y22+4*PI())/3)</f>
        <v>-0.48710658968500953</v>
      </c>
      <c r="AF22" s="11">
        <f>-'OddsRatio_working_3-way'!U22/(3*'OddsRatio_working_3-way'!X22^(1/3))*COS(('OddsRatio_working_3-way'!Y22)/3)</f>
        <v>0.52591302610696811</v>
      </c>
      <c r="AG22" s="11">
        <f>-'OddsRatio_working_3-way'!U22/(3*'OddsRatio_working_3-way'!X22^(1/3))*COS(('OddsRatio_working_3-way'!Y22+2*PI())/3)</f>
        <v>-0.31778033592907423</v>
      </c>
      <c r="AH22" s="11">
        <f>-'OddsRatio_working_3-way'!U22/(3*'OddsRatio_working_3-way'!X22^(1/3))*COS(('OddsRatio_working_3-way'!Y22+4*PI())/3)</f>
        <v>-0.20813269017789382</v>
      </c>
      <c r="AI22" s="11">
        <f>'OddsRatio_working_3-way'!U22/(3*'OddsRatio_working_3-way'!X22^(1/3))*SIN(('OddsRatio_working_3-way'!Y22)/3)</f>
        <v>-6.3305097790452805E-2</v>
      </c>
      <c r="AJ22" s="11">
        <f>'OddsRatio_working_3-way'!U22/(3*'OddsRatio_working_3-way'!X22^(1/3))*SIN(('OddsRatio_working_3-way'!Y22+2*PI())/3)</f>
        <v>-0.42380149189455679</v>
      </c>
      <c r="AK22" s="11">
        <f>'OddsRatio_working_3-way'!U22/(3*'OddsRatio_working_3-way'!X22^(1/3))*SIN(('OddsRatio_working_3-way'!Y22+4*PI())/3)</f>
        <v>0.48710658968500953</v>
      </c>
      <c r="AL22" s="11">
        <f>'OddsRatio_working_3-way'!Z22+'OddsRatio_working_3-way'!AF22</f>
        <v>1.0518260522139362</v>
      </c>
      <c r="AM22" s="11">
        <f>'OddsRatio_working_3-way'!AA22+'OddsRatio_working_3-way'!AG22</f>
        <v>-0.63556067185814846</v>
      </c>
      <c r="AN22" s="11">
        <f>'OddsRatio_working_3-way'!AB22+'OddsRatio_working_3-way'!AH22</f>
        <v>-0.41626538035578764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1.0518260522139362</v>
      </c>
      <c r="AS22" s="11">
        <f>IF(('OddsRatio_working_3-way'!X22=0),IF(Q22&gt;0,-Q22^(1/3),(-Q22)^(1/3)),'OddsRatio_working_3-way'!AM22-'OddsRatio_working_3-way'!R22/3)</f>
        <v>-0.63556067185814846</v>
      </c>
      <c r="AT22" s="11">
        <f>IF(('OddsRatio_working_3-way'!X22=0),IF(Q22&gt;0,-Q22^(1/3),(-Q22)^(1/3)),'OddsRatio_working_3-way'!AN22-'OddsRatio_working_3-way'!R22/3)</f>
        <v>-0.41626538035578764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3.5</v>
      </c>
      <c r="D23" s="9">
        <f t="shared" si="13"/>
        <v>0.41460045971078002</v>
      </c>
      <c r="E23" s="9">
        <f t="shared" si="14"/>
        <v>0.31023997984672186</v>
      </c>
      <c r="F23" s="9">
        <f t="shared" si="15"/>
        <v>0.27515956044249812</v>
      </c>
      <c r="G23" s="9">
        <f t="shared" si="16"/>
        <v>1.0537019878820115</v>
      </c>
      <c r="H23" s="9">
        <f t="shared" si="17"/>
        <v>2.4119606637618953</v>
      </c>
      <c r="I23" s="9">
        <f t="shared" si="18"/>
        <v>3.223311194431044</v>
      </c>
      <c r="J23" s="9">
        <f t="shared" si="19"/>
        <v>3.6342549697050286</v>
      </c>
      <c r="K23" s="11">
        <f t="shared" si="20"/>
        <v>0.42735042735042739</v>
      </c>
      <c r="L23" s="11">
        <f t="shared" si="21"/>
        <v>0.32154340836012862</v>
      </c>
      <c r="M23" s="11">
        <f t="shared" si="22"/>
        <v>0.2857142857142857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-0.27751276947418413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0.23359991205650371</v>
      </c>
      <c r="Q23" s="11">
        <f>2*'OddsRatio_working_3-way'!K23*'OddsRatio_working_3-way'!L23*'OddsRatio_working_3-way'!M23</f>
        <v>7.8520978842522252E-2</v>
      </c>
      <c r="R23" s="11">
        <f t="shared" si="23"/>
        <v>0</v>
      </c>
      <c r="S23" s="11">
        <f t="shared" si="24"/>
        <v>-0.84176275022989366</v>
      </c>
      <c r="T23" s="11">
        <f t="shared" si="25"/>
        <v>-0.28294546226214912</v>
      </c>
      <c r="U23" s="11">
        <f>'OddsRatio_working_3-way'!S23-'OddsRatio_working_3-way'!R23^2/3</f>
        <v>-0.84176275022989366</v>
      </c>
      <c r="V23" s="11">
        <f>'OddsRatio_working_3-way'!S23*'OddsRatio_working_3-way'!R23/3-2*'OddsRatio_working_3-way'!R23^3/27-'OddsRatio_working_3-way'!T23</f>
        <v>0.28294546226214912</v>
      </c>
      <c r="W23" s="11">
        <f>'OddsRatio_working_3-way'!V23^2+4*'OddsRatio_working_3-way'!U23^3/27</f>
        <v>-8.3038247231420337E-3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0.14862869788325139</v>
      </c>
      <c r="Y23" s="11">
        <f>IF('OddsRatio_working_3-way'!W23&gt;=0,IF('OddsRatio_working_3-way'!V23+SQRT('OddsRatio_working_3-way'!W23)&gt;0,0,PI()),ACOS('OddsRatio_working_3-way'!V23/(2*'OddsRatio_working_3-way'!X23)))</f>
        <v>0.31157018348757659</v>
      </c>
      <c r="Z23" s="11">
        <f>'OddsRatio_working_3-way'!X23^(1/3)*COS('OddsRatio_working_3-way'!Y23/3)</f>
        <v>0.52685099394100587</v>
      </c>
      <c r="AA23" s="11">
        <f>'OddsRatio_working_3-way'!X23^(1/3)*COS(('OddsRatio_working_3-way'!Y23+2*PI())/3)</f>
        <v>-0.31098293797613391</v>
      </c>
      <c r="AB23" s="11">
        <f>'OddsRatio_working_3-way'!X23^(1/3)*COS(('OddsRatio_working_3-way'!Y23+4*PI())/3)</f>
        <v>-0.21586805596487188</v>
      </c>
      <c r="AC23" s="11">
        <f>'OddsRatio_working_3-way'!X23^(1/3)*SIN('OddsRatio_working_3-way'!Y23/3)</f>
        <v>5.4914602733141589E-2</v>
      </c>
      <c r="AD23" s="11">
        <f>'OddsRatio_working_3-way'!X23^(1/3)*SIN(('OddsRatio_working_3-way'!Y23+2*PI())/3)</f>
        <v>0.4288090433954217</v>
      </c>
      <c r="AE23" s="11">
        <f>'OddsRatio_working_3-way'!X23^(1/3)*SIN(('OddsRatio_working_3-way'!Y23+4*PI())/3)</f>
        <v>-0.48372364612856328</v>
      </c>
      <c r="AF23" s="11">
        <f>-'OddsRatio_working_3-way'!U23/(3*'OddsRatio_working_3-way'!X23^(1/3))*COS(('OddsRatio_working_3-way'!Y23)/3)</f>
        <v>0.52685099394100576</v>
      </c>
      <c r="AG23" s="11">
        <f>-'OddsRatio_working_3-way'!U23/(3*'OddsRatio_working_3-way'!X23^(1/3))*COS(('OddsRatio_working_3-way'!Y23+2*PI())/3)</f>
        <v>-0.31098293797613386</v>
      </c>
      <c r="AH23" s="11">
        <f>-'OddsRatio_working_3-way'!U23/(3*'OddsRatio_working_3-way'!X23^(1/3))*COS(('OddsRatio_working_3-way'!Y23+4*PI())/3)</f>
        <v>-0.21586805596487182</v>
      </c>
      <c r="AI23" s="11">
        <f>'OddsRatio_working_3-way'!U23/(3*'OddsRatio_working_3-way'!X23^(1/3))*SIN(('OddsRatio_working_3-way'!Y23)/3)</f>
        <v>-5.4914602733141575E-2</v>
      </c>
      <c r="AJ23" s="11">
        <f>'OddsRatio_working_3-way'!U23/(3*'OddsRatio_working_3-way'!X23^(1/3))*SIN(('OddsRatio_working_3-way'!Y23+2*PI())/3)</f>
        <v>-0.42880904339542164</v>
      </c>
      <c r="AK23" s="11">
        <f>'OddsRatio_working_3-way'!U23/(3*'OddsRatio_working_3-way'!X23^(1/3))*SIN(('OddsRatio_working_3-way'!Y23+4*PI())/3)</f>
        <v>0.48372364612856322</v>
      </c>
      <c r="AL23" s="11">
        <f>'OddsRatio_working_3-way'!Z23+'OddsRatio_working_3-way'!AF23</f>
        <v>1.0537019878820115</v>
      </c>
      <c r="AM23" s="11">
        <f>'OddsRatio_working_3-way'!AA23+'OddsRatio_working_3-way'!AG23</f>
        <v>-0.62196587595226771</v>
      </c>
      <c r="AN23" s="11">
        <f>'OddsRatio_working_3-way'!AB23+'OddsRatio_working_3-way'!AH23</f>
        <v>-0.4317361119297437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1.0537019878820115</v>
      </c>
      <c r="AS23" s="11">
        <f>IF(('OddsRatio_working_3-way'!X23=0),IF(Q23&gt;0,-Q23^(1/3),(-Q23)^(1/3)),'OddsRatio_working_3-way'!AM23-'OddsRatio_working_3-way'!R23/3)</f>
        <v>-0.62196587595226771</v>
      </c>
      <c r="AT23" s="11">
        <f>IF(('OddsRatio_working_3-way'!X23=0),IF(Q23&gt;0,-Q23^(1/3),(-Q23)^(1/3)),'OddsRatio_working_3-way'!AN23-'OddsRatio_working_3-way'!R23/3)</f>
        <v>-0.4317361119297437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2.91</v>
      </c>
      <c r="B24" s="4">
        <f>IF('True_Odds_Calculator_3-way'!B25="","",'True_Odds_Calculator_3-way'!B25)</f>
        <v>3.19</v>
      </c>
      <c r="C24" s="4">
        <f>IF('True_Odds_Calculator_3-way'!C25="","",'True_Odds_Calculator_3-way'!C25)</f>
        <v>2.66</v>
      </c>
      <c r="D24" s="9">
        <f t="shared" si="13"/>
        <v>0.33260182596476773</v>
      </c>
      <c r="E24" s="9">
        <f t="shared" si="14"/>
        <v>0.30296062062320622</v>
      </c>
      <c r="F24" s="9">
        <f t="shared" si="15"/>
        <v>0.36443755341202599</v>
      </c>
      <c r="G24" s="9">
        <f t="shared" si="16"/>
        <v>1.0505748931280716</v>
      </c>
      <c r="H24" s="9">
        <f t="shared" si="17"/>
        <v>3.0065980458746169</v>
      </c>
      <c r="I24" s="9">
        <f t="shared" si="18"/>
        <v>3.3007590159504772</v>
      </c>
      <c r="J24" s="9">
        <f t="shared" si="19"/>
        <v>2.7439543225925993</v>
      </c>
      <c r="K24" s="11">
        <f t="shared" si="20"/>
        <v>0.3436426116838488</v>
      </c>
      <c r="L24" s="11">
        <f t="shared" si="21"/>
        <v>0.31347962382445144</v>
      </c>
      <c r="M24" s="11">
        <f t="shared" si="22"/>
        <v>0.37593984962406013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-0.28120320190969617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0.23326907904152652</v>
      </c>
      <c r="Q24" s="11">
        <f>2*'OddsRatio_working_3-way'!K24*'OddsRatio_working_3-way'!L24*'OddsRatio_working_3-way'!M24</f>
        <v>8.0996208000530034E-2</v>
      </c>
      <c r="R24" s="11">
        <f t="shared" si="23"/>
        <v>0</v>
      </c>
      <c r="S24" s="11">
        <f t="shared" si="24"/>
        <v>-0.82953919961564693</v>
      </c>
      <c r="T24" s="11">
        <f t="shared" si="25"/>
        <v>-0.28803444431098851</v>
      </c>
      <c r="U24" s="11">
        <f>'OddsRatio_working_3-way'!S24-'OddsRatio_working_3-way'!R24^2/3</f>
        <v>-0.82953919961564693</v>
      </c>
      <c r="V24" s="11">
        <f>'OddsRatio_working_3-way'!S24*'OddsRatio_working_3-way'!R24/3-2*'OddsRatio_working_3-way'!R24^3/27-'OddsRatio_working_3-way'!T24</f>
        <v>0.28803444431098851</v>
      </c>
      <c r="W24" s="11">
        <f>'OddsRatio_working_3-way'!V24^2+4*'OddsRatio_working_3-way'!U24^3/27</f>
        <v>-1.6043355522271929E-3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0.14540304042708938</v>
      </c>
      <c r="Y24" s="11">
        <f>IF('OddsRatio_working_3-way'!W24&gt;=0,IF('OddsRatio_working_3-way'!V24+SQRT('OddsRatio_working_3-way'!W24)&gt;0,0,PI()),ACOS('OddsRatio_working_3-way'!V24/(2*'OddsRatio_working_3-way'!X24)))</f>
        <v>0.13817419199468683</v>
      </c>
      <c r="Z24" s="11">
        <f>'OddsRatio_working_3-way'!X24^(1/3)*COS('OddsRatio_working_3-way'!Y24/3)</f>
        <v>0.52528744656403581</v>
      </c>
      <c r="AA24" s="11">
        <f>'OddsRatio_working_3-way'!X24^(1/3)*COS(('OddsRatio_working_3-way'!Y24+2*PI())/3)</f>
        <v>-0.28361093019157385</v>
      </c>
      <c r="AB24" s="11">
        <f>'OddsRatio_working_3-way'!X24^(1/3)*COS(('OddsRatio_working_3-way'!Y24+4*PI())/3)</f>
        <v>-0.24167651637246212</v>
      </c>
      <c r="AC24" s="11">
        <f>'OddsRatio_working_3-way'!X24^(1/3)*SIN('OddsRatio_working_3-way'!Y24/3)</f>
        <v>2.4210845106773286E-2</v>
      </c>
      <c r="AD24" s="11">
        <f>'OddsRatio_working_3-way'!X24^(1/3)*SIN(('OddsRatio_working_3-way'!Y24+2*PI())/3)</f>
        <v>0.44280685046012919</v>
      </c>
      <c r="AE24" s="11">
        <f>'OddsRatio_working_3-way'!X24^(1/3)*SIN(('OddsRatio_working_3-way'!Y24+4*PI())/3)</f>
        <v>-0.46701769556690254</v>
      </c>
      <c r="AF24" s="11">
        <f>-'OddsRatio_working_3-way'!U24/(3*'OddsRatio_working_3-way'!X24^(1/3))*COS(('OddsRatio_working_3-way'!Y24)/3)</f>
        <v>0.52528744656403581</v>
      </c>
      <c r="AG24" s="11">
        <f>-'OddsRatio_working_3-way'!U24/(3*'OddsRatio_working_3-way'!X24^(1/3))*COS(('OddsRatio_working_3-way'!Y24+2*PI())/3)</f>
        <v>-0.28361093019157385</v>
      </c>
      <c r="AH24" s="11">
        <f>-'OddsRatio_working_3-way'!U24/(3*'OddsRatio_working_3-way'!X24^(1/3))*COS(('OddsRatio_working_3-way'!Y24+4*PI())/3)</f>
        <v>-0.24167651637246212</v>
      </c>
      <c r="AI24" s="11">
        <f>'OddsRatio_working_3-way'!U24/(3*'OddsRatio_working_3-way'!X24^(1/3))*SIN(('OddsRatio_working_3-way'!Y24)/3)</f>
        <v>-2.4210845106773286E-2</v>
      </c>
      <c r="AJ24" s="11">
        <f>'OddsRatio_working_3-way'!U24/(3*'OddsRatio_working_3-way'!X24^(1/3))*SIN(('OddsRatio_working_3-way'!Y24+2*PI())/3)</f>
        <v>-0.44280685046012919</v>
      </c>
      <c r="AK24" s="11">
        <f>'OddsRatio_working_3-way'!U24/(3*'OddsRatio_working_3-way'!X24^(1/3))*SIN(('OddsRatio_working_3-way'!Y24+4*PI())/3)</f>
        <v>0.46701769556690254</v>
      </c>
      <c r="AL24" s="11">
        <f>'OddsRatio_working_3-way'!Z24+'OddsRatio_working_3-way'!AF24</f>
        <v>1.0505748931280716</v>
      </c>
      <c r="AM24" s="11">
        <f>'OddsRatio_working_3-way'!AA24+'OddsRatio_working_3-way'!AG24</f>
        <v>-0.5672218603831477</v>
      </c>
      <c r="AN24" s="11">
        <f>'OddsRatio_working_3-way'!AB24+'OddsRatio_working_3-way'!AH24</f>
        <v>-0.48335303274492425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1.0505748931280716</v>
      </c>
      <c r="AS24" s="11">
        <f>IF(('OddsRatio_working_3-way'!X24=0),IF(Q24&gt;0,-Q24^(1/3),(-Q24)^(1/3)),'OddsRatio_working_3-way'!AM24-'OddsRatio_working_3-way'!R24/3)</f>
        <v>-0.5672218603831477</v>
      </c>
      <c r="AT24" s="11">
        <f>IF(('OddsRatio_working_3-way'!X24=0),IF(Q24&gt;0,-Q24^(1/3),(-Q24)^(1/3)),'OddsRatio_working_3-way'!AN24-'OddsRatio_working_3-way'!R24/3)</f>
        <v>-0.48335303274492425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3.22</v>
      </c>
      <c r="B25" s="4">
        <f>IF('True_Odds_Calculator_3-way'!B26="","",'True_Odds_Calculator_3-way'!B26)</f>
        <v>3.05</v>
      </c>
      <c r="C25" s="4">
        <f>IF('True_Odds_Calculator_3-way'!C26="","",'True_Odds_Calculator_3-way'!C26)</f>
        <v>2.5299999999999998</v>
      </c>
      <c r="D25" s="9">
        <f t="shared" si="13"/>
        <v>0.29986961622537728</v>
      </c>
      <c r="E25" s="9">
        <f t="shared" si="14"/>
        <v>0.3168574827429903</v>
      </c>
      <c r="F25" s="9">
        <f t="shared" si="15"/>
        <v>0.38327290103163231</v>
      </c>
      <c r="G25" s="9">
        <f t="shared" si="16"/>
        <v>1.0517039062346862</v>
      </c>
      <c r="H25" s="9">
        <f t="shared" si="17"/>
        <v>3.3347826718410034</v>
      </c>
      <c r="I25" s="9">
        <f t="shared" si="18"/>
        <v>3.1559930077811065</v>
      </c>
      <c r="J25" s="9">
        <f t="shared" si="19"/>
        <v>2.6091069765390689</v>
      </c>
      <c r="K25" s="11">
        <f t="shared" si="20"/>
        <v>0.3105590062111801</v>
      </c>
      <c r="L25" s="11">
        <f t="shared" si="21"/>
        <v>0.32786885245901642</v>
      </c>
      <c r="M25" s="11">
        <f t="shared" si="22"/>
        <v>0.39525691699604748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-0.28023477963048427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0.23342736163090061</v>
      </c>
      <c r="Q25" s="11">
        <f>2*'OddsRatio_working_3-way'!K25*'OddsRatio_working_3-way'!L25*'OddsRatio_working_3-way'!M25</f>
        <v>8.0492193665827813E-2</v>
      </c>
      <c r="R25" s="11">
        <f t="shared" si="23"/>
        <v>0</v>
      </c>
      <c r="S25" s="11">
        <f t="shared" si="24"/>
        <v>-0.83297070384588379</v>
      </c>
      <c r="T25" s="11">
        <f t="shared" si="25"/>
        <v>-0.28723127718823582</v>
      </c>
      <c r="U25" s="11">
        <f>'OddsRatio_working_3-way'!S25-'OddsRatio_working_3-way'!R25^2/3</f>
        <v>-0.83297070384588379</v>
      </c>
      <c r="V25" s="11">
        <f>'OddsRatio_working_3-way'!S25*'OddsRatio_working_3-way'!R25/3-2*'OddsRatio_working_3-way'!R25^3/27-'OddsRatio_working_3-way'!T25</f>
        <v>0.28723127718823582</v>
      </c>
      <c r="W25" s="11">
        <f>'OddsRatio_working_3-way'!V25^2+4*'OddsRatio_working_3-way'!U25^3/27</f>
        <v>-3.1202014503744768E-3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0.14630619266247724</v>
      </c>
      <c r="Y25" s="11">
        <f>IF('OddsRatio_working_3-way'!W25&gt;=0,IF('OddsRatio_working_3-way'!V25+SQRT('OddsRatio_working_3-way'!W25)&gt;0,0,PI()),ACOS('OddsRatio_working_3-way'!V25/(2*'OddsRatio_working_3-way'!X25)))</f>
        <v>0.19207565057779896</v>
      </c>
      <c r="Z25" s="11">
        <f>'OddsRatio_working_3-way'!X25^(1/3)*COS('OddsRatio_working_3-way'!Y25/3)</f>
        <v>0.52585195311734312</v>
      </c>
      <c r="AA25" s="11">
        <f>'OddsRatio_working_3-way'!X25^(1/3)*COS(('OddsRatio_working_3-way'!Y25+2*PI())/3)</f>
        <v>-0.29212303999795691</v>
      </c>
      <c r="AB25" s="11">
        <f>'OddsRatio_working_3-way'!X25^(1/3)*COS(('OddsRatio_working_3-way'!Y25+4*PI())/3)</f>
        <v>-0.23372891311938626</v>
      </c>
      <c r="AC25" s="11">
        <f>'OddsRatio_working_3-way'!X25^(1/3)*SIN('OddsRatio_working_3-way'!Y25/3)</f>
        <v>3.3713864872436002E-2</v>
      </c>
      <c r="AD25" s="11">
        <f>'OddsRatio_working_3-way'!X25^(1/3)*SIN(('OddsRatio_working_3-way'!Y25+2*PI())/3)</f>
        <v>0.43854421759306478</v>
      </c>
      <c r="AE25" s="11">
        <f>'OddsRatio_working_3-way'!X25^(1/3)*SIN(('OddsRatio_working_3-way'!Y25+4*PI())/3)</f>
        <v>-0.47225808246550072</v>
      </c>
      <c r="AF25" s="11">
        <f>-'OddsRatio_working_3-way'!U25/(3*'OddsRatio_working_3-way'!X25^(1/3))*COS(('OddsRatio_working_3-way'!Y25)/3)</f>
        <v>0.52585195311734312</v>
      </c>
      <c r="AG25" s="11">
        <f>-'OddsRatio_working_3-way'!U25/(3*'OddsRatio_working_3-way'!X25^(1/3))*COS(('OddsRatio_working_3-way'!Y25+2*PI())/3)</f>
        <v>-0.29212303999795691</v>
      </c>
      <c r="AH25" s="11">
        <f>-'OddsRatio_working_3-way'!U25/(3*'OddsRatio_working_3-way'!X25^(1/3))*COS(('OddsRatio_working_3-way'!Y25+4*PI())/3)</f>
        <v>-0.23372891311938626</v>
      </c>
      <c r="AI25" s="11">
        <f>'OddsRatio_working_3-way'!U25/(3*'OddsRatio_working_3-way'!X25^(1/3))*SIN(('OddsRatio_working_3-way'!Y25)/3)</f>
        <v>-3.3713864872436002E-2</v>
      </c>
      <c r="AJ25" s="11">
        <f>'OddsRatio_working_3-way'!U25/(3*'OddsRatio_working_3-way'!X25^(1/3))*SIN(('OddsRatio_working_3-way'!Y25+2*PI())/3)</f>
        <v>-0.43854421759306478</v>
      </c>
      <c r="AK25" s="11">
        <f>'OddsRatio_working_3-way'!U25/(3*'OddsRatio_working_3-way'!X25^(1/3))*SIN(('OddsRatio_working_3-way'!Y25+4*PI())/3)</f>
        <v>0.47225808246550072</v>
      </c>
      <c r="AL25" s="11">
        <f>'OddsRatio_working_3-way'!Z25+'OddsRatio_working_3-way'!AF25</f>
        <v>1.0517039062346862</v>
      </c>
      <c r="AM25" s="11">
        <f>'OddsRatio_working_3-way'!AA25+'OddsRatio_working_3-way'!AG25</f>
        <v>-0.58424607999591383</v>
      </c>
      <c r="AN25" s="11">
        <f>'OddsRatio_working_3-way'!AB25+'OddsRatio_working_3-way'!AH25</f>
        <v>-0.46745782623877252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1.0517039062346862</v>
      </c>
      <c r="AS25" s="11">
        <f>IF(('OddsRatio_working_3-way'!X25=0),IF(Q25&gt;0,-Q25^(1/3),(-Q25)^(1/3)),'OddsRatio_working_3-way'!AM25-'OddsRatio_working_3-way'!R25/3)</f>
        <v>-0.58424607999591383</v>
      </c>
      <c r="AT25" s="11">
        <f>IF(('OddsRatio_working_3-way'!X25=0),IF(Q25&gt;0,-Q25^(1/3),(-Q25)^(1/3)),'OddsRatio_working_3-way'!AN25-'OddsRatio_working_3-way'!R25/3)</f>
        <v>-0.46745782623877252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8.0299999999999994</v>
      </c>
      <c r="B26" s="4">
        <f>IF('True_Odds_Calculator_3-way'!B27="","",'True_Odds_Calculator_3-way'!B27)</f>
        <v>4.5</v>
      </c>
      <c r="C26" s="4">
        <f>IF('True_Odds_Calculator_3-way'!C27="","",'True_Odds_Calculator_3-way'!C27)</f>
        <v>1.42</v>
      </c>
      <c r="D26" s="9">
        <f t="shared" si="13"/>
        <v>0.11352308740412548</v>
      </c>
      <c r="E26" s="9">
        <f t="shared" si="14"/>
        <v>0.20459400545266573</v>
      </c>
      <c r="F26" s="9">
        <f t="shared" si="15"/>
        <v>0.68188290714320865</v>
      </c>
      <c r="G26" s="9">
        <f t="shared" si="16"/>
        <v>1.1107796393258966</v>
      </c>
      <c r="H26" s="9">
        <f t="shared" si="17"/>
        <v>8.8087808644610526</v>
      </c>
      <c r="I26" s="9">
        <f t="shared" si="18"/>
        <v>4.8877287376406393</v>
      </c>
      <c r="J26" s="9">
        <f t="shared" si="19"/>
        <v>1.4665274485168764</v>
      </c>
      <c r="K26" s="11">
        <f t="shared" si="20"/>
        <v>0.12453300124533002</v>
      </c>
      <c r="L26" s="11">
        <f t="shared" si="21"/>
        <v>0.22222222222222221</v>
      </c>
      <c r="M26" s="11">
        <f t="shared" si="22"/>
        <v>0.70422535211267612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-0.20139851145060472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0.21340162185232608</v>
      </c>
      <c r="Q26" s="11">
        <f>2*'OddsRatio_working_3-way'!K26*'OddsRatio_working_3-way'!L26*'OddsRatio_working_3-way'!M26</f>
        <v>3.8977465178507052E-2</v>
      </c>
      <c r="R26" s="11">
        <f t="shared" si="23"/>
        <v>0</v>
      </c>
      <c r="S26" s="11">
        <f t="shared" si="24"/>
        <v>-1.0595988039597068</v>
      </c>
      <c r="T26" s="11">
        <f t="shared" si="25"/>
        <v>-0.19353402812049442</v>
      </c>
      <c r="U26" s="11">
        <f>'OddsRatio_working_3-way'!S26-'OddsRatio_working_3-way'!R26^2/3</f>
        <v>-1.0595988039597068</v>
      </c>
      <c r="V26" s="11">
        <f>'OddsRatio_working_3-way'!S26*'OddsRatio_working_3-way'!R26/3-2*'OddsRatio_working_3-way'!R26^3/27-'OddsRatio_working_3-way'!T26</f>
        <v>0.19353402812049442</v>
      </c>
      <c r="W26" s="11">
        <f>'OddsRatio_working_3-way'!V26^2+4*'OddsRatio_working_3-way'!U26^3/27</f>
        <v>-0.13879112220687484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0.20990863622503672</v>
      </c>
      <c r="Y26" s="11">
        <f>IF('OddsRatio_working_3-way'!W26&gt;=0,IF('OddsRatio_working_3-way'!V26+SQRT('OddsRatio_working_3-way'!W26)&gt;0,0,PI()),ACOS('OddsRatio_working_3-way'!V26/(2*'OddsRatio_working_3-way'!X26)))</f>
        <v>1.0916792260668997</v>
      </c>
      <c r="Z26" s="11">
        <f>'OddsRatio_working_3-way'!X26^(1/3)*COS('OddsRatio_working_3-way'!Y26/3)</f>
        <v>0.55538981966294831</v>
      </c>
      <c r="AA26" s="11">
        <f>'OddsRatio_working_3-way'!X26^(1/3)*COS(('OddsRatio_working_3-way'!Y26+2*PI())/3)</f>
        <v>-0.46087873048983641</v>
      </c>
      <c r="AB26" s="11">
        <f>'OddsRatio_working_3-way'!X26^(1/3)*COS(('OddsRatio_working_3-way'!Y26+4*PI())/3)</f>
        <v>-9.4511089173111865E-2</v>
      </c>
      <c r="AC26" s="11">
        <f>'OddsRatio_working_3-way'!X26^(1/3)*SIN('OddsRatio_working_3-way'!Y26/3)</f>
        <v>0.21152245633657918</v>
      </c>
      <c r="AD26" s="11">
        <f>'OddsRatio_working_3-way'!X26^(1/3)*SIN(('OddsRatio_working_3-way'!Y26+2*PI())/3)</f>
        <v>0.3752204646630819</v>
      </c>
      <c r="AE26" s="11">
        <f>'OddsRatio_working_3-way'!X26^(1/3)*SIN(('OddsRatio_working_3-way'!Y26+4*PI())/3)</f>
        <v>-0.58674292099966097</v>
      </c>
      <c r="AF26" s="11">
        <f>-'OddsRatio_working_3-way'!U26/(3*'OddsRatio_working_3-way'!X26^(1/3))*COS(('OddsRatio_working_3-way'!Y26)/3)</f>
        <v>0.5553898196629482</v>
      </c>
      <c r="AG26" s="11">
        <f>-'OddsRatio_working_3-way'!U26/(3*'OddsRatio_working_3-way'!X26^(1/3))*COS(('OddsRatio_working_3-way'!Y26+2*PI())/3)</f>
        <v>-0.4608787304898363</v>
      </c>
      <c r="AH26" s="11">
        <f>-'OddsRatio_working_3-way'!U26/(3*'OddsRatio_working_3-way'!X26^(1/3))*COS(('OddsRatio_working_3-way'!Y26+4*PI())/3)</f>
        <v>-9.4511089173111851E-2</v>
      </c>
      <c r="AI26" s="11">
        <f>'OddsRatio_working_3-way'!U26/(3*'OddsRatio_working_3-way'!X26^(1/3))*SIN(('OddsRatio_working_3-way'!Y26)/3)</f>
        <v>-0.21152245633657912</v>
      </c>
      <c r="AJ26" s="11">
        <f>'OddsRatio_working_3-way'!U26/(3*'OddsRatio_working_3-way'!X26^(1/3))*SIN(('OddsRatio_working_3-way'!Y26+2*PI())/3)</f>
        <v>-0.37522046466308179</v>
      </c>
      <c r="AK26" s="11">
        <f>'OddsRatio_working_3-way'!U26/(3*'OddsRatio_working_3-way'!X26^(1/3))*SIN(('OddsRatio_working_3-way'!Y26+4*PI())/3)</f>
        <v>0.58674292099966086</v>
      </c>
      <c r="AL26" s="11">
        <f>'OddsRatio_working_3-way'!Z26+'OddsRatio_working_3-way'!AF26</f>
        <v>1.1107796393258966</v>
      </c>
      <c r="AM26" s="11">
        <f>'OddsRatio_working_3-way'!AA26+'OddsRatio_working_3-way'!AG26</f>
        <v>-0.9217574609796727</v>
      </c>
      <c r="AN26" s="11">
        <f>'OddsRatio_working_3-way'!AB26+'OddsRatio_working_3-way'!AH26</f>
        <v>-0.1890221783462237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1.1107796393258966</v>
      </c>
      <c r="AS26" s="11">
        <f>IF(('OddsRatio_working_3-way'!X26=0),IF(Q26&gt;0,-Q26^(1/3),(-Q26)^(1/3)),'OddsRatio_working_3-way'!AM26-'OddsRatio_working_3-way'!R26/3)</f>
        <v>-0.9217574609796727</v>
      </c>
      <c r="AT26" s="11">
        <f>IF(('OddsRatio_working_3-way'!X26=0),IF(Q26&gt;0,-Q26^(1/3),(-Q26)^(1/3)),'OddsRatio_working_3-way'!AN26-'OddsRatio_working_3-way'!R26/3)</f>
        <v>-0.1890221783462237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34.979999999999997</v>
      </c>
      <c r="B27" s="4">
        <f>IF('True_Odds_Calculator_3-way'!B28="","",'True_Odds_Calculator_3-way'!B28)</f>
        <v>10.31</v>
      </c>
      <c r="C27" s="4">
        <f>IF('True_Odds_Calculator_3-way'!C28="","",'True_Odds_Calculator_3-way'!C28)</f>
        <v>1.0900000000000001</v>
      </c>
      <c r="D27" s="9">
        <f t="shared" si="13"/>
        <v>2.2880425036110194E-2</v>
      </c>
      <c r="E27" s="9">
        <f t="shared" si="14"/>
        <v>7.8736137063089573E-2</v>
      </c>
      <c r="F27" s="9">
        <f t="shared" si="15"/>
        <v>0.89838343790080022</v>
      </c>
      <c r="G27" s="9">
        <f t="shared" si="16"/>
        <v>1.2567828664023128</v>
      </c>
      <c r="H27" s="9">
        <f t="shared" si="17"/>
        <v>43.70548180035059</v>
      </c>
      <c r="I27" s="9">
        <f t="shared" si="18"/>
        <v>12.700648486205534</v>
      </c>
      <c r="J27" s="9">
        <f t="shared" si="19"/>
        <v>1.1131104579762081</v>
      </c>
      <c r="K27" s="11">
        <f t="shared" si="20"/>
        <v>2.8587764436821043E-2</v>
      </c>
      <c r="L27" s="11">
        <f t="shared" si="21"/>
        <v>9.6993210475266725E-2</v>
      </c>
      <c r="M27" s="11">
        <f t="shared" si="22"/>
        <v>0.9174311926605504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-7.2428684378610497E-2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0.11035311056952782</v>
      </c>
      <c r="Q27" s="11">
        <f>2*'OddsRatio_working_3-way'!K27*'OddsRatio_working_3-way'!L27*'OddsRatio_working_3-way'!M27</f>
        <v>5.0877413817209689E-3</v>
      </c>
      <c r="R27" s="11">
        <f t="shared" si="23"/>
        <v>0</v>
      </c>
      <c r="S27" s="11">
        <f t="shared" si="24"/>
        <v>-1.5236105904212323</v>
      </c>
      <c r="T27" s="11">
        <f t="shared" si="25"/>
        <v>-7.0244840498904199E-2</v>
      </c>
      <c r="U27" s="11">
        <f>'OddsRatio_working_3-way'!S27-'OddsRatio_working_3-way'!R27^2/3</f>
        <v>-1.5236105904212323</v>
      </c>
      <c r="V27" s="11">
        <f>'OddsRatio_working_3-way'!S27*'OddsRatio_working_3-way'!R27/3-2*'OddsRatio_working_3-way'!R27^3/27-'OddsRatio_working_3-way'!T27</f>
        <v>7.0244840498904199E-2</v>
      </c>
      <c r="W27" s="11">
        <f>'OddsRatio_working_3-way'!V27^2+4*'OddsRatio_working_3-way'!U27^3/27</f>
        <v>-0.51904984271109977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0.36193375786454912</v>
      </c>
      <c r="Y27" s="11">
        <f>IF('OddsRatio_working_3-way'!W27&gt;=0,IF('OddsRatio_working_3-way'!V27+SQRT('OddsRatio_working_3-way'!W27)&gt;0,0,PI()),ACOS('OddsRatio_working_3-way'!V27/(2*'OddsRatio_working_3-way'!X27)))</f>
        <v>1.4736023546958437</v>
      </c>
      <c r="Z27" s="11">
        <f>'OddsRatio_working_3-way'!X27^(1/3)*COS('OddsRatio_working_3-way'!Y27/3)</f>
        <v>0.62839143320115654</v>
      </c>
      <c r="AA27" s="11">
        <f>'OddsRatio_working_3-way'!X27^(1/3)*COS(('OddsRatio_working_3-way'!Y27+2*PI())/3)</f>
        <v>-0.605307040005999</v>
      </c>
      <c r="AB27" s="11">
        <f>'OddsRatio_working_3-way'!X27^(1/3)*COS(('OddsRatio_working_3-way'!Y27+4*PI())/3)</f>
        <v>-2.3084393195157642E-2</v>
      </c>
      <c r="AC27" s="11">
        <f>'OddsRatio_working_3-way'!X27^(1/3)*SIN('OddsRatio_working_3-way'!Y27/3)</f>
        <v>0.33614640186453587</v>
      </c>
      <c r="AD27" s="11">
        <f>'OddsRatio_working_3-way'!X27^(1/3)*SIN(('OddsRatio_working_3-way'!Y27+2*PI())/3)</f>
        <v>0.37612974374044578</v>
      </c>
      <c r="AE27" s="11">
        <f>'OddsRatio_working_3-way'!X27^(1/3)*SIN(('OddsRatio_working_3-way'!Y27+4*PI())/3)</f>
        <v>-0.71227614560498154</v>
      </c>
      <c r="AF27" s="11">
        <f>-'OddsRatio_working_3-way'!U27/(3*'OddsRatio_working_3-way'!X27^(1/3))*COS(('OddsRatio_working_3-way'!Y27)/3)</f>
        <v>0.62839143320115642</v>
      </c>
      <c r="AG27" s="11">
        <f>-'OddsRatio_working_3-way'!U27/(3*'OddsRatio_working_3-way'!X27^(1/3))*COS(('OddsRatio_working_3-way'!Y27+2*PI())/3)</f>
        <v>-0.605307040005999</v>
      </c>
      <c r="AH27" s="11">
        <f>-'OddsRatio_working_3-way'!U27/(3*'OddsRatio_working_3-way'!X27^(1/3))*COS(('OddsRatio_working_3-way'!Y27+4*PI())/3)</f>
        <v>-2.3084393195157638E-2</v>
      </c>
      <c r="AI27" s="11">
        <f>'OddsRatio_working_3-way'!U27/(3*'OddsRatio_working_3-way'!X27^(1/3))*SIN(('OddsRatio_working_3-way'!Y27)/3)</f>
        <v>-0.33614640186453582</v>
      </c>
      <c r="AJ27" s="11">
        <f>'OddsRatio_working_3-way'!U27/(3*'OddsRatio_working_3-way'!X27^(1/3))*SIN(('OddsRatio_working_3-way'!Y27+2*PI())/3)</f>
        <v>-0.37612974374044572</v>
      </c>
      <c r="AK27" s="11">
        <f>'OddsRatio_working_3-way'!U27/(3*'OddsRatio_working_3-way'!X27^(1/3))*SIN(('OddsRatio_working_3-way'!Y27+4*PI())/3)</f>
        <v>0.71227614560498143</v>
      </c>
      <c r="AL27" s="11">
        <f>'OddsRatio_working_3-way'!Z27+'OddsRatio_working_3-way'!AF27</f>
        <v>1.2567828664023128</v>
      </c>
      <c r="AM27" s="11">
        <f>'OddsRatio_working_3-way'!AA27+'OddsRatio_working_3-way'!AG27</f>
        <v>-1.210614080011998</v>
      </c>
      <c r="AN27" s="11">
        <f>'OddsRatio_working_3-way'!AB27+'OddsRatio_working_3-way'!AH27</f>
        <v>-4.6168786390315283E-2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1.2567828664023128</v>
      </c>
      <c r="AS27" s="11">
        <f>IF(('OddsRatio_working_3-way'!X27=0),IF(Q27&gt;0,-Q27^(1/3),(-Q27)^(1/3)),'OddsRatio_working_3-way'!AM27-'OddsRatio_working_3-way'!R27/3)</f>
        <v>-1.210614080011998</v>
      </c>
      <c r="AT27" s="11">
        <f>IF(('OddsRatio_working_3-way'!X27=0),IF(Q27&gt;0,-Q27^(1/3),(-Q27)^(1/3)),'OddsRatio_working_3-way'!AN27-'OddsRatio_working_3-way'!R27/3)</f>
        <v>-4.6168786390315283E-2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7.54</v>
      </c>
      <c r="B28" s="4">
        <f>IF('True_Odds_Calculator_3-way'!B29="","",'True_Odds_Calculator_3-way'!B29)</f>
        <v>4.17</v>
      </c>
      <c r="C28" s="4">
        <f>IF('True_Odds_Calculator_3-way'!C29="","",'True_Odds_Calculator_3-way'!C29)</f>
        <v>1.48</v>
      </c>
      <c r="D28" s="9">
        <f t="shared" si="13"/>
        <v>0.12217662438178892</v>
      </c>
      <c r="E28" s="9">
        <f t="shared" si="14"/>
        <v>0.22308603887458289</v>
      </c>
      <c r="F28" s="9">
        <f t="shared" si="15"/>
        <v>0.65473733674362811</v>
      </c>
      <c r="G28" s="9">
        <f t="shared" si="16"/>
        <v>1.0986042413510519</v>
      </c>
      <c r="H28" s="9">
        <f t="shared" si="17"/>
        <v>8.1848717384358789</v>
      </c>
      <c r="I28" s="9">
        <f t="shared" si="18"/>
        <v>4.4825754450828352</v>
      </c>
      <c r="J28" s="9">
        <f t="shared" si="19"/>
        <v>1.5273300358485047</v>
      </c>
      <c r="K28" s="11">
        <f t="shared" si="20"/>
        <v>0.13262599469496023</v>
      </c>
      <c r="L28" s="11">
        <f t="shared" si="21"/>
        <v>0.23980815347721823</v>
      </c>
      <c r="M28" s="11">
        <f t="shared" si="22"/>
        <v>0.67567567567567566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-0.21384993947633479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0.21898031076894886</v>
      </c>
      <c r="Q28" s="11">
        <f>2*'OddsRatio_working_3-way'!K28*'OddsRatio_working_3-way'!L28*'OddsRatio_working_3-way'!M28</f>
        <v>4.2979452555240202E-2</v>
      </c>
      <c r="R28" s="11">
        <f t="shared" si="23"/>
        <v>0</v>
      </c>
      <c r="S28" s="11">
        <f t="shared" si="24"/>
        <v>-1.0239905201992439</v>
      </c>
      <c r="T28" s="11">
        <f t="shared" si="25"/>
        <v>-0.20097949366030296</v>
      </c>
      <c r="U28" s="11">
        <f>'OddsRatio_working_3-way'!S28-'OddsRatio_working_3-way'!R28^2/3</f>
        <v>-1.0239905201992439</v>
      </c>
      <c r="V28" s="11">
        <f>'OddsRatio_working_3-way'!S28*'OddsRatio_working_3-way'!R28/3-2*'OddsRatio_working_3-way'!R28^3/27-'OddsRatio_working_3-way'!T28</f>
        <v>0.20097949366030296</v>
      </c>
      <c r="W28" s="11">
        <f>'OddsRatio_working_3-way'!V28^2+4*'OddsRatio_working_3-way'!U28^3/27</f>
        <v>-0.11867568807640325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0.1994169281607977</v>
      </c>
      <c r="Y28" s="11">
        <f>IF('OddsRatio_working_3-way'!W28&gt;=0,IF('OddsRatio_working_3-way'!V28+SQRT('OddsRatio_working_3-way'!W28)&gt;0,0,PI()),ACOS('OddsRatio_working_3-way'!V28/(2*'OddsRatio_working_3-way'!X28)))</f>
        <v>1.0426676852610872</v>
      </c>
      <c r="Z28" s="11">
        <f>'OddsRatio_working_3-way'!X28^(1/3)*COS('OddsRatio_working_3-way'!Y28/3)</f>
        <v>0.54930212067552597</v>
      </c>
      <c r="AA28" s="11">
        <f>'OddsRatio_working_3-way'!X28^(1/3)*COS(('OddsRatio_working_3-way'!Y28+2*PI())/3)</f>
        <v>-0.4469821811947875</v>
      </c>
      <c r="AB28" s="11">
        <f>'OddsRatio_working_3-way'!X28^(1/3)*COS(('OddsRatio_working_3-way'!Y28+4*PI())/3)</f>
        <v>-0.10231993948073857</v>
      </c>
      <c r="AC28" s="11">
        <f>'OddsRatio_working_3-way'!X28^(1/3)*SIN('OddsRatio_working_3-way'!Y28/3)</f>
        <v>0.19899083803310616</v>
      </c>
      <c r="AD28" s="11">
        <f>'OddsRatio_working_3-way'!X28^(1/3)*SIN(('OddsRatio_working_3-way'!Y28+2*PI())/3)</f>
        <v>0.37621417184111783</v>
      </c>
      <c r="AE28" s="11">
        <f>'OddsRatio_working_3-way'!X28^(1/3)*SIN(('OddsRatio_working_3-way'!Y28+4*PI())/3)</f>
        <v>-0.57520500987422385</v>
      </c>
      <c r="AF28" s="11">
        <f>-'OddsRatio_working_3-way'!U28/(3*'OddsRatio_working_3-way'!X28^(1/3))*COS(('OddsRatio_working_3-way'!Y28)/3)</f>
        <v>0.54930212067552597</v>
      </c>
      <c r="AG28" s="11">
        <f>-'OddsRatio_working_3-way'!U28/(3*'OddsRatio_working_3-way'!X28^(1/3))*COS(('OddsRatio_working_3-way'!Y28+2*PI())/3)</f>
        <v>-0.4469821811947875</v>
      </c>
      <c r="AH28" s="11">
        <f>-'OddsRatio_working_3-way'!U28/(3*'OddsRatio_working_3-way'!X28^(1/3))*COS(('OddsRatio_working_3-way'!Y28+4*PI())/3)</f>
        <v>-0.10231993948073857</v>
      </c>
      <c r="AI28" s="11">
        <f>'OddsRatio_working_3-way'!U28/(3*'OddsRatio_working_3-way'!X28^(1/3))*SIN(('OddsRatio_working_3-way'!Y28)/3)</f>
        <v>-0.19899083803310616</v>
      </c>
      <c r="AJ28" s="11">
        <f>'OddsRatio_working_3-way'!U28/(3*'OddsRatio_working_3-way'!X28^(1/3))*SIN(('OddsRatio_working_3-way'!Y28+2*PI())/3)</f>
        <v>-0.37621417184111783</v>
      </c>
      <c r="AK28" s="11">
        <f>'OddsRatio_working_3-way'!U28/(3*'OddsRatio_working_3-way'!X28^(1/3))*SIN(('OddsRatio_working_3-way'!Y28+4*PI())/3)</f>
        <v>0.57520500987422385</v>
      </c>
      <c r="AL28" s="11">
        <f>'OddsRatio_working_3-way'!Z28+'OddsRatio_working_3-way'!AF28</f>
        <v>1.0986042413510519</v>
      </c>
      <c r="AM28" s="11">
        <f>'OddsRatio_working_3-way'!AA28+'OddsRatio_working_3-way'!AG28</f>
        <v>-0.893964362389575</v>
      </c>
      <c r="AN28" s="11">
        <f>'OddsRatio_working_3-way'!AB28+'OddsRatio_working_3-way'!AH28</f>
        <v>-0.20463987896147715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1.0986042413510519</v>
      </c>
      <c r="AS28" s="11">
        <f>IF(('OddsRatio_working_3-way'!X28=0),IF(Q28&gt;0,-Q28^(1/3),(-Q28)^(1/3)),'OddsRatio_working_3-way'!AM28-'OddsRatio_working_3-way'!R28/3)</f>
        <v>-0.893964362389575</v>
      </c>
      <c r="AT28" s="11">
        <f>IF(('OddsRatio_working_3-way'!X28=0),IF(Q28&gt;0,-Q28^(1/3),(-Q28)^(1/3)),'OddsRatio_working_3-way'!AN28-'OddsRatio_working_3-way'!R28/3)</f>
        <v>-0.20463987896147715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2.2799999999999998</v>
      </c>
      <c r="B29" s="4">
        <f>IF('True_Odds_Calculator_3-way'!B30="","",'True_Odds_Calculator_3-way'!B30)</f>
        <v>3.62</v>
      </c>
      <c r="C29" s="4">
        <f>IF('True_Odds_Calculator_3-way'!C30="","",'True_Odds_Calculator_3-way'!C30)</f>
        <v>3.2</v>
      </c>
      <c r="D29" s="9">
        <f t="shared" si="13"/>
        <v>0.42837429514026493</v>
      </c>
      <c r="E29" s="9">
        <f t="shared" si="14"/>
        <v>0.26799847244251407</v>
      </c>
      <c r="F29" s="9">
        <f t="shared" si="15"/>
        <v>0.303627232417221</v>
      </c>
      <c r="G29" s="9">
        <f t="shared" si="16"/>
        <v>1.0425055541099661</v>
      </c>
      <c r="H29" s="9">
        <f t="shared" si="17"/>
        <v>2.3344071092607566</v>
      </c>
      <c r="I29" s="9">
        <f t="shared" si="18"/>
        <v>3.7313645517681113</v>
      </c>
      <c r="J29" s="9">
        <f t="shared" si="19"/>
        <v>3.2935122190419253</v>
      </c>
      <c r="K29" s="11">
        <f t="shared" si="20"/>
        <v>0.43859649122807021</v>
      </c>
      <c r="L29" s="11">
        <f t="shared" si="21"/>
        <v>0.27624309392265195</v>
      </c>
      <c r="M29" s="11">
        <f t="shared" si="22"/>
        <v>0.3125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-0.27934477076669573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0.23095982359212947</v>
      </c>
      <c r="Q29" s="11">
        <f>2*'OddsRatio_working_3-way'!K29*'OddsRatio_working_3-way'!L29*'OddsRatio_working_3-way'!M29</f>
        <v>7.5724532325288377E-2</v>
      </c>
      <c r="R29" s="11">
        <f t="shared" si="23"/>
        <v>0</v>
      </c>
      <c r="S29" s="11">
        <f t="shared" si="24"/>
        <v>-0.82679129077029834</v>
      </c>
      <c r="T29" s="11">
        <f t="shared" si="25"/>
        <v>-0.27107911172796678</v>
      </c>
      <c r="U29" s="11">
        <f>'OddsRatio_working_3-way'!S29-'OddsRatio_working_3-way'!R29^2/3</f>
        <v>-0.82679129077029834</v>
      </c>
      <c r="V29" s="11">
        <f>'OddsRatio_working_3-way'!S29*'OddsRatio_working_3-way'!R29/3-2*'OddsRatio_working_3-way'!R29^3/27-'OddsRatio_working_3-way'!T29</f>
        <v>0.27107911172796678</v>
      </c>
      <c r="W29" s="11">
        <f>'OddsRatio_working_3-way'!V29^2+4*'OddsRatio_working_3-way'!U29^3/27</f>
        <v>-1.0246658025939742E-2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0.14468115188334246</v>
      </c>
      <c r="Y29" s="11">
        <f>IF('OddsRatio_working_3-way'!W29&gt;=0,IF('OddsRatio_working_3-way'!V29+SQRT('OddsRatio_working_3-way'!W29)&gt;0,0,PI()),ACOS('OddsRatio_working_3-way'!V29/(2*'OddsRatio_working_3-way'!X29)))</f>
        <v>0.3573828536753747</v>
      </c>
      <c r="Z29" s="11">
        <f>'OddsRatio_working_3-way'!X29^(1/3)*COS('OddsRatio_working_3-way'!Y29/3)</f>
        <v>0.52125277705498296</v>
      </c>
      <c r="AA29" s="11">
        <f>'OddsRatio_working_3-way'!X29^(1/3)*COS(('OddsRatio_working_3-way'!Y29+2*PI())/3)</f>
        <v>-0.31465859653277001</v>
      </c>
      <c r="AB29" s="11">
        <f>'OddsRatio_working_3-way'!X29^(1/3)*COS(('OddsRatio_working_3-way'!Y29+4*PI())/3)</f>
        <v>-0.20659418052221309</v>
      </c>
      <c r="AC29" s="11">
        <f>'OddsRatio_working_3-way'!X29^(1/3)*SIN('OddsRatio_working_3-way'!Y29/3)</f>
        <v>6.2391019673514833E-2</v>
      </c>
      <c r="AD29" s="11">
        <f>'OddsRatio_working_3-way'!X29^(1/3)*SIN(('OddsRatio_working_3-way'!Y29+2*PI())/3)</f>
        <v>0.42022263688604422</v>
      </c>
      <c r="AE29" s="11">
        <f>'OddsRatio_working_3-way'!X29^(1/3)*SIN(('OddsRatio_working_3-way'!Y29+4*PI())/3)</f>
        <v>-0.48261365655955896</v>
      </c>
      <c r="AF29" s="11">
        <f>-'OddsRatio_working_3-way'!U29/(3*'OddsRatio_working_3-way'!X29^(1/3))*COS(('OddsRatio_working_3-way'!Y29)/3)</f>
        <v>0.52125277705498307</v>
      </c>
      <c r="AG29" s="11">
        <f>-'OddsRatio_working_3-way'!U29/(3*'OddsRatio_working_3-way'!X29^(1/3))*COS(('OddsRatio_working_3-way'!Y29+2*PI())/3)</f>
        <v>-0.31465859653277006</v>
      </c>
      <c r="AH29" s="11">
        <f>-'OddsRatio_working_3-way'!U29/(3*'OddsRatio_working_3-way'!X29^(1/3))*COS(('OddsRatio_working_3-way'!Y29+4*PI())/3)</f>
        <v>-0.20659418052221315</v>
      </c>
      <c r="AI29" s="11">
        <f>'OddsRatio_working_3-way'!U29/(3*'OddsRatio_working_3-way'!X29^(1/3))*SIN(('OddsRatio_working_3-way'!Y29)/3)</f>
        <v>-6.2391019673514847E-2</v>
      </c>
      <c r="AJ29" s="11">
        <f>'OddsRatio_working_3-way'!U29/(3*'OddsRatio_working_3-way'!X29^(1/3))*SIN(('OddsRatio_working_3-way'!Y29+2*PI())/3)</f>
        <v>-0.42022263688604433</v>
      </c>
      <c r="AK29" s="11">
        <f>'OddsRatio_working_3-way'!U29/(3*'OddsRatio_working_3-way'!X29^(1/3))*SIN(('OddsRatio_working_3-way'!Y29+4*PI())/3)</f>
        <v>0.48261365655955907</v>
      </c>
      <c r="AL29" s="11">
        <f>'OddsRatio_working_3-way'!Z29+'OddsRatio_working_3-way'!AF29</f>
        <v>1.0425055541099661</v>
      </c>
      <c r="AM29" s="11">
        <f>'OddsRatio_working_3-way'!AA29+'OddsRatio_working_3-way'!AG29</f>
        <v>-0.62931719306554013</v>
      </c>
      <c r="AN29" s="11">
        <f>'OddsRatio_working_3-way'!AB29+'OddsRatio_working_3-way'!AH29</f>
        <v>-0.41318836104442624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1.0425055541099661</v>
      </c>
      <c r="AS29" s="11">
        <f>IF(('OddsRatio_working_3-way'!X29=0),IF(Q29&gt;0,-Q29^(1/3),(-Q29)^(1/3)),'OddsRatio_working_3-way'!AM29-'OddsRatio_working_3-way'!R29/3)</f>
        <v>-0.62931719306554013</v>
      </c>
      <c r="AT29" s="11">
        <f>IF(('OddsRatio_working_3-way'!X29=0),IF(Q29&gt;0,-Q29^(1/3),(-Q29)^(1/3)),'OddsRatio_working_3-way'!AN29-'OddsRatio_working_3-way'!R29/3)</f>
        <v>-0.41318836104442624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2.95</v>
      </c>
      <c r="D30" s="9">
        <f t="shared" si="13"/>
        <v>0.40636106314729303</v>
      </c>
      <c r="E30" s="9">
        <f t="shared" si="14"/>
        <v>0.26412545752690259</v>
      </c>
      <c r="F30" s="9">
        <f t="shared" si="15"/>
        <v>0.32951347932580444</v>
      </c>
      <c r="G30" s="9">
        <f t="shared" si="16"/>
        <v>1.0434754962828494</v>
      </c>
      <c r="H30" s="9">
        <f t="shared" si="17"/>
        <v>2.4608656947959888</v>
      </c>
      <c r="I30" s="9">
        <f t="shared" si="18"/>
        <v>3.786079575075207</v>
      </c>
      <c r="J30" s="9">
        <f t="shared" si="19"/>
        <v>3.0347772177515568</v>
      </c>
      <c r="K30" s="11">
        <f t="shared" si="20"/>
        <v>0.41666666666666669</v>
      </c>
      <c r="L30" s="11">
        <f t="shared" si="21"/>
        <v>0.27247956403269757</v>
      </c>
      <c r="M30" s="11">
        <f t="shared" si="22"/>
        <v>0.33898305084745761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-0.280526947767053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0.23168460105605077</v>
      </c>
      <c r="Q30" s="11">
        <f>2*'OddsRatio_working_3-way'!K30*'OddsRatio_working_3-way'!L30*'OddsRatio_working_3-way'!M30</f>
        <v>7.6971628257824165E-2</v>
      </c>
      <c r="R30" s="11">
        <f t="shared" si="23"/>
        <v>0</v>
      </c>
      <c r="S30" s="11">
        <f t="shared" si="24"/>
        <v>-0.82589071353116328</v>
      </c>
      <c r="T30" s="11">
        <f t="shared" si="25"/>
        <v>-0.27438229685420701</v>
      </c>
      <c r="U30" s="11">
        <f>'OddsRatio_working_3-way'!S30-'OddsRatio_working_3-way'!R30^2/3</f>
        <v>-0.82589071353116328</v>
      </c>
      <c r="V30" s="11">
        <f>'OddsRatio_working_3-way'!S30*'OddsRatio_working_3-way'!R30/3-2*'OddsRatio_working_3-way'!R30^3/27-'OddsRatio_working_3-way'!T30</f>
        <v>0.27438229685420701</v>
      </c>
      <c r="W30" s="11">
        <f>'OddsRatio_working_3-way'!V30^2+4*'OddsRatio_working_3-way'!U30^3/27</f>
        <v>-8.1715870234293081E-3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0.14444482670765635</v>
      </c>
      <c r="Y30" s="11">
        <f>IF('OddsRatio_working_3-way'!W30&gt;=0,IF('OddsRatio_working_3-way'!V30+SQRT('OddsRatio_working_3-way'!W30)&gt;0,0,PI()),ACOS('OddsRatio_working_3-way'!V30/(2*'OddsRatio_working_3-way'!X30)))</f>
        <v>0.31825669710965143</v>
      </c>
      <c r="Z30" s="11">
        <f>'OddsRatio_working_3-way'!X30^(1/3)*COS('OddsRatio_working_3-way'!Y30/3)</f>
        <v>0.52173774814142482</v>
      </c>
      <c r="AA30" s="11">
        <f>'OddsRatio_working_3-way'!X30^(1/3)*COS(('OddsRatio_working_3-way'!Y30+2*PI())/3)</f>
        <v>-0.30898300927053912</v>
      </c>
      <c r="AB30" s="11">
        <f>'OddsRatio_working_3-way'!X30^(1/3)*COS(('OddsRatio_working_3-way'!Y30+4*PI())/3)</f>
        <v>-0.21275473887088564</v>
      </c>
      <c r="AC30" s="11">
        <f>'OddsRatio_working_3-way'!X30^(1/3)*SIN('OddsRatio_working_3-way'!Y30/3)</f>
        <v>5.5557417818891966E-2</v>
      </c>
      <c r="AD30" s="11">
        <f>'OddsRatio_working_3-way'!X30^(1/3)*SIN(('OddsRatio_working_3-way'!Y30+2*PI())/3)</f>
        <v>0.42405943509431521</v>
      </c>
      <c r="AE30" s="11">
        <f>'OddsRatio_working_3-way'!X30^(1/3)*SIN(('OddsRatio_working_3-way'!Y30+4*PI())/3)</f>
        <v>-0.47961685291320727</v>
      </c>
      <c r="AF30" s="11">
        <f>-'OddsRatio_working_3-way'!U30/(3*'OddsRatio_working_3-way'!X30^(1/3))*COS(('OddsRatio_working_3-way'!Y30)/3)</f>
        <v>0.52173774814142471</v>
      </c>
      <c r="AG30" s="11">
        <f>-'OddsRatio_working_3-way'!U30/(3*'OddsRatio_working_3-way'!X30^(1/3))*COS(('OddsRatio_working_3-way'!Y30+2*PI())/3)</f>
        <v>-0.30898300927053907</v>
      </c>
      <c r="AH30" s="11">
        <f>-'OddsRatio_working_3-way'!U30/(3*'OddsRatio_working_3-way'!X30^(1/3))*COS(('OddsRatio_working_3-way'!Y30+4*PI())/3)</f>
        <v>-0.21275473887088561</v>
      </c>
      <c r="AI30" s="11">
        <f>'OddsRatio_working_3-way'!U30/(3*'OddsRatio_working_3-way'!X30^(1/3))*SIN(('OddsRatio_working_3-way'!Y30)/3)</f>
        <v>-5.5557417818891952E-2</v>
      </c>
      <c r="AJ30" s="11">
        <f>'OddsRatio_working_3-way'!U30/(3*'OddsRatio_working_3-way'!X30^(1/3))*SIN(('OddsRatio_working_3-way'!Y30+2*PI())/3)</f>
        <v>-0.42405943509431515</v>
      </c>
      <c r="AK30" s="11">
        <f>'OddsRatio_working_3-way'!U30/(3*'OddsRatio_working_3-way'!X30^(1/3))*SIN(('OddsRatio_working_3-way'!Y30+4*PI())/3)</f>
        <v>0.47961685291320716</v>
      </c>
      <c r="AL30" s="11">
        <f>'OddsRatio_working_3-way'!Z30+'OddsRatio_working_3-way'!AF30</f>
        <v>1.0434754962828494</v>
      </c>
      <c r="AM30" s="11">
        <f>'OddsRatio_working_3-way'!AA30+'OddsRatio_working_3-way'!AG30</f>
        <v>-0.61796601854107824</v>
      </c>
      <c r="AN30" s="11">
        <f>'OddsRatio_working_3-way'!AB30+'OddsRatio_working_3-way'!AH30</f>
        <v>-0.42550947774177128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1.0434754962828494</v>
      </c>
      <c r="AS30" s="11">
        <f>IF(('OddsRatio_working_3-way'!X30=0),IF(Q30&gt;0,-Q30^(1/3),(-Q30)^(1/3)),'OddsRatio_working_3-way'!AM30-'OddsRatio_working_3-way'!R30/3)</f>
        <v>-0.61796601854107824</v>
      </c>
      <c r="AT30" s="11">
        <f>IF(('OddsRatio_working_3-way'!X30=0),IF(Q30&gt;0,-Q30^(1/3),(-Q30)^(1/3)),'OddsRatio_working_3-way'!AN30-'OddsRatio_working_3-way'!R30/3)</f>
        <v>-0.42550947774177128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2.29</v>
      </c>
      <c r="B31" s="4">
        <f>IF('True_Odds_Calculator_3-way'!B32="","",'True_Odds_Calculator_3-way'!B32)</f>
        <v>3.65</v>
      </c>
      <c r="C31" s="4">
        <f>IF('True_Odds_Calculator_3-way'!C32="","",'True_Odds_Calculator_3-way'!C32)</f>
        <v>3.15</v>
      </c>
      <c r="D31" s="9">
        <f t="shared" si="13"/>
        <v>0.4261886293810721</v>
      </c>
      <c r="E31" s="9">
        <f t="shared" si="14"/>
        <v>0.26554662044504163</v>
      </c>
      <c r="F31" s="9">
        <f t="shared" si="15"/>
        <v>0.30826475017388605</v>
      </c>
      <c r="G31" s="9">
        <f t="shared" si="16"/>
        <v>1.0437045601841677</v>
      </c>
      <c r="H31" s="9">
        <f t="shared" si="17"/>
        <v>2.346378882637576</v>
      </c>
      <c r="I31" s="9">
        <f t="shared" si="18"/>
        <v>3.7658170844880443</v>
      </c>
      <c r="J31" s="9">
        <f t="shared" si="19"/>
        <v>3.243964804395961</v>
      </c>
      <c r="K31" s="11">
        <f t="shared" si="20"/>
        <v>0.4366812227074236</v>
      </c>
      <c r="L31" s="11">
        <f t="shared" si="21"/>
        <v>0.27397260273972601</v>
      </c>
      <c r="M31" s="11">
        <f t="shared" si="22"/>
        <v>0.31746031746031744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-0.27914840040221378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0.23130146956192299</v>
      </c>
      <c r="Q31" s="11">
        <f>2*'OddsRatio_working_3-way'!K31*'OddsRatio_working_3-way'!L31*'OddsRatio_working_3-way'!M31</f>
        <v>7.5961073747757957E-2</v>
      </c>
      <c r="R31" s="11">
        <f t="shared" si="23"/>
        <v>0</v>
      </c>
      <c r="S31" s="11">
        <f t="shared" si="24"/>
        <v>-0.82859679377940176</v>
      </c>
      <c r="T31" s="11">
        <f t="shared" si="25"/>
        <v>-0.2721171736549759</v>
      </c>
      <c r="U31" s="11">
        <f>'OddsRatio_working_3-way'!S31-'OddsRatio_working_3-way'!R31^2/3</f>
        <v>-0.82859679377940176</v>
      </c>
      <c r="V31" s="11">
        <f>'OddsRatio_working_3-way'!S31*'OddsRatio_working_3-way'!R31/3-2*'OddsRatio_working_3-way'!R31^3/27-'OddsRatio_working_3-way'!T31</f>
        <v>0.2721171736549759</v>
      </c>
      <c r="W31" s="11">
        <f>'OddsRatio_working_3-way'!V31^2+4*'OddsRatio_working_3-way'!U31^3/27</f>
        <v>-1.0232524353192232E-2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0.14515533106913825</v>
      </c>
      <c r="Y31" s="11">
        <f>IF('OddsRatio_working_3-way'!W31&gt;=0,IF('OddsRatio_working_3-way'!V31+SQRT('OddsRatio_working_3-way'!W31)&gt;0,0,PI()),ACOS('OddsRatio_working_3-way'!V31/(2*'OddsRatio_working_3-way'!X31)))</f>
        <v>0.35590663203087747</v>
      </c>
      <c r="Z31" s="11">
        <f>'OddsRatio_working_3-way'!X31^(1/3)*COS('OddsRatio_working_3-way'!Y31/3)</f>
        <v>0.52185228009208384</v>
      </c>
      <c r="AA31" s="11">
        <f>'OddsRatio_working_3-way'!X31^(1/3)*COS(('OddsRatio_working_3-way'!Y31+2*PI())/3)</f>
        <v>-0.31479493218834315</v>
      </c>
      <c r="AB31" s="11">
        <f>'OddsRatio_working_3-way'!X31^(1/3)*COS(('OddsRatio_working_3-way'!Y31+4*PI())/3)</f>
        <v>-0.207057347903741</v>
      </c>
      <c r="AC31" s="11">
        <f>'OddsRatio_working_3-way'!X31^(1/3)*SIN('OddsRatio_working_3-way'!Y31/3)</f>
        <v>6.220232328855526E-2</v>
      </c>
      <c r="AD31" s="11">
        <f>'OddsRatio_working_3-way'!X31^(1/3)*SIN(('OddsRatio_working_3-way'!Y31+2*PI())/3)</f>
        <v>0.42083616993829925</v>
      </c>
      <c r="AE31" s="11">
        <f>'OddsRatio_working_3-way'!X31^(1/3)*SIN(('OddsRatio_working_3-way'!Y31+4*PI())/3)</f>
        <v>-0.48303849322685433</v>
      </c>
      <c r="AF31" s="11">
        <f>-'OddsRatio_working_3-way'!U31/(3*'OddsRatio_working_3-way'!X31^(1/3))*COS(('OddsRatio_working_3-way'!Y31)/3)</f>
        <v>0.52185228009208384</v>
      </c>
      <c r="AG31" s="11">
        <f>-'OddsRatio_working_3-way'!U31/(3*'OddsRatio_working_3-way'!X31^(1/3))*COS(('OddsRatio_working_3-way'!Y31+2*PI())/3)</f>
        <v>-0.31479493218834315</v>
      </c>
      <c r="AH31" s="11">
        <f>-'OddsRatio_working_3-way'!U31/(3*'OddsRatio_working_3-way'!X31^(1/3))*COS(('OddsRatio_working_3-way'!Y31+4*PI())/3)</f>
        <v>-0.207057347903741</v>
      </c>
      <c r="AI31" s="11">
        <f>'OddsRatio_working_3-way'!U31/(3*'OddsRatio_working_3-way'!X31^(1/3))*SIN(('OddsRatio_working_3-way'!Y31)/3)</f>
        <v>-6.220232328855526E-2</v>
      </c>
      <c r="AJ31" s="11">
        <f>'OddsRatio_working_3-way'!U31/(3*'OddsRatio_working_3-way'!X31^(1/3))*SIN(('OddsRatio_working_3-way'!Y31+2*PI())/3)</f>
        <v>-0.42083616993829925</v>
      </c>
      <c r="AK31" s="11">
        <f>'OddsRatio_working_3-way'!U31/(3*'OddsRatio_working_3-way'!X31^(1/3))*SIN(('OddsRatio_working_3-way'!Y31+4*PI())/3)</f>
        <v>0.48303849322685433</v>
      </c>
      <c r="AL31" s="11">
        <f>'OddsRatio_working_3-way'!Z31+'OddsRatio_working_3-way'!AF31</f>
        <v>1.0437045601841677</v>
      </c>
      <c r="AM31" s="11">
        <f>'OddsRatio_working_3-way'!AA31+'OddsRatio_working_3-way'!AG31</f>
        <v>-0.62958986437668629</v>
      </c>
      <c r="AN31" s="11">
        <f>'OddsRatio_working_3-way'!AB31+'OddsRatio_working_3-way'!AH31</f>
        <v>-0.414114695807482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1.0437045601841677</v>
      </c>
      <c r="AS31" s="11">
        <f>IF(('OddsRatio_working_3-way'!X31=0),IF(Q31&gt;0,-Q31^(1/3),(-Q31)^(1/3)),'OddsRatio_working_3-way'!AM31-'OddsRatio_working_3-way'!R31/3)</f>
        <v>-0.62958986437668629</v>
      </c>
      <c r="AT31" s="11">
        <f>IF(('OddsRatio_working_3-way'!X31=0),IF(Q31&gt;0,-Q31^(1/3),(-Q31)^(1/3)),'OddsRatio_working_3-way'!AN31-'OddsRatio_working_3-way'!R31/3)</f>
        <v>-0.414114695807482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2.7</v>
      </c>
      <c r="B32" s="4">
        <f>IF('True_Odds_Calculator_3-way'!B33="","",'True_Odds_Calculator_3-way'!B33)</f>
        <v>3.86</v>
      </c>
      <c r="C32" s="4">
        <f>IF('True_Odds_Calculator_3-way'!C33="","",'True_Odds_Calculator_3-way'!C33)</f>
        <v>2.5099999999999998</v>
      </c>
      <c r="D32" s="9">
        <f t="shared" si="13"/>
        <v>0.36059474205258329</v>
      </c>
      <c r="E32" s="9">
        <f t="shared" si="14"/>
        <v>0.25105808494033233</v>
      </c>
      <c r="F32" s="9">
        <f t="shared" si="15"/>
        <v>0.38834717300708427</v>
      </c>
      <c r="G32" s="9">
        <f t="shared" si="16"/>
        <v>1.0430566397837857</v>
      </c>
      <c r="H32" s="9">
        <f t="shared" si="17"/>
        <v>2.7731962876324365</v>
      </c>
      <c r="I32" s="9">
        <f t="shared" si="18"/>
        <v>3.9831419897816267</v>
      </c>
      <c r="J32" s="9">
        <f t="shared" si="19"/>
        <v>2.5750155260735164</v>
      </c>
      <c r="K32" s="11">
        <f t="shared" si="20"/>
        <v>0.37037037037037035</v>
      </c>
      <c r="L32" s="11">
        <f t="shared" si="21"/>
        <v>0.2590673575129534</v>
      </c>
      <c r="M32" s="11">
        <f t="shared" si="22"/>
        <v>0.39840637450199207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-0.28065133440523071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0.23204055778421531</v>
      </c>
      <c r="Q32" s="11">
        <f>2*'OddsRatio_working_3-way'!K32*'OddsRatio_working_3-way'!L32*'OddsRatio_working_3-way'!M32</f>
        <v>7.6454879006331244E-2</v>
      </c>
      <c r="R32" s="11">
        <f t="shared" si="23"/>
        <v>0</v>
      </c>
      <c r="S32" s="11">
        <f t="shared" si="24"/>
        <v>-0.82679299664106853</v>
      </c>
      <c r="T32" s="11">
        <f t="shared" si="25"/>
        <v>-0.27241943876147234</v>
      </c>
      <c r="U32" s="11">
        <f>'OddsRatio_working_3-way'!S32-'OddsRatio_working_3-way'!R32^2/3</f>
        <v>-0.82679299664106853</v>
      </c>
      <c r="V32" s="11">
        <f>'OddsRatio_working_3-way'!S32*'OddsRatio_working_3-way'!R32/3-2*'OddsRatio_working_3-way'!R32^3/27-'OddsRatio_working_3-way'!T32</f>
        <v>0.27241943876147234</v>
      </c>
      <c r="W32" s="11">
        <f>'OddsRatio_working_3-way'!V32^2+4*'OddsRatio_working_3-way'!U32^3/27</f>
        <v>-9.51871049631213E-3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0.14468159965198382</v>
      </c>
      <c r="Y32" s="11">
        <f>IF('OddsRatio_working_3-way'!W32&gt;=0,IF('OddsRatio_working_3-way'!V32+SQRT('OddsRatio_working_3-way'!W32)&gt;0,0,PI()),ACOS('OddsRatio_working_3-way'!V32/(2*'OddsRatio_working_3-way'!X32)))</f>
        <v>0.34390664248029923</v>
      </c>
      <c r="Z32" s="11">
        <f>'OddsRatio_working_3-way'!X32^(1/3)*COS('OddsRatio_working_3-way'!Y32/3)</f>
        <v>0.52152831989189286</v>
      </c>
      <c r="AA32" s="11">
        <f>'OddsRatio_working_3-way'!X32^(1/3)*COS(('OddsRatio_working_3-way'!Y32+2*PI())/3)</f>
        <v>-0.31276808117619304</v>
      </c>
      <c r="AB32" s="11">
        <f>'OddsRatio_working_3-way'!X32^(1/3)*COS(('OddsRatio_working_3-way'!Y32+4*PI())/3)</f>
        <v>-0.20876023871569971</v>
      </c>
      <c r="AC32" s="11">
        <f>'OddsRatio_working_3-way'!X32^(1/3)*SIN('OddsRatio_working_3-way'!Y32/3)</f>
        <v>6.004895584239809E-2</v>
      </c>
      <c r="AD32" s="11">
        <f>'OddsRatio_working_3-way'!X32^(1/3)*SIN(('OddsRatio_working_3-way'!Y32+2*PI())/3)</f>
        <v>0.42163229589819745</v>
      </c>
      <c r="AE32" s="11">
        <f>'OddsRatio_working_3-way'!X32^(1/3)*SIN(('OddsRatio_working_3-way'!Y32+4*PI())/3)</f>
        <v>-0.48168125174059545</v>
      </c>
      <c r="AF32" s="11">
        <f>-'OddsRatio_working_3-way'!U32/(3*'OddsRatio_working_3-way'!X32^(1/3))*COS(('OddsRatio_working_3-way'!Y32)/3)</f>
        <v>0.52152831989189286</v>
      </c>
      <c r="AG32" s="11">
        <f>-'OddsRatio_working_3-way'!U32/(3*'OddsRatio_working_3-way'!X32^(1/3))*COS(('OddsRatio_working_3-way'!Y32+2*PI())/3)</f>
        <v>-0.31276808117619304</v>
      </c>
      <c r="AH32" s="11">
        <f>-'OddsRatio_working_3-way'!U32/(3*'OddsRatio_working_3-way'!X32^(1/3))*COS(('OddsRatio_working_3-way'!Y32+4*PI())/3)</f>
        <v>-0.20876023871569971</v>
      </c>
      <c r="AI32" s="11">
        <f>'OddsRatio_working_3-way'!U32/(3*'OddsRatio_working_3-way'!X32^(1/3))*SIN(('OddsRatio_working_3-way'!Y32)/3)</f>
        <v>-6.004895584239809E-2</v>
      </c>
      <c r="AJ32" s="11">
        <f>'OddsRatio_working_3-way'!U32/(3*'OddsRatio_working_3-way'!X32^(1/3))*SIN(('OddsRatio_working_3-way'!Y32+2*PI())/3)</f>
        <v>-0.42163229589819745</v>
      </c>
      <c r="AK32" s="11">
        <f>'OddsRatio_working_3-way'!U32/(3*'OddsRatio_working_3-way'!X32^(1/3))*SIN(('OddsRatio_working_3-way'!Y32+4*PI())/3)</f>
        <v>0.48168125174059545</v>
      </c>
      <c r="AL32" s="11">
        <f>'OddsRatio_working_3-way'!Z32+'OddsRatio_working_3-way'!AF32</f>
        <v>1.0430566397837857</v>
      </c>
      <c r="AM32" s="11">
        <f>'OddsRatio_working_3-way'!AA32+'OddsRatio_working_3-way'!AG32</f>
        <v>-0.62553616235238607</v>
      </c>
      <c r="AN32" s="11">
        <f>'OddsRatio_working_3-way'!AB32+'OddsRatio_working_3-way'!AH32</f>
        <v>-0.41752047743139942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1.0430566397837857</v>
      </c>
      <c r="AS32" s="11">
        <f>IF(('OddsRatio_working_3-way'!X32=0),IF(Q32&gt;0,-Q32^(1/3),(-Q32)^(1/3)),'OddsRatio_working_3-way'!AM32-'OddsRatio_working_3-way'!R32/3)</f>
        <v>-0.62553616235238607</v>
      </c>
      <c r="AT32" s="11">
        <f>IF(('OddsRatio_working_3-way'!X32=0),IF(Q32&gt;0,-Q32^(1/3),(-Q32)^(1/3)),'OddsRatio_working_3-way'!AN32-'OddsRatio_working_3-way'!R32/3)</f>
        <v>-0.41752047743139942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2.65</v>
      </c>
      <c r="B33" s="4">
        <f>IF('True_Odds_Calculator_3-way'!B34="","",'True_Odds_Calculator_3-way'!B34)</f>
        <v>3.58</v>
      </c>
      <c r="C33" s="4">
        <f>IF('True_Odds_Calculator_3-way'!C34="","",'True_Odds_Calculator_3-way'!C34)</f>
        <v>2.7</v>
      </c>
      <c r="D33" s="9">
        <f t="shared" si="13"/>
        <v>0.36784959444651427</v>
      </c>
      <c r="E33" s="9">
        <f t="shared" si="14"/>
        <v>0.27121491762433658</v>
      </c>
      <c r="F33" s="9">
        <f t="shared" si="15"/>
        <v>0.36093548792914881</v>
      </c>
      <c r="G33" s="9">
        <f t="shared" si="16"/>
        <v>1.0415165972594533</v>
      </c>
      <c r="H33" s="9">
        <f t="shared" si="17"/>
        <v>2.7185023854780983</v>
      </c>
      <c r="I33" s="9">
        <f t="shared" si="18"/>
        <v>3.6871128209293906</v>
      </c>
      <c r="J33" s="9">
        <f t="shared" si="19"/>
        <v>2.7705782153410716</v>
      </c>
      <c r="K33" s="11">
        <f t="shared" si="20"/>
        <v>0.37735849056603776</v>
      </c>
      <c r="L33" s="11">
        <f t="shared" si="21"/>
        <v>0.27932960893854747</v>
      </c>
      <c r="M33" s="11">
        <f t="shared" si="22"/>
        <v>0.37037037037037035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-0.28252696672639743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0.23150588134249989</v>
      </c>
      <c r="Q33" s="11">
        <f>2*'OddsRatio_working_3-way'!K33*'OddsRatio_working_3-way'!L33*'OddsRatio_working_3-way'!M33</f>
        <v>7.8079555258853239E-2</v>
      </c>
      <c r="R33" s="11">
        <f t="shared" si="23"/>
        <v>0</v>
      </c>
      <c r="S33" s="11">
        <f t="shared" si="24"/>
        <v>-0.81941162652516997</v>
      </c>
      <c r="T33" s="11">
        <f t="shared" si="25"/>
        <v>-0.27636142547223264</v>
      </c>
      <c r="U33" s="11">
        <f>'OddsRatio_working_3-way'!S33-'OddsRatio_working_3-way'!R33^2/3</f>
        <v>-0.81941162652516997</v>
      </c>
      <c r="V33" s="11">
        <f>'OddsRatio_working_3-way'!S33*'OddsRatio_working_3-way'!R33/3-2*'OddsRatio_working_3-way'!R33^3/27-'OddsRatio_working_3-way'!T33</f>
        <v>0.27636142547223264</v>
      </c>
      <c r="W33" s="11">
        <f>'OddsRatio_working_3-way'!V33^2+4*'OddsRatio_working_3-way'!U33^3/27</f>
        <v>-5.1328046493139129E-3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0.14274841692498583</v>
      </c>
      <c r="Y33" s="11">
        <f>IF('OddsRatio_working_3-way'!W33&gt;=0,IF('OddsRatio_working_3-way'!V33+SQRT('OddsRatio_working_3-way'!W33)&gt;0,0,PI()),ACOS('OddsRatio_working_3-way'!V33/(2*'OddsRatio_working_3-way'!X33)))</f>
        <v>0.25365489249102757</v>
      </c>
      <c r="Z33" s="11">
        <f>'OddsRatio_working_3-way'!X33^(1/3)*COS('OddsRatio_working_3-way'!Y33/3)</f>
        <v>0.52075829862972667</v>
      </c>
      <c r="AA33" s="11">
        <f>'OddsRatio_working_3-way'!X33^(1/3)*COS(('OddsRatio_working_3-way'!Y33+2*PI())/3)</f>
        <v>-0.29860221090726874</v>
      </c>
      <c r="AB33" s="11">
        <f>'OddsRatio_working_3-way'!X33^(1/3)*COS(('OddsRatio_working_3-way'!Y33+4*PI())/3)</f>
        <v>-0.2221560877224581</v>
      </c>
      <c r="AC33" s="11">
        <f>'OddsRatio_working_3-way'!X33^(1/3)*SIN('OddsRatio_working_3-way'!Y33/3)</f>
        <v>4.413618979925369E-2</v>
      </c>
      <c r="AD33" s="11">
        <f>'OddsRatio_working_3-way'!X33^(1/3)*SIN(('OddsRatio_working_3-way'!Y33+2*PI())/3)</f>
        <v>0.42892182094527948</v>
      </c>
      <c r="AE33" s="11">
        <f>'OddsRatio_working_3-way'!X33^(1/3)*SIN(('OddsRatio_working_3-way'!Y33+4*PI())/3)</f>
        <v>-0.47305801074453319</v>
      </c>
      <c r="AF33" s="11">
        <f>-'OddsRatio_working_3-way'!U33/(3*'OddsRatio_working_3-way'!X33^(1/3))*COS(('OddsRatio_working_3-way'!Y33)/3)</f>
        <v>0.52075829862972667</v>
      </c>
      <c r="AG33" s="11">
        <f>-'OddsRatio_working_3-way'!U33/(3*'OddsRatio_working_3-way'!X33^(1/3))*COS(('OddsRatio_working_3-way'!Y33+2*PI())/3)</f>
        <v>-0.29860221090726874</v>
      </c>
      <c r="AH33" s="11">
        <f>-'OddsRatio_working_3-way'!U33/(3*'OddsRatio_working_3-way'!X33^(1/3))*COS(('OddsRatio_working_3-way'!Y33+4*PI())/3)</f>
        <v>-0.2221560877224581</v>
      </c>
      <c r="AI33" s="11">
        <f>'OddsRatio_working_3-way'!U33/(3*'OddsRatio_working_3-way'!X33^(1/3))*SIN(('OddsRatio_working_3-way'!Y33)/3)</f>
        <v>-4.413618979925369E-2</v>
      </c>
      <c r="AJ33" s="11">
        <f>'OddsRatio_working_3-way'!U33/(3*'OddsRatio_working_3-way'!X33^(1/3))*SIN(('OddsRatio_working_3-way'!Y33+2*PI())/3)</f>
        <v>-0.42892182094527948</v>
      </c>
      <c r="AK33" s="11">
        <f>'OddsRatio_working_3-way'!U33/(3*'OddsRatio_working_3-way'!X33^(1/3))*SIN(('OddsRatio_working_3-way'!Y33+4*PI())/3)</f>
        <v>0.47305801074453319</v>
      </c>
      <c r="AL33" s="11">
        <f>'OddsRatio_working_3-way'!Z33+'OddsRatio_working_3-way'!AF33</f>
        <v>1.0415165972594533</v>
      </c>
      <c r="AM33" s="11">
        <f>'OddsRatio_working_3-way'!AA33+'OddsRatio_working_3-way'!AG33</f>
        <v>-0.59720442181453748</v>
      </c>
      <c r="AN33" s="11">
        <f>'OddsRatio_working_3-way'!AB33+'OddsRatio_working_3-way'!AH33</f>
        <v>-0.44431217544491619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1.0415165972594533</v>
      </c>
      <c r="AS33" s="11">
        <f>IF(('OddsRatio_working_3-way'!X33=0),IF(Q33&gt;0,-Q33^(1/3),(-Q33)^(1/3)),'OddsRatio_working_3-way'!AM33-'OddsRatio_working_3-way'!R33/3)</f>
        <v>-0.59720442181453748</v>
      </c>
      <c r="AT33" s="11">
        <f>IF(('OddsRatio_working_3-way'!X33=0),IF(Q33&gt;0,-Q33^(1/3),(-Q33)^(1/3)),'OddsRatio_working_3-way'!AN33-'OddsRatio_working_3-way'!R33/3)</f>
        <v>-0.44431217544491619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3.45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2.19</v>
      </c>
      <c r="D34" s="9">
        <f t="shared" si="13"/>
        <v>0.28128643003502918</v>
      </c>
      <c r="E34" s="9">
        <f t="shared" si="14"/>
        <v>0.27249340241677811</v>
      </c>
      <c r="F34" s="9">
        <f t="shared" si="15"/>
        <v>0.44622016754819271</v>
      </c>
      <c r="G34" s="9">
        <f t="shared" si="16"/>
        <v>1.0428959459586835</v>
      </c>
      <c r="H34" s="9">
        <f t="shared" si="17"/>
        <v>3.5550950675987742</v>
      </c>
      <c r="I34" s="9">
        <f t="shared" si="18"/>
        <v>3.6698136216542299</v>
      </c>
      <c r="J34" s="9">
        <f t="shared" si="19"/>
        <v>2.2410461756908329</v>
      </c>
      <c r="K34" s="11">
        <f t="shared" si="20"/>
        <v>0.28985507246376813</v>
      </c>
      <c r="L34" s="11">
        <f t="shared" si="21"/>
        <v>0.2808988764044944</v>
      </c>
      <c r="M34" s="11">
        <f t="shared" si="22"/>
        <v>0.45662100456621008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-0.27748518639966868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0.23050400816727751</v>
      </c>
      <c r="Q34" s="11">
        <f>2*'OddsRatio_working_3-way'!K34*'OddsRatio_working_3-way'!L34*'OddsRatio_working_3-way'!M34</f>
        <v>7.4356131666863723E-2</v>
      </c>
      <c r="R34" s="11">
        <f t="shared" si="23"/>
        <v>0</v>
      </c>
      <c r="S34" s="11">
        <f t="shared" si="24"/>
        <v>-0.83068941862459267</v>
      </c>
      <c r="T34" s="11">
        <f t="shared" si="25"/>
        <v>-0.26796432858857833</v>
      </c>
      <c r="U34" s="11">
        <f>'OddsRatio_working_3-way'!S34-'OddsRatio_working_3-way'!R34^2/3</f>
        <v>-0.83068941862459267</v>
      </c>
      <c r="V34" s="11">
        <f>'OddsRatio_working_3-way'!S34*'OddsRatio_working_3-way'!R34/3-2*'OddsRatio_working_3-way'!R34^3/27-'OddsRatio_working_3-way'!T34</f>
        <v>0.26796432858857833</v>
      </c>
      <c r="W34" s="11">
        <f>'OddsRatio_working_3-way'!V34^2+4*'OddsRatio_working_3-way'!U34^3/27</f>
        <v>-1.3115563832404933E-2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0.14570556374786492</v>
      </c>
      <c r="Y34" s="11">
        <f>IF('OddsRatio_working_3-way'!W34&gt;=0,IF('OddsRatio_working_3-way'!V34+SQRT('OddsRatio_working_3-way'!W34)&gt;0,0,PI()),ACOS('OddsRatio_working_3-way'!V34/(2*'OddsRatio_working_3-way'!X34)))</f>
        <v>0.40388671716205615</v>
      </c>
      <c r="Z34" s="11">
        <f>'OddsRatio_working_3-way'!X34^(1/3)*COS('OddsRatio_working_3-way'!Y34/3)</f>
        <v>0.52144797297934176</v>
      </c>
      <c r="AA34" s="11">
        <f>'OddsRatio_working_3-way'!X34^(1/3)*COS(('OddsRatio_working_3-way'!Y34+2*PI())/3)</f>
        <v>-0.32189067074629829</v>
      </c>
      <c r="AB34" s="11">
        <f>'OddsRatio_working_3-way'!X34^(1/3)*COS(('OddsRatio_working_3-way'!Y34+4*PI())/3)</f>
        <v>-0.19955730223304358</v>
      </c>
      <c r="AC34" s="11">
        <f>'OddsRatio_working_3-way'!X34^(1/3)*SIN('OddsRatio_working_3-way'!Y34/3)</f>
        <v>7.0629203242001518E-2</v>
      </c>
      <c r="AD34" s="11">
        <f>'OddsRatio_working_3-way'!X34^(1/3)*SIN(('OddsRatio_working_3-way'!Y34+2*PI())/3)</f>
        <v>0.41627258973101083</v>
      </c>
      <c r="AE34" s="11">
        <f>'OddsRatio_working_3-way'!X34^(1/3)*SIN(('OddsRatio_working_3-way'!Y34+4*PI())/3)</f>
        <v>-0.48690179297301212</v>
      </c>
      <c r="AF34" s="11">
        <f>-'OddsRatio_working_3-way'!U34/(3*'OddsRatio_working_3-way'!X34^(1/3))*COS(('OddsRatio_working_3-way'!Y34)/3)</f>
        <v>0.52144797297934165</v>
      </c>
      <c r="AG34" s="11">
        <f>-'OddsRatio_working_3-way'!U34/(3*'OddsRatio_working_3-way'!X34^(1/3))*COS(('OddsRatio_working_3-way'!Y34+2*PI())/3)</f>
        <v>-0.32189067074629824</v>
      </c>
      <c r="AH34" s="11">
        <f>-'OddsRatio_working_3-way'!U34/(3*'OddsRatio_working_3-way'!X34^(1/3))*COS(('OddsRatio_working_3-way'!Y34+4*PI())/3)</f>
        <v>-0.19955730223304355</v>
      </c>
      <c r="AI34" s="11">
        <f>'OddsRatio_working_3-way'!U34/(3*'OddsRatio_working_3-way'!X34^(1/3))*SIN(('OddsRatio_working_3-way'!Y34)/3)</f>
        <v>-7.0629203242001504E-2</v>
      </c>
      <c r="AJ34" s="11">
        <f>'OddsRatio_working_3-way'!U34/(3*'OddsRatio_working_3-way'!X34^(1/3))*SIN(('OddsRatio_working_3-way'!Y34+2*PI())/3)</f>
        <v>-0.41627258973101072</v>
      </c>
      <c r="AK34" s="11">
        <f>'OddsRatio_working_3-way'!U34/(3*'OddsRatio_working_3-way'!X34^(1/3))*SIN(('OddsRatio_working_3-way'!Y34+4*PI())/3)</f>
        <v>0.486901792973012</v>
      </c>
      <c r="AL34" s="11">
        <f>'OddsRatio_working_3-way'!Z34+'OddsRatio_working_3-way'!AF34</f>
        <v>1.0428959459586835</v>
      </c>
      <c r="AM34" s="11">
        <f>'OddsRatio_working_3-way'!AA34+'OddsRatio_working_3-way'!AG34</f>
        <v>-0.64378134149259658</v>
      </c>
      <c r="AN34" s="11">
        <f>'OddsRatio_working_3-way'!AB34+'OddsRatio_working_3-way'!AH34</f>
        <v>-0.39911460446608715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1.0428959459586835</v>
      </c>
      <c r="AS34" s="11">
        <f>IF(('OddsRatio_working_3-way'!X34=0),IF(Q34&gt;0,-Q34^(1/3),(-Q34)^(1/3)),'OddsRatio_working_3-way'!AM34-'OddsRatio_working_3-way'!R34/3)</f>
        <v>-0.64378134149259658</v>
      </c>
      <c r="AT34" s="11">
        <f>IF(('OddsRatio_working_3-way'!X34=0),IF(Q34&gt;0,-Q34^(1/3),(-Q34)^(1/3)),'OddsRatio_working_3-way'!AN34-'OddsRatio_working_3-way'!R34/3)</f>
        <v>-0.39911460446608715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2.25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3.37</v>
      </c>
      <c r="D35" s="9">
        <f t="shared" si="13"/>
        <v>0.43403535051382991</v>
      </c>
      <c r="E35" s="9">
        <f t="shared" si="14"/>
        <v>0.27797174611285552</v>
      </c>
      <c r="F35" s="9">
        <f t="shared" si="15"/>
        <v>0.28799290337331446</v>
      </c>
      <c r="G35" s="9">
        <f t="shared" si="16"/>
        <v>1.0431678411745153</v>
      </c>
      <c r="H35" s="9">
        <f t="shared" si="17"/>
        <v>2.3039598014681442</v>
      </c>
      <c r="I35" s="9">
        <f t="shared" si="18"/>
        <v>3.5974879245245437</v>
      </c>
      <c r="J35" s="9">
        <f t="shared" si="19"/>
        <v>3.4723077835836023</v>
      </c>
      <c r="K35" s="11">
        <f t="shared" si="20"/>
        <v>0.44444444444444442</v>
      </c>
      <c r="L35" s="11">
        <f t="shared" si="21"/>
        <v>0.28653295128939826</v>
      </c>
      <c r="M35" s="11">
        <f t="shared" si="22"/>
        <v>0.29673590504451036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-0.27875319905112539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0.23088906460642578</v>
      </c>
      <c r="Q35" s="11">
        <f>2*'OddsRatio_working_3-way'!K35*'OddsRatio_working_3-way'!L35*'OddsRatio_working_3-way'!M35</f>
        <v>7.5577435223052616E-2</v>
      </c>
      <c r="R35" s="11">
        <f t="shared" si="23"/>
        <v>0</v>
      </c>
      <c r="S35" s="11">
        <f t="shared" si="24"/>
        <v>-0.82829207123854043</v>
      </c>
      <c r="T35" s="11">
        <f t="shared" si="25"/>
        <v>-0.2711267008964125</v>
      </c>
      <c r="U35" s="11">
        <f>'OddsRatio_working_3-way'!S35-'OddsRatio_working_3-way'!R35^2/3</f>
        <v>-0.82829207123854043</v>
      </c>
      <c r="V35" s="11">
        <f>'OddsRatio_working_3-way'!S35*'OddsRatio_working_3-way'!R35/3-2*'OddsRatio_working_3-way'!R35^3/27-'OddsRatio_working_3-way'!T35</f>
        <v>0.2711267008964125</v>
      </c>
      <c r="W35" s="11">
        <f>'OddsRatio_working_3-way'!V35^2+4*'OddsRatio_working_3-way'!U35^3/27</f>
        <v>-1.067764273185054E-2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0.14507526552691818</v>
      </c>
      <c r="Y35" s="11">
        <f>IF('OddsRatio_working_3-way'!W35&gt;=0,IF('OddsRatio_working_3-way'!V35+SQRT('OddsRatio_working_3-way'!W35)&gt;0,0,PI()),ACOS('OddsRatio_working_3-way'!V35/(2*'OddsRatio_working_3-way'!X35)))</f>
        <v>0.36412813171077785</v>
      </c>
      <c r="Z35" s="11">
        <f>'OddsRatio_working_3-way'!X35^(1/3)*COS('OddsRatio_working_3-way'!Y35/3)</f>
        <v>0.52158392058725767</v>
      </c>
      <c r="AA35" s="11">
        <f>'OddsRatio_working_3-way'!X35^(1/3)*COS(('OddsRatio_working_3-way'!Y35+2*PI())/3)</f>
        <v>-0.31588894885247953</v>
      </c>
      <c r="AB35" s="11">
        <f>'OddsRatio_working_3-way'!X35^(1/3)*COS(('OddsRatio_working_3-way'!Y35+4*PI())/3)</f>
        <v>-0.20569497173477802</v>
      </c>
      <c r="AC35" s="11">
        <f>'OddsRatio_working_3-way'!X35^(1/3)*SIN('OddsRatio_working_3-way'!Y35/3)</f>
        <v>6.3620522351980346E-2</v>
      </c>
      <c r="AD35" s="11">
        <f>'OddsRatio_working_3-way'!X35^(1/3)*SIN(('OddsRatio_working_3-way'!Y35+2*PI())/3)</f>
        <v>0.41989466425806021</v>
      </c>
      <c r="AE35" s="11">
        <f>'OddsRatio_working_3-way'!X35^(1/3)*SIN(('OddsRatio_working_3-way'!Y35+4*PI())/3)</f>
        <v>-0.48351518661004061</v>
      </c>
      <c r="AF35" s="11">
        <f>-'OddsRatio_working_3-way'!U35/(3*'OddsRatio_working_3-way'!X35^(1/3))*COS(('OddsRatio_working_3-way'!Y35)/3)</f>
        <v>0.52158392058725755</v>
      </c>
      <c r="AG35" s="11">
        <f>-'OddsRatio_working_3-way'!U35/(3*'OddsRatio_working_3-way'!X35^(1/3))*COS(('OddsRatio_working_3-way'!Y35+2*PI())/3)</f>
        <v>-0.31588894885247948</v>
      </c>
      <c r="AH35" s="11">
        <f>-'OddsRatio_working_3-way'!U35/(3*'OddsRatio_working_3-way'!X35^(1/3))*COS(('OddsRatio_working_3-way'!Y35+4*PI())/3)</f>
        <v>-0.20569497173477796</v>
      </c>
      <c r="AI35" s="11">
        <f>'OddsRatio_working_3-way'!U35/(3*'OddsRatio_working_3-way'!X35^(1/3))*SIN(('OddsRatio_working_3-way'!Y35)/3)</f>
        <v>-6.3620522351980333E-2</v>
      </c>
      <c r="AJ35" s="11">
        <f>'OddsRatio_working_3-way'!U35/(3*'OddsRatio_working_3-way'!X35^(1/3))*SIN(('OddsRatio_working_3-way'!Y35+2*PI())/3)</f>
        <v>-0.41989466425806016</v>
      </c>
      <c r="AK35" s="11">
        <f>'OddsRatio_working_3-way'!U35/(3*'OddsRatio_working_3-way'!X35^(1/3))*SIN(('OddsRatio_working_3-way'!Y35+4*PI())/3)</f>
        <v>0.4835151866100405</v>
      </c>
      <c r="AL35" s="11">
        <f>'OddsRatio_working_3-way'!Z35+'OddsRatio_working_3-way'!AF35</f>
        <v>1.0431678411745153</v>
      </c>
      <c r="AM35" s="11">
        <f>'OddsRatio_working_3-way'!AA35+'OddsRatio_working_3-way'!AG35</f>
        <v>-0.63177789770495907</v>
      </c>
      <c r="AN35" s="11">
        <f>'OddsRatio_working_3-way'!AB35+'OddsRatio_working_3-way'!AH35</f>
        <v>-0.41138994346955599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1.0431678411745153</v>
      </c>
      <c r="AS35" s="11">
        <f>IF(('OddsRatio_working_3-way'!X35=0),IF(Q35&gt;0,-Q35^(1/3),(-Q35)^(1/3)),'OddsRatio_working_3-way'!AM35-'OddsRatio_working_3-way'!R35/3)</f>
        <v>-0.63177789770495907</v>
      </c>
      <c r="AT35" s="11">
        <f>IF(('OddsRatio_working_3-way'!X35=0),IF(Q35&gt;0,-Q35^(1/3),(-Q35)^(1/3)),'OddsRatio_working_3-way'!AN35-'OddsRatio_working_3-way'!R35/3)</f>
        <v>-0.41138994346955599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3.13</v>
      </c>
      <c r="B36" s="4">
        <f>IF('True_Odds_Calculator_3-way'!B37="","",'True_Odds_Calculator_3-way'!B37)</f>
        <v>3.13</v>
      </c>
      <c r="C36" s="4">
        <f>IF('True_Odds_Calculator_3-way'!C37="","",'True_Odds_Calculator_3-way'!C37)</f>
        <v>2.57</v>
      </c>
      <c r="D36" s="9">
        <f t="shared" si="13"/>
        <v>0.31041962156536729</v>
      </c>
      <c r="E36" s="9">
        <f t="shared" si="14"/>
        <v>0.31041962156536729</v>
      </c>
      <c r="F36" s="9">
        <f t="shared" si="15"/>
        <v>0.37916075686926548</v>
      </c>
      <c r="G36" s="9">
        <f t="shared" si="16"/>
        <v>1.0429323214476873</v>
      </c>
      <c r="H36" s="9">
        <f t="shared" si="17"/>
        <v>3.2214458446835739</v>
      </c>
      <c r="I36" s="9">
        <f t="shared" si="18"/>
        <v>3.2214458446835739</v>
      </c>
      <c r="J36" s="9">
        <f t="shared" si="19"/>
        <v>2.6374037446728691</v>
      </c>
      <c r="K36" s="11">
        <f t="shared" si="20"/>
        <v>0.31948881789137379</v>
      </c>
      <c r="L36" s="11">
        <f t="shared" si="21"/>
        <v>0.31948881789137379</v>
      </c>
      <c r="M36" s="11">
        <f t="shared" si="22"/>
        <v>0.38910505836575876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-0.28290267949049075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0.2315510508704155</v>
      </c>
      <c r="Q36" s="11">
        <f>2*'OddsRatio_working_3-way'!K36*'OddsRatio_working_3-way'!L36*'OddsRatio_working_3-way'!M36</f>
        <v>7.9434322768581644E-2</v>
      </c>
      <c r="R36" s="11">
        <f t="shared" si="23"/>
        <v>0</v>
      </c>
      <c r="S36" s="11">
        <f t="shared" si="24"/>
        <v>-0.81848306027868023</v>
      </c>
      <c r="T36" s="11">
        <f t="shared" si="25"/>
        <v>-0.28078321107330367</v>
      </c>
      <c r="U36" s="11">
        <f>'OddsRatio_working_3-way'!S36-'OddsRatio_working_3-way'!R36^2/3</f>
        <v>-0.81848306027868023</v>
      </c>
      <c r="V36" s="11">
        <f>'OddsRatio_working_3-way'!S36*'OddsRatio_working_3-way'!R36/3-2*'OddsRatio_working_3-way'!R36^3/27-'OddsRatio_working_3-way'!T36</f>
        <v>0.28078321107330367</v>
      </c>
      <c r="W36" s="11">
        <f>'OddsRatio_working_3-way'!V36^2+4*'OddsRatio_working_3-way'!U36^3/27</f>
        <v>-2.3924456274483086E-3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0.14250583957165028</v>
      </c>
      <c r="Y36" s="11">
        <f>IF('OddsRatio_working_3-way'!W36&gt;=0,IF('OddsRatio_working_3-way'!V36+SQRT('OddsRatio_working_3-way'!W36)&gt;0,0,PI()),ACOS('OddsRatio_working_3-way'!V36/(2*'OddsRatio_working_3-way'!X36)))</f>
        <v>0.1724700148633227</v>
      </c>
      <c r="Z36" s="11">
        <f>'OddsRatio_working_3-way'!X36^(1/3)*COS('OddsRatio_working_3-way'!Y36/3)</f>
        <v>0.52146616072384366</v>
      </c>
      <c r="AA36" s="11">
        <f>'OddsRatio_working_3-way'!X36^(1/3)*COS(('OddsRatio_working_3-way'!Y36+2*PI())/3)</f>
        <v>-0.28672437668628492</v>
      </c>
      <c r="AB36" s="11">
        <f>'OddsRatio_working_3-way'!X36^(1/3)*COS(('OddsRatio_working_3-way'!Y36+4*PI())/3)</f>
        <v>-0.23474178403755891</v>
      </c>
      <c r="AC36" s="11">
        <f>'OddsRatio_working_3-way'!X36^(1/3)*SIN('OddsRatio_working_3-way'!Y36/3)</f>
        <v>3.00121638589168E-2</v>
      </c>
      <c r="AD36" s="11">
        <f>'OddsRatio_working_3-way'!X36^(1/3)*SIN(('OddsRatio_working_3-way'!Y36+2*PI())/3)</f>
        <v>0.4365968604713294</v>
      </c>
      <c r="AE36" s="11">
        <f>'OddsRatio_working_3-way'!X36^(1/3)*SIN(('OddsRatio_working_3-way'!Y36+4*PI())/3)</f>
        <v>-0.46660902433024604</v>
      </c>
      <c r="AF36" s="11">
        <f>-'OddsRatio_working_3-way'!U36/(3*'OddsRatio_working_3-way'!X36^(1/3))*COS(('OddsRatio_working_3-way'!Y36)/3)</f>
        <v>0.52146616072384366</v>
      </c>
      <c r="AG36" s="11">
        <f>-'OddsRatio_working_3-way'!U36/(3*'OddsRatio_working_3-way'!X36^(1/3))*COS(('OddsRatio_working_3-way'!Y36+2*PI())/3)</f>
        <v>-0.28672437668628492</v>
      </c>
      <c r="AH36" s="11">
        <f>-'OddsRatio_working_3-way'!U36/(3*'OddsRatio_working_3-way'!X36^(1/3))*COS(('OddsRatio_working_3-way'!Y36+4*PI())/3)</f>
        <v>-0.23474178403755891</v>
      </c>
      <c r="AI36" s="11">
        <f>'OddsRatio_working_3-way'!U36/(3*'OddsRatio_working_3-way'!X36^(1/3))*SIN(('OddsRatio_working_3-way'!Y36)/3)</f>
        <v>-3.00121638589168E-2</v>
      </c>
      <c r="AJ36" s="11">
        <f>'OddsRatio_working_3-way'!U36/(3*'OddsRatio_working_3-way'!X36^(1/3))*SIN(('OddsRatio_working_3-way'!Y36+2*PI())/3)</f>
        <v>-0.4365968604713294</v>
      </c>
      <c r="AK36" s="11">
        <f>'OddsRatio_working_3-way'!U36/(3*'OddsRatio_working_3-way'!X36^(1/3))*SIN(('OddsRatio_working_3-way'!Y36+4*PI())/3)</f>
        <v>0.46660902433024604</v>
      </c>
      <c r="AL36" s="11">
        <f>'OddsRatio_working_3-way'!Z36+'OddsRatio_working_3-way'!AF36</f>
        <v>1.0429323214476873</v>
      </c>
      <c r="AM36" s="11">
        <f>'OddsRatio_working_3-way'!AA36+'OddsRatio_working_3-way'!AG36</f>
        <v>-0.57344875337256984</v>
      </c>
      <c r="AN36" s="11">
        <f>'OddsRatio_working_3-way'!AB36+'OddsRatio_working_3-way'!AH36</f>
        <v>-0.46948356807511782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1.0429323214476873</v>
      </c>
      <c r="AS36" s="11">
        <f>IF(('OddsRatio_working_3-way'!X36=0),IF(Q36&gt;0,-Q36^(1/3),(-Q36)^(1/3)),'OddsRatio_working_3-way'!AM36-'OddsRatio_working_3-way'!R36/3)</f>
        <v>-0.57344875337256984</v>
      </c>
      <c r="AT36" s="11">
        <f>IF(('OddsRatio_working_3-way'!X36=0),IF(Q36&gt;0,-Q36^(1/3),(-Q36)^(1/3)),'OddsRatio_working_3-way'!AN36-'OddsRatio_working_3-way'!R36/3)</f>
        <v>-0.46948356807511782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3.49</v>
      </c>
      <c r="B37" s="4">
        <f>IF('True_Odds_Calculator_3-way'!B38="","",'True_Odds_Calculator_3-way'!B38)</f>
        <v>3.25</v>
      </c>
      <c r="C37" s="4">
        <f>IF('True_Odds_Calculator_3-way'!C38="","",'True_Odds_Calculator_3-way'!C38)</f>
        <v>2.31</v>
      </c>
      <c r="D37" s="9">
        <f t="shared" si="13"/>
        <v>0.27818913806903939</v>
      </c>
      <c r="E37" s="9">
        <f t="shared" si="14"/>
        <v>0.29899054770241695</v>
      </c>
      <c r="F37" s="9">
        <f t="shared" si="15"/>
        <v>0.42282031422854349</v>
      </c>
      <c r="G37" s="9">
        <f t="shared" si="16"/>
        <v>1.0420388168484733</v>
      </c>
      <c r="H37" s="9">
        <f t="shared" si="17"/>
        <v>3.5946766539526993</v>
      </c>
      <c r="I37" s="9">
        <f t="shared" si="18"/>
        <v>3.3445873379090649</v>
      </c>
      <c r="J37" s="9">
        <f t="shared" si="19"/>
        <v>2.3650708500714996</v>
      </c>
      <c r="K37" s="11">
        <f t="shared" si="20"/>
        <v>0.28653295128939826</v>
      </c>
      <c r="L37" s="11">
        <f t="shared" si="21"/>
        <v>0.30769230769230771</v>
      </c>
      <c r="M37" s="11">
        <f t="shared" si="22"/>
        <v>0.4329004329004329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-0.28011243770556082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0.23090567503174958</v>
      </c>
      <c r="Q37" s="11">
        <f>2*'OddsRatio_working_3-way'!K37*'OddsRatio_working_3-way'!L37*'OddsRatio_working_3-way'!M37</f>
        <v>7.6332454555950266E-2</v>
      </c>
      <c r="R37" s="11">
        <f t="shared" si="23"/>
        <v>0</v>
      </c>
      <c r="S37" s="11">
        <f t="shared" si="24"/>
        <v>-0.82433210364784026</v>
      </c>
      <c r="T37" s="11">
        <f t="shared" si="25"/>
        <v>-0.27250648054474058</v>
      </c>
      <c r="U37" s="11">
        <f>'OddsRatio_working_3-way'!S37-'OddsRatio_working_3-way'!R37^2/3</f>
        <v>-0.82433210364784026</v>
      </c>
      <c r="V37" s="11">
        <f>'OddsRatio_working_3-way'!S37*'OddsRatio_working_3-way'!R37/3-2*'OddsRatio_working_3-way'!R37^3/27-'OddsRatio_working_3-way'!T37</f>
        <v>0.27250648054474058</v>
      </c>
      <c r="W37" s="11">
        <f>'OddsRatio_working_3-way'!V37^2+4*'OddsRatio_working_3-way'!U37^3/27</f>
        <v>-8.7258429351484701E-3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0.14403612817105085</v>
      </c>
      <c r="Y37" s="11">
        <f>IF('OddsRatio_working_3-way'!W37&gt;=0,IF('OddsRatio_working_3-way'!V37+SQRT('OddsRatio_working_3-way'!W37)&gt;0,0,PI()),ACOS('OddsRatio_working_3-way'!V37/(2*'OddsRatio_working_3-way'!X37)))</f>
        <v>0.33023636696700409</v>
      </c>
      <c r="Z37" s="11">
        <f>'OddsRatio_working_3-way'!X37^(1/3)*COS('OddsRatio_working_3-way'!Y37/3)</f>
        <v>0.52101940842423666</v>
      </c>
      <c r="AA37" s="11">
        <f>'OddsRatio_working_3-way'!X37^(1/3)*COS(('OddsRatio_working_3-way'!Y37+2*PI())/3)</f>
        <v>-0.31038061703616765</v>
      </c>
      <c r="AB37" s="11">
        <f>'OddsRatio_working_3-way'!X37^(1/3)*COS(('OddsRatio_working_3-way'!Y37+4*PI())/3)</f>
        <v>-0.21063879138806896</v>
      </c>
      <c r="AC37" s="11">
        <f>'OddsRatio_working_3-way'!X37^(1/3)*SIN('OddsRatio_working_3-way'!Y37/3)</f>
        <v>5.7585969887394568E-2</v>
      </c>
      <c r="AD37" s="11">
        <f>'OddsRatio_working_3-way'!X37^(1/3)*SIN(('OddsRatio_working_3-way'!Y37+2*PI())/3)</f>
        <v>0.4224230586164317</v>
      </c>
      <c r="AE37" s="11">
        <f>'OddsRatio_working_3-way'!X37^(1/3)*SIN(('OddsRatio_working_3-way'!Y37+4*PI())/3)</f>
        <v>-0.48000902850382621</v>
      </c>
      <c r="AF37" s="11">
        <f>-'OddsRatio_working_3-way'!U37/(3*'OddsRatio_working_3-way'!X37^(1/3))*COS(('OddsRatio_working_3-way'!Y37)/3)</f>
        <v>0.52101940842423666</v>
      </c>
      <c r="AG37" s="11">
        <f>-'OddsRatio_working_3-way'!U37/(3*'OddsRatio_working_3-way'!X37^(1/3))*COS(('OddsRatio_working_3-way'!Y37+2*PI())/3)</f>
        <v>-0.31038061703616765</v>
      </c>
      <c r="AH37" s="11">
        <f>-'OddsRatio_working_3-way'!U37/(3*'OddsRatio_working_3-way'!X37^(1/3))*COS(('OddsRatio_working_3-way'!Y37+4*PI())/3)</f>
        <v>-0.21063879138806896</v>
      </c>
      <c r="AI37" s="11">
        <f>'OddsRatio_working_3-way'!U37/(3*'OddsRatio_working_3-way'!X37^(1/3))*SIN(('OddsRatio_working_3-way'!Y37)/3)</f>
        <v>-5.7585969887394568E-2</v>
      </c>
      <c r="AJ37" s="11">
        <f>'OddsRatio_working_3-way'!U37/(3*'OddsRatio_working_3-way'!X37^(1/3))*SIN(('OddsRatio_working_3-way'!Y37+2*PI())/3)</f>
        <v>-0.4224230586164317</v>
      </c>
      <c r="AK37" s="11">
        <f>'OddsRatio_working_3-way'!U37/(3*'OddsRatio_working_3-way'!X37^(1/3))*SIN(('OddsRatio_working_3-way'!Y37+4*PI())/3)</f>
        <v>0.48000902850382621</v>
      </c>
      <c r="AL37" s="11">
        <f>'OddsRatio_working_3-way'!Z37+'OddsRatio_working_3-way'!AF37</f>
        <v>1.0420388168484733</v>
      </c>
      <c r="AM37" s="11">
        <f>'OddsRatio_working_3-way'!AA37+'OddsRatio_working_3-way'!AG37</f>
        <v>-0.6207612340723353</v>
      </c>
      <c r="AN37" s="11">
        <f>'OddsRatio_working_3-way'!AB37+'OddsRatio_working_3-way'!AH37</f>
        <v>-0.42127758277613792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1.0420388168484733</v>
      </c>
      <c r="AS37" s="11">
        <f>IF(('OddsRatio_working_3-way'!X37=0),IF(Q37&gt;0,-Q37^(1/3),(-Q37)^(1/3)),'OddsRatio_working_3-way'!AM37-'OddsRatio_working_3-way'!R37/3)</f>
        <v>-0.6207612340723353</v>
      </c>
      <c r="AT37" s="11">
        <f>IF(('OddsRatio_working_3-way'!X37=0),IF(Q37&gt;0,-Q37^(1/3),(-Q37)^(1/3)),'OddsRatio_working_3-way'!AN37-'OddsRatio_working_3-way'!R37/3)</f>
        <v>-0.42127758277613792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1.3</v>
      </c>
      <c r="B40" s="4">
        <f>IF('True_Odds_Calculator_3-way'!B39="","",'True_Odds_Calculator_3-way'!B39)</f>
        <v>6.51</v>
      </c>
      <c r="C40" s="4">
        <f>IF('True_Odds_Calculator_3-way'!C39="","",'True_Odds_Calculator_3-way'!C39)</f>
        <v>8.73</v>
      </c>
      <c r="D40" s="9">
        <f t="shared" si="13"/>
        <v>0.75246682115310026</v>
      </c>
      <c r="E40" s="9">
        <f t="shared" si="14"/>
        <v>0.14200632213690745</v>
      </c>
      <c r="F40" s="9">
        <f t="shared" si="15"/>
        <v>0.10552685670999236</v>
      </c>
      <c r="G40" s="9">
        <f t="shared" si="16"/>
        <v>1.0965408347067187</v>
      </c>
      <c r="H40" s="9">
        <f t="shared" si="17"/>
        <v>1.328962250412016</v>
      </c>
      <c r="I40" s="9">
        <f t="shared" si="18"/>
        <v>7.0419399992340201</v>
      </c>
      <c r="J40" s="9">
        <f t="shared" si="19"/>
        <v>9.4762606522829351</v>
      </c>
      <c r="K40" s="11">
        <f t="shared" si="20"/>
        <v>0.76923076923076916</v>
      </c>
      <c r="L40" s="11">
        <f t="shared" si="21"/>
        <v>0.15360983102918588</v>
      </c>
      <c r="M40" s="11">
        <f t="shared" si="22"/>
        <v>0.11454753722794959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-0.17294729067259851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0.18326523148604956</v>
      </c>
      <c r="Q40" s="11">
        <f>2*'OddsRatio_working_3-way'!K40*'OddsRatio_working_3-way'!L40*'OddsRatio_working_3-way'!M40</f>
        <v>2.7070196674453408E-2</v>
      </c>
      <c r="R40" s="11">
        <f t="shared" si="23"/>
        <v>0</v>
      </c>
      <c r="S40" s="11">
        <f t="shared" si="24"/>
        <v>-1.0596594533127648</v>
      </c>
      <c r="T40" s="11">
        <f t="shared" si="25"/>
        <v>-0.15652281437411594</v>
      </c>
      <c r="U40" s="11">
        <f>'OddsRatio_working_3-way'!S40-'OddsRatio_working_3-way'!R40^2/3</f>
        <v>-1.0596594533127648</v>
      </c>
      <c r="V40" s="11">
        <f>'OddsRatio_working_3-way'!S40*'OddsRatio_working_3-way'!R40/3-2*'OddsRatio_working_3-way'!R40^3/27-'OddsRatio_working_3-way'!T40</f>
        <v>0.15652281437411594</v>
      </c>
      <c r="W40" s="11">
        <f>'OddsRatio_working_3-way'!V40^2+4*'OddsRatio_working_3-way'!U40^3/27</f>
        <v>-0.15177741657718838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0.2099266586196131</v>
      </c>
      <c r="Y40" s="11">
        <f>IF('OddsRatio_working_3-way'!W40&gt;=0,IF('OddsRatio_working_3-way'!V40+SQRT('OddsRatio_working_3-way'!W40)&gt;0,0,PI()),ACOS('OddsRatio_working_3-way'!V40/(2*'OddsRatio_working_3-way'!X40)))</f>
        <v>1.1887677556510419</v>
      </c>
      <c r="Z40" s="11">
        <f>'OddsRatio_working_3-way'!X40^(1/3)*COS('OddsRatio_working_3-way'!Y40/3)</f>
        <v>0.54827041735335935</v>
      </c>
      <c r="AA40" s="11">
        <f>'OddsRatio_working_3-way'!X40^(1/3)*COS(('OddsRatio_working_3-way'!Y40+2*PI())/3)</f>
        <v>-0.472792011780855</v>
      </c>
      <c r="AB40" s="11">
        <f>'OddsRatio_working_3-way'!X40^(1/3)*COS(('OddsRatio_working_3-way'!Y40+4*PI())/3)</f>
        <v>-7.5478405572504223E-2</v>
      </c>
      <c r="AC40" s="11">
        <f>'OddsRatio_working_3-way'!X40^(1/3)*SIN('OddsRatio_working_3-way'!Y40/3)</f>
        <v>0.22938911749709229</v>
      </c>
      <c r="AD40" s="11">
        <f>'OddsRatio_working_3-way'!X40^(1/3)*SIN(('OddsRatio_working_3-way'!Y40+2*PI())/3)</f>
        <v>0.36012155082295966</v>
      </c>
      <c r="AE40" s="11">
        <f>'OddsRatio_working_3-way'!X40^(1/3)*SIN(('OddsRatio_working_3-way'!Y40+4*PI())/3)</f>
        <v>-0.58951066832005194</v>
      </c>
      <c r="AF40" s="11">
        <f>-'OddsRatio_working_3-way'!U40/(3*'OddsRatio_working_3-way'!X40^(1/3))*COS(('OddsRatio_working_3-way'!Y40)/3)</f>
        <v>0.54827041735335935</v>
      </c>
      <c r="AG40" s="11">
        <f>-'OddsRatio_working_3-way'!U40/(3*'OddsRatio_working_3-way'!X40^(1/3))*COS(('OddsRatio_working_3-way'!Y40+2*PI())/3)</f>
        <v>-0.472792011780855</v>
      </c>
      <c r="AH40" s="11">
        <f>-'OddsRatio_working_3-way'!U40/(3*'OddsRatio_working_3-way'!X40^(1/3))*COS(('OddsRatio_working_3-way'!Y40+4*PI())/3)</f>
        <v>-7.5478405572504223E-2</v>
      </c>
      <c r="AI40" s="11">
        <f>'OddsRatio_working_3-way'!U40/(3*'OddsRatio_working_3-way'!X40^(1/3))*SIN(('OddsRatio_working_3-way'!Y40)/3)</f>
        <v>-0.22938911749709229</v>
      </c>
      <c r="AJ40" s="11">
        <f>'OddsRatio_working_3-way'!U40/(3*'OddsRatio_working_3-way'!X40^(1/3))*SIN(('OddsRatio_working_3-way'!Y40+2*PI())/3)</f>
        <v>-0.36012155082295966</v>
      </c>
      <c r="AK40" s="11">
        <f>'OddsRatio_working_3-way'!U40/(3*'OddsRatio_working_3-way'!X40^(1/3))*SIN(('OddsRatio_working_3-way'!Y40+4*PI())/3)</f>
        <v>0.58951066832005194</v>
      </c>
      <c r="AL40" s="11">
        <f>'OddsRatio_working_3-way'!Z40+'OddsRatio_working_3-way'!AF40</f>
        <v>1.0965408347067187</v>
      </c>
      <c r="AM40" s="11">
        <f>'OddsRatio_working_3-way'!AA40+'OddsRatio_working_3-way'!AG40</f>
        <v>-0.94558402356171001</v>
      </c>
      <c r="AN40" s="11">
        <f>'OddsRatio_working_3-way'!AB40+'OddsRatio_working_3-way'!AH40</f>
        <v>-0.15095681114500845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1.0965408347067187</v>
      </c>
      <c r="AS40" s="11">
        <f>IF(('OddsRatio_working_3-way'!X40=0),IF(Q40&gt;0,-Q40^(1/3),(-Q40)^(1/3)),'OddsRatio_working_3-way'!AM40-'OddsRatio_working_3-way'!R40/3)</f>
        <v>-0.94558402356171001</v>
      </c>
      <c r="AT40" s="11">
        <f>IF(('OddsRatio_working_3-way'!X40=0),IF(Q40&gt;0,-Q40^(1/3),(-Q40)^(1/3)),'OddsRatio_working_3-way'!AN40-'OddsRatio_working_3-way'!R40/3)</f>
        <v>-0.15095681114500845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1.57</v>
      </c>
      <c r="B41" s="4">
        <f>IF('True_Odds_Calculator_3-way'!B40="","",'True_Odds_Calculator_3-way'!B40)</f>
        <v>4.04</v>
      </c>
      <c r="C41" s="4">
        <f>IF('True_Odds_Calculator_3-way'!C40="","",'True_Odds_Calculator_3-way'!C40)</f>
        <v>6.77</v>
      </c>
      <c r="D41" s="9">
        <f t="shared" si="13"/>
        <v>0.62304826290427751</v>
      </c>
      <c r="E41" s="9">
        <f t="shared" si="14"/>
        <v>0.23658944806142707</v>
      </c>
      <c r="F41" s="9">
        <f t="shared" si="15"/>
        <v>0.14036228903429543</v>
      </c>
      <c r="G41" s="9">
        <f t="shared" si="16"/>
        <v>1.0614247344617698</v>
      </c>
      <c r="H41" s="9">
        <f t="shared" si="17"/>
        <v>1.6050120986432086</v>
      </c>
      <c r="I41" s="9">
        <f t="shared" si="18"/>
        <v>4.2267311927637801</v>
      </c>
      <c r="J41" s="9">
        <f t="shared" si="19"/>
        <v>7.124420717844413</v>
      </c>
      <c r="K41" s="11">
        <f t="shared" si="20"/>
        <v>0.63694267515923564</v>
      </c>
      <c r="L41" s="11">
        <f t="shared" si="21"/>
        <v>0.24752475247524752</v>
      </c>
      <c r="M41" s="11">
        <f t="shared" si="22"/>
        <v>0.14771048744460857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-0.23283837853250644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0.21844049508583405</v>
      </c>
      <c r="Q41" s="11">
        <f>2*'OddsRatio_working_3-way'!K41*'OddsRatio_working_3-way'!L41*'OddsRatio_working_3-way'!M41</f>
        <v>4.6575798525764198E-2</v>
      </c>
      <c r="R41" s="11">
        <f t="shared" si="23"/>
        <v>0</v>
      </c>
      <c r="S41" s="11">
        <f t="shared" si="24"/>
        <v>-0.93816361573458429</v>
      </c>
      <c r="T41" s="11">
        <f t="shared" si="25"/>
        <v>-0.20003488608413314</v>
      </c>
      <c r="U41" s="11">
        <f>'OddsRatio_working_3-way'!S41-'OddsRatio_working_3-way'!R41^2/3</f>
        <v>-0.93816361573458429</v>
      </c>
      <c r="V41" s="11">
        <f>'OddsRatio_working_3-way'!S41*'OddsRatio_working_3-way'!R41/3-2*'OddsRatio_working_3-way'!R41^3/27-'OddsRatio_working_3-way'!T41</f>
        <v>0.20003488608413314</v>
      </c>
      <c r="W41" s="11">
        <f>'OddsRatio_working_3-way'!V41^2+4*'OddsRatio_working_3-way'!U41^3/27</f>
        <v>-8.2315765283027031E-2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0.17487832979940593</v>
      </c>
      <c r="Y41" s="11">
        <f>IF('OddsRatio_working_3-way'!W41&gt;=0,IF('OddsRatio_working_3-way'!V41+SQRT('OddsRatio_working_3-way'!W41)&gt;0,0,PI()),ACOS('OddsRatio_working_3-way'!V41/(2*'OddsRatio_working_3-way'!X41)))</f>
        <v>0.96194462512965961</v>
      </c>
      <c r="Z41" s="11">
        <f>'OddsRatio_working_3-way'!X41^(1/3)*COS('OddsRatio_working_3-way'!Y41/3)</f>
        <v>0.53071236723088477</v>
      </c>
      <c r="AA41" s="11">
        <f>'OddsRatio_working_3-way'!X41^(1/3)*COS(('OddsRatio_working_3-way'!Y41+2*PI())/3)</f>
        <v>-0.41799691011000834</v>
      </c>
      <c r="AB41" s="11">
        <f>'OddsRatio_working_3-way'!X41^(1/3)*COS(('OddsRatio_working_3-way'!Y41+4*PI())/3)</f>
        <v>-0.11271545712087661</v>
      </c>
      <c r="AC41" s="11">
        <f>'OddsRatio_working_3-way'!X41^(1/3)*SIN('OddsRatio_working_3-way'!Y41/3)</f>
        <v>0.17625432906187527</v>
      </c>
      <c r="AD41" s="11">
        <f>'OddsRatio_working_3-way'!X41^(1/3)*SIN(('OddsRatio_working_3-way'!Y41+2*PI())/3)</f>
        <v>0.37148322759358465</v>
      </c>
      <c r="AE41" s="11">
        <f>'OddsRatio_working_3-way'!X41^(1/3)*SIN(('OddsRatio_working_3-way'!Y41+4*PI())/3)</f>
        <v>-0.54773755665545998</v>
      </c>
      <c r="AF41" s="11">
        <f>-'OddsRatio_working_3-way'!U41/(3*'OddsRatio_working_3-way'!X41^(1/3))*COS(('OddsRatio_working_3-way'!Y41)/3)</f>
        <v>0.53071236723088488</v>
      </c>
      <c r="AG41" s="11">
        <f>-'OddsRatio_working_3-way'!U41/(3*'OddsRatio_working_3-way'!X41^(1/3))*COS(('OddsRatio_working_3-way'!Y41+2*PI())/3)</f>
        <v>-0.41799691011000845</v>
      </c>
      <c r="AH41" s="11">
        <f>-'OddsRatio_working_3-way'!U41/(3*'OddsRatio_working_3-way'!X41^(1/3))*COS(('OddsRatio_working_3-way'!Y41+4*PI())/3)</f>
        <v>-0.11271545712087663</v>
      </c>
      <c r="AI41" s="11">
        <f>'OddsRatio_working_3-way'!U41/(3*'OddsRatio_working_3-way'!X41^(1/3))*SIN(('OddsRatio_working_3-way'!Y41)/3)</f>
        <v>-0.17625432906187533</v>
      </c>
      <c r="AJ41" s="11">
        <f>'OddsRatio_working_3-way'!U41/(3*'OddsRatio_working_3-way'!X41^(1/3))*SIN(('OddsRatio_working_3-way'!Y41+2*PI())/3)</f>
        <v>-0.37148322759358471</v>
      </c>
      <c r="AK41" s="11">
        <f>'OddsRatio_working_3-way'!U41/(3*'OddsRatio_working_3-way'!X41^(1/3))*SIN(('OddsRatio_working_3-way'!Y41+4*PI())/3)</f>
        <v>0.54773755665546009</v>
      </c>
      <c r="AL41" s="11">
        <f>'OddsRatio_working_3-way'!Z41+'OddsRatio_working_3-way'!AF41</f>
        <v>1.0614247344617698</v>
      </c>
      <c r="AM41" s="11">
        <f>'OddsRatio_working_3-way'!AA41+'OddsRatio_working_3-way'!AG41</f>
        <v>-0.83599382022001678</v>
      </c>
      <c r="AN41" s="11">
        <f>'OddsRatio_working_3-way'!AB41+'OddsRatio_working_3-way'!AH41</f>
        <v>-0.22543091424175324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1.0614247344617698</v>
      </c>
      <c r="AS41" s="11">
        <f>IF(('OddsRatio_working_3-way'!X41=0),IF(Q41&gt;0,-Q41^(1/3),(-Q41)^(1/3)),'OddsRatio_working_3-way'!AM41-'OddsRatio_working_3-way'!R41/3)</f>
        <v>-0.83599382022001678</v>
      </c>
      <c r="AT41" s="11">
        <f>IF(('OddsRatio_working_3-way'!X41=0),IF(Q41&gt;0,-Q41^(1/3),(-Q41)^(1/3)),'OddsRatio_working_3-way'!AN41-'OddsRatio_working_3-way'!R41/3)</f>
        <v>-0.22543091424175324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1.62</v>
      </c>
      <c r="B42" s="4">
        <f>IF('True_Odds_Calculator_3-way'!B41="","",'True_Odds_Calculator_3-way'!B41)</f>
        <v>4.0199999999999996</v>
      </c>
      <c r="C42" s="4">
        <f>IF('True_Odds_Calculator_3-way'!C41="","",'True_Odds_Calculator_3-way'!C41)</f>
        <v>5.65</v>
      </c>
      <c r="D42" s="9">
        <f t="shared" si="13"/>
        <v>0.59909328898469993</v>
      </c>
      <c r="E42" s="9">
        <f t="shared" si="14"/>
        <v>0.23476390375218309</v>
      </c>
      <c r="F42" s="9">
        <f t="shared" si="15"/>
        <v>0.16614280726311684</v>
      </c>
      <c r="G42" s="9">
        <f t="shared" si="16"/>
        <v>1.0793372907579781</v>
      </c>
      <c r="H42" s="9">
        <f t="shared" si="17"/>
        <v>1.6691891202699463</v>
      </c>
      <c r="I42" s="9">
        <f t="shared" si="18"/>
        <v>4.2595986180890932</v>
      </c>
      <c r="J42" s="9">
        <f t="shared" si="19"/>
        <v>6.0189184020245978</v>
      </c>
      <c r="K42" s="11">
        <f t="shared" si="20"/>
        <v>0.61728395061728392</v>
      </c>
      <c r="L42" s="11">
        <f t="shared" si="21"/>
        <v>0.24875621890547267</v>
      </c>
      <c r="M42" s="11">
        <f t="shared" si="22"/>
        <v>0.17699115044247787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-0.2366257861789054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0.22530198347278146</v>
      </c>
      <c r="Q42" s="11">
        <f>2*'OddsRatio_working_3-way'!K42*'OddsRatio_working_3-way'!L42*'OddsRatio_working_3-way'!M42</f>
        <v>5.4355122671358606E-2</v>
      </c>
      <c r="R42" s="11">
        <f t="shared" si="23"/>
        <v>0</v>
      </c>
      <c r="S42" s="11">
        <f t="shared" si="24"/>
        <v>-0.95214468004952613</v>
      </c>
      <c r="T42" s="11">
        <f t="shared" si="25"/>
        <v>-0.22970921110965645</v>
      </c>
      <c r="U42" s="11">
        <f>'OddsRatio_working_3-way'!S42-'OddsRatio_working_3-way'!R42^2/3</f>
        <v>-0.95214468004952613</v>
      </c>
      <c r="V42" s="11">
        <f>'OddsRatio_working_3-way'!S42*'OddsRatio_working_3-way'!R42/3-2*'OddsRatio_working_3-way'!R42^3/27-'OddsRatio_working_3-way'!T42</f>
        <v>0.22970921110965645</v>
      </c>
      <c r="W42" s="11">
        <f>'OddsRatio_working_3-way'!V42^2+4*'OddsRatio_working_3-way'!U42^3/27</f>
        <v>-7.5114395384496629E-2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0.1788020672790987</v>
      </c>
      <c r="Y42" s="11">
        <f>IF('OddsRatio_working_3-way'!W42&gt;=0,IF('OddsRatio_working_3-way'!V42+SQRT('OddsRatio_working_3-way'!W42)&gt;0,0,PI()),ACOS('OddsRatio_working_3-way'!V42/(2*'OddsRatio_working_3-way'!X42)))</f>
        <v>0.87322773817189048</v>
      </c>
      <c r="Z42" s="11">
        <f>'OddsRatio_working_3-way'!X42^(1/3)*COS('OddsRatio_working_3-way'!Y42/3)</f>
        <v>0.53966864537898906</v>
      </c>
      <c r="AA42" s="11">
        <f>'OddsRatio_working_3-way'!X42^(1/3)*COS(('OddsRatio_working_3-way'!Y42+2*PI())/3)</f>
        <v>-0.40985033930361886</v>
      </c>
      <c r="AB42" s="11">
        <f>'OddsRatio_working_3-way'!X42^(1/3)*COS(('OddsRatio_working_3-way'!Y42+4*PI())/3)</f>
        <v>-0.12981830607537057</v>
      </c>
      <c r="AC42" s="11">
        <f>'OddsRatio_working_3-way'!X42^(1/3)*SIN('OddsRatio_working_3-way'!Y42/3)</f>
        <v>0.16167656976604761</v>
      </c>
      <c r="AD42" s="11">
        <f>'OddsRatio_working_3-way'!X42^(1/3)*SIN(('OddsRatio_working_3-way'!Y42+2*PI())/3)</f>
        <v>0.38652847164111626</v>
      </c>
      <c r="AE42" s="11">
        <f>'OddsRatio_working_3-way'!X42^(1/3)*SIN(('OddsRatio_working_3-way'!Y42+4*PI())/3)</f>
        <v>-0.54820504140716375</v>
      </c>
      <c r="AF42" s="11">
        <f>-'OddsRatio_working_3-way'!U42/(3*'OddsRatio_working_3-way'!X42^(1/3))*COS(('OddsRatio_working_3-way'!Y42)/3)</f>
        <v>0.53966864537898906</v>
      </c>
      <c r="AG42" s="11">
        <f>-'OddsRatio_working_3-way'!U42/(3*'OddsRatio_working_3-way'!X42^(1/3))*COS(('OddsRatio_working_3-way'!Y42+2*PI())/3)</f>
        <v>-0.40985033930361886</v>
      </c>
      <c r="AH42" s="11">
        <f>-'OddsRatio_working_3-way'!U42/(3*'OddsRatio_working_3-way'!X42^(1/3))*COS(('OddsRatio_working_3-way'!Y42+4*PI())/3)</f>
        <v>-0.12981830607537057</v>
      </c>
      <c r="AI42" s="11">
        <f>'OddsRatio_working_3-way'!U42/(3*'OddsRatio_working_3-way'!X42^(1/3))*SIN(('OddsRatio_working_3-way'!Y42)/3)</f>
        <v>-0.16167656976604761</v>
      </c>
      <c r="AJ42" s="11">
        <f>'OddsRatio_working_3-way'!U42/(3*'OddsRatio_working_3-way'!X42^(1/3))*SIN(('OddsRatio_working_3-way'!Y42+2*PI())/3)</f>
        <v>-0.38652847164111626</v>
      </c>
      <c r="AK42" s="11">
        <f>'OddsRatio_working_3-way'!U42/(3*'OddsRatio_working_3-way'!X42^(1/3))*SIN(('OddsRatio_working_3-way'!Y42+4*PI())/3)</f>
        <v>0.54820504140716375</v>
      </c>
      <c r="AL42" s="11">
        <f>'OddsRatio_working_3-way'!Z42+'OddsRatio_working_3-way'!AF42</f>
        <v>1.0793372907579781</v>
      </c>
      <c r="AM42" s="11">
        <f>'OddsRatio_working_3-way'!AA42+'OddsRatio_working_3-way'!AG42</f>
        <v>-0.81970067860723772</v>
      </c>
      <c r="AN42" s="11">
        <f>'OddsRatio_working_3-way'!AB42+'OddsRatio_working_3-way'!AH42</f>
        <v>-0.25963661215074113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1.0793372907579781</v>
      </c>
      <c r="AS42" s="11">
        <f>IF(('OddsRatio_working_3-way'!X42=0),IF(Q42&gt;0,-Q42^(1/3),(-Q42)^(1/3)),'OddsRatio_working_3-way'!AM42-'OddsRatio_working_3-way'!R42/3)</f>
        <v>-0.81970067860723772</v>
      </c>
      <c r="AT42" s="11">
        <f>IF(('OddsRatio_working_3-way'!X42=0),IF(Q42&gt;0,-Q42^(1/3),(-Q42)^(1/3)),'OddsRatio_working_3-way'!AN42-'OddsRatio_working_3-way'!R42/3)</f>
        <v>-0.25963661215074113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2.37</v>
      </c>
      <c r="B43" s="4">
        <f>IF('True_Odds_Calculator_3-way'!B42="","",'True_Odds_Calculator_3-way'!B42)</f>
        <v>3.37</v>
      </c>
      <c r="C43" s="4">
        <f>IF('True_Odds_Calculator_3-way'!C42="","",'True_Odds_Calculator_3-way'!C42)</f>
        <v>3.24</v>
      </c>
      <c r="D43" s="9">
        <f t="shared" si="13"/>
        <v>0.41190460613256541</v>
      </c>
      <c r="E43" s="9">
        <f t="shared" si="14"/>
        <v>0.28819296147111978</v>
      </c>
      <c r="F43" s="9">
        <f t="shared" si="15"/>
        <v>0.29990243239631459</v>
      </c>
      <c r="G43" s="9">
        <f t="shared" si="16"/>
        <v>1.0421507904040985</v>
      </c>
      <c r="H43" s="9">
        <f t="shared" si="17"/>
        <v>2.4277465828536156</v>
      </c>
      <c r="I43" s="9">
        <f t="shared" si="18"/>
        <v>3.4698973732577136</v>
      </c>
      <c r="J43" s="9">
        <f t="shared" si="19"/>
        <v>3.3344177705051807</v>
      </c>
      <c r="K43" s="11">
        <f t="shared" si="20"/>
        <v>0.42194092827004215</v>
      </c>
      <c r="L43" s="11">
        <f t="shared" si="21"/>
        <v>0.29673590504451036</v>
      </c>
      <c r="M43" s="11">
        <f t="shared" si="22"/>
        <v>0.30864197530864196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-0.28105652635820766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0.23108828360761735</v>
      </c>
      <c r="Q43" s="11">
        <f>2*'OddsRatio_working_3-way'!K43*'OddsRatio_working_3-way'!L43*'OddsRatio_working_3-way'!M43</f>
        <v>7.7287051373785054E-2</v>
      </c>
      <c r="R43" s="11">
        <f t="shared" si="23"/>
        <v>0</v>
      </c>
      <c r="S43" s="11">
        <f t="shared" si="24"/>
        <v>-0.82221283597981432</v>
      </c>
      <c r="T43" s="11">
        <f t="shared" si="25"/>
        <v>-0.27498757056181078</v>
      </c>
      <c r="U43" s="11">
        <f>'OddsRatio_working_3-way'!S43-'OddsRatio_working_3-way'!R43^2/3</f>
        <v>-0.82221283597981432</v>
      </c>
      <c r="V43" s="11">
        <f>'OddsRatio_working_3-way'!S43*'OddsRatio_working_3-way'!R43/3-2*'OddsRatio_working_3-way'!R43^3/27-'OddsRatio_working_3-way'!T43</f>
        <v>0.27498757056181078</v>
      </c>
      <c r="W43" s="11">
        <f>'OddsRatio_working_3-way'!V43^2+4*'OddsRatio_working_3-way'!U43^3/27</f>
        <v>-6.7290640833146814E-3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0.14348103363058265</v>
      </c>
      <c r="Y43" s="11">
        <f>IF('OddsRatio_working_3-way'!W43&gt;=0,IF('OddsRatio_working_3-way'!V43+SQRT('OddsRatio_working_3-way'!W43)&gt;0,0,PI()),ACOS('OddsRatio_working_3-way'!V43/(2*'OddsRatio_working_3-way'!X43)))</f>
        <v>0.28990338002606308</v>
      </c>
      <c r="Z43" s="11">
        <f>'OddsRatio_working_3-way'!X43^(1/3)*COS('OddsRatio_working_3-way'!Y43/3)</f>
        <v>0.52107539520204937</v>
      </c>
      <c r="AA43" s="11">
        <f>'OddsRatio_working_3-way'!X43^(1/3)*COS(('OddsRatio_working_3-way'!Y43+2*PI())/3)</f>
        <v>-0.30428165011133951</v>
      </c>
      <c r="AB43" s="11">
        <f>'OddsRatio_working_3-way'!X43^(1/3)*COS(('OddsRatio_working_3-way'!Y43+4*PI())/3)</f>
        <v>-0.21679374509071</v>
      </c>
      <c r="AC43" s="11">
        <f>'OddsRatio_working_3-way'!X43^(1/3)*SIN('OddsRatio_working_3-way'!Y43/3)</f>
        <v>5.05111655144969E-2</v>
      </c>
      <c r="AD43" s="11">
        <f>'OddsRatio_working_3-way'!X43^(1/3)*SIN(('OddsRatio_working_3-way'!Y43+2*PI())/3)</f>
        <v>0.42600894677474233</v>
      </c>
      <c r="AE43" s="11">
        <f>'OddsRatio_working_3-way'!X43^(1/3)*SIN(('OddsRatio_working_3-way'!Y43+4*PI())/3)</f>
        <v>-0.47652011228923913</v>
      </c>
      <c r="AF43" s="11">
        <f>-'OddsRatio_working_3-way'!U43/(3*'OddsRatio_working_3-way'!X43^(1/3))*COS(('OddsRatio_working_3-way'!Y43)/3)</f>
        <v>0.52107539520204926</v>
      </c>
      <c r="AG43" s="11">
        <f>-'OddsRatio_working_3-way'!U43/(3*'OddsRatio_working_3-way'!X43^(1/3))*COS(('OddsRatio_working_3-way'!Y43+2*PI())/3)</f>
        <v>-0.30428165011133945</v>
      </c>
      <c r="AH43" s="11">
        <f>-'OddsRatio_working_3-way'!U43/(3*'OddsRatio_working_3-way'!X43^(1/3))*COS(('OddsRatio_working_3-way'!Y43+4*PI())/3)</f>
        <v>-0.21679374509070998</v>
      </c>
      <c r="AI43" s="11">
        <f>'OddsRatio_working_3-way'!U43/(3*'OddsRatio_working_3-way'!X43^(1/3))*SIN(('OddsRatio_working_3-way'!Y43)/3)</f>
        <v>-5.0511165514496886E-2</v>
      </c>
      <c r="AJ43" s="11">
        <f>'OddsRatio_working_3-way'!U43/(3*'OddsRatio_working_3-way'!X43^(1/3))*SIN(('OddsRatio_working_3-way'!Y43+2*PI())/3)</f>
        <v>-0.42600894677474221</v>
      </c>
      <c r="AK43" s="11">
        <f>'OddsRatio_working_3-way'!U43/(3*'OddsRatio_working_3-way'!X43^(1/3))*SIN(('OddsRatio_working_3-way'!Y43+4*PI())/3)</f>
        <v>0.47652011228923902</v>
      </c>
      <c r="AL43" s="11">
        <f>'OddsRatio_working_3-way'!Z43+'OddsRatio_working_3-way'!AF43</f>
        <v>1.0421507904040985</v>
      </c>
      <c r="AM43" s="11">
        <f>'OddsRatio_working_3-way'!AA43+'OddsRatio_working_3-way'!AG43</f>
        <v>-0.6085633002226789</v>
      </c>
      <c r="AN43" s="11">
        <f>'OddsRatio_working_3-way'!AB43+'OddsRatio_working_3-way'!AH43</f>
        <v>-0.43358749018141995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1.0421507904040985</v>
      </c>
      <c r="AS43" s="11">
        <f>IF(('OddsRatio_working_3-way'!X43=0),IF(Q43&gt;0,-Q43^(1/3),(-Q43)^(1/3)),'OddsRatio_working_3-way'!AM43-'OddsRatio_working_3-way'!R43/3)</f>
        <v>-0.6085633002226789</v>
      </c>
      <c r="AT43" s="11">
        <f>IF(('OddsRatio_working_3-way'!X43=0),IF(Q43&gt;0,-Q43^(1/3),(-Q43)^(1/3)),'OddsRatio_working_3-way'!AN43-'OddsRatio_working_3-way'!R43/3)</f>
        <v>-0.43358749018141995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2.11</v>
      </c>
      <c r="B44" s="4">
        <f>IF('True_Odds_Calculator_3-way'!B43="","",'True_Odds_Calculator_3-way'!B43)</f>
        <v>3.51</v>
      </c>
      <c r="C44" s="4">
        <f>IF('True_Odds_Calculator_3-way'!C43="","",'True_Odds_Calculator_3-way'!C43)</f>
        <v>3.71</v>
      </c>
      <c r="D44" s="9">
        <f t="shared" si="13"/>
        <v>0.46299090022051381</v>
      </c>
      <c r="E44" s="9">
        <f t="shared" si="14"/>
        <v>0.27603200272976258</v>
      </c>
      <c r="F44" s="9">
        <f t="shared" si="15"/>
        <v>0.26097709704972355</v>
      </c>
      <c r="G44" s="9">
        <f t="shared" si="16"/>
        <v>1.0449276250416584</v>
      </c>
      <c r="H44" s="9">
        <f t="shared" si="17"/>
        <v>2.1598696637962407</v>
      </c>
      <c r="I44" s="9">
        <f t="shared" si="18"/>
        <v>3.6227683388545624</v>
      </c>
      <c r="J44" s="9">
        <f t="shared" si="19"/>
        <v>3.8317538638628954</v>
      </c>
      <c r="K44" s="11">
        <f t="shared" si="20"/>
        <v>0.47393364928909953</v>
      </c>
      <c r="L44" s="11">
        <f t="shared" si="21"/>
        <v>0.28490028490028491</v>
      </c>
      <c r="M44" s="11">
        <f t="shared" si="22"/>
        <v>0.26954177897574122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-0.27479100330750161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0.23037758886815496</v>
      </c>
      <c r="Q44" s="11">
        <f>2*'OddsRatio_working_3-way'!K44*'OddsRatio_working_3-way'!L44*'OddsRatio_working_3-way'!M44</f>
        <v>7.2789127604472328E-2</v>
      </c>
      <c r="R44" s="11">
        <f t="shared" si="23"/>
        <v>0</v>
      </c>
      <c r="S44" s="11">
        <f t="shared" si="24"/>
        <v>-0.83837384082896504</v>
      </c>
      <c r="T44" s="11">
        <f t="shared" si="25"/>
        <v>-0.26488904923506001</v>
      </c>
      <c r="U44" s="11">
        <f>'OddsRatio_working_3-way'!S44-'OddsRatio_working_3-way'!R44^2/3</f>
        <v>-0.83837384082896504</v>
      </c>
      <c r="V44" s="11">
        <f>'OddsRatio_working_3-way'!S44*'OddsRatio_working_3-way'!R44/3-2*'OddsRatio_working_3-way'!R44^3/27-'OddsRatio_working_3-way'!T44</f>
        <v>0.26488904923506001</v>
      </c>
      <c r="W44" s="11">
        <f>'OddsRatio_working_3-way'!V44^2+4*'OddsRatio_working_3-way'!U44^3/27</f>
        <v>-1.71328146825378E-2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0.14773204043740126</v>
      </c>
      <c r="Y44" s="11">
        <f>IF('OddsRatio_working_3-way'!W44&gt;=0,IF('OddsRatio_working_3-way'!V44+SQRT('OddsRatio_working_3-way'!W44)&gt;0,0,PI()),ACOS('OddsRatio_working_3-way'!V44/(2*'OddsRatio_working_3-way'!X44)))</f>
        <v>0.45894894300892619</v>
      </c>
      <c r="Z44" s="11">
        <f>'OddsRatio_working_3-way'!X44^(1/3)*COS('OddsRatio_working_3-way'!Y44/3)</f>
        <v>0.5224638125208293</v>
      </c>
      <c r="AA44" s="11">
        <f>'OddsRatio_working_3-way'!X44^(1/3)*COS(('OddsRatio_working_3-way'!Y44+2*PI())/3)</f>
        <v>-0.33099675171922105</v>
      </c>
      <c r="AB44" s="11">
        <f>'OddsRatio_working_3-way'!X44^(1/3)*COS(('OddsRatio_working_3-way'!Y44+4*PI())/3)</f>
        <v>-0.19146706080160836</v>
      </c>
      <c r="AC44" s="11">
        <f>'OddsRatio_working_3-way'!X44^(1/3)*SIN('OddsRatio_working_3-way'!Y44/3)</f>
        <v>8.0557504611229125E-2</v>
      </c>
      <c r="AD44" s="11">
        <f>'OddsRatio_working_3-way'!X44^(1/3)*SIN(('OddsRatio_working_3-way'!Y44+2*PI())/3)</f>
        <v>0.41218818189549389</v>
      </c>
      <c r="AE44" s="11">
        <f>'OddsRatio_working_3-way'!X44^(1/3)*SIN(('OddsRatio_working_3-way'!Y44+4*PI())/3)</f>
        <v>-0.4927456865067229</v>
      </c>
      <c r="AF44" s="11">
        <f>-'OddsRatio_working_3-way'!U44/(3*'OddsRatio_working_3-way'!X44^(1/3))*COS(('OddsRatio_working_3-way'!Y44)/3)</f>
        <v>0.52246381252082907</v>
      </c>
      <c r="AG44" s="11">
        <f>-'OddsRatio_working_3-way'!U44/(3*'OddsRatio_working_3-way'!X44^(1/3))*COS(('OddsRatio_working_3-way'!Y44+2*PI())/3)</f>
        <v>-0.33099675171922088</v>
      </c>
      <c r="AH44" s="11">
        <f>-'OddsRatio_working_3-way'!U44/(3*'OddsRatio_working_3-way'!X44^(1/3))*COS(('OddsRatio_working_3-way'!Y44+4*PI())/3)</f>
        <v>-0.19146706080160827</v>
      </c>
      <c r="AI44" s="11">
        <f>'OddsRatio_working_3-way'!U44/(3*'OddsRatio_working_3-way'!X44^(1/3))*SIN(('OddsRatio_working_3-way'!Y44)/3)</f>
        <v>-8.0557504611229083E-2</v>
      </c>
      <c r="AJ44" s="11">
        <f>'OddsRatio_working_3-way'!U44/(3*'OddsRatio_working_3-way'!X44^(1/3))*SIN(('OddsRatio_working_3-way'!Y44+2*PI())/3)</f>
        <v>-0.41218818189549372</v>
      </c>
      <c r="AK44" s="11">
        <f>'OddsRatio_working_3-way'!U44/(3*'OddsRatio_working_3-way'!X44^(1/3))*SIN(('OddsRatio_working_3-way'!Y44+4*PI())/3)</f>
        <v>0.49274568650672268</v>
      </c>
      <c r="AL44" s="11">
        <f>'OddsRatio_working_3-way'!Z44+'OddsRatio_working_3-way'!AF44</f>
        <v>1.0449276250416584</v>
      </c>
      <c r="AM44" s="11">
        <f>'OddsRatio_working_3-way'!AA44+'OddsRatio_working_3-way'!AG44</f>
        <v>-0.66199350343844188</v>
      </c>
      <c r="AN44" s="11">
        <f>'OddsRatio_working_3-way'!AB44+'OddsRatio_working_3-way'!AH44</f>
        <v>-0.3829341216032166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1.0449276250416584</v>
      </c>
      <c r="AS44" s="11">
        <f>IF(('OddsRatio_working_3-way'!X44=0),IF(Q44&gt;0,-Q44^(1/3),(-Q44)^(1/3)),'OddsRatio_working_3-way'!AM44-'OddsRatio_working_3-way'!R44/3)</f>
        <v>-0.66199350343844188</v>
      </c>
      <c r="AT44" s="11">
        <f>IF(('OddsRatio_working_3-way'!X44=0),IF(Q44&gt;0,-Q44^(1/3),(-Q44)^(1/3)),'OddsRatio_working_3-way'!AN44-'OddsRatio_working_3-way'!R44/3)</f>
        <v>-0.3829341216032166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6.19</v>
      </c>
      <c r="B45" s="4">
        <f>IF('True_Odds_Calculator_3-way'!B44="","",'True_Odds_Calculator_3-way'!B44)</f>
        <v>3.96</v>
      </c>
      <c r="C45" s="4">
        <f>IF('True_Odds_Calculator_3-way'!C44="","",'True_Odds_Calculator_3-way'!C44)</f>
        <v>1.54</v>
      </c>
      <c r="D45" s="9">
        <f t="shared" si="13"/>
        <v>0.14639830349044586</v>
      </c>
      <c r="E45" s="9">
        <f t="shared" si="14"/>
        <v>0.23119261924857443</v>
      </c>
      <c r="F45" s="9">
        <f t="shared" si="15"/>
        <v>0.62240907726097972</v>
      </c>
      <c r="G45" s="9">
        <f t="shared" si="16"/>
        <v>1.1234451344987499</v>
      </c>
      <c r="H45" s="9">
        <f t="shared" si="17"/>
        <v>6.8306802480485116</v>
      </c>
      <c r="I45" s="9">
        <f t="shared" si="18"/>
        <v>4.3253975981162993</v>
      </c>
      <c r="J45" s="9">
        <f t="shared" si="19"/>
        <v>1.6066603726293249</v>
      </c>
      <c r="K45" s="11">
        <f t="shared" si="20"/>
        <v>0.16155088852988692</v>
      </c>
      <c r="L45" s="11">
        <f t="shared" si="21"/>
        <v>0.25252525252525254</v>
      </c>
      <c r="M45" s="11">
        <f t="shared" si="22"/>
        <v>0.64935064935064934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-0.21975879899216655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0.23020418820095717</v>
      </c>
      <c r="Q45" s="11">
        <f>2*'OddsRatio_working_3-way'!K45*'OddsRatio_working_3-way'!L45*'OddsRatio_working_3-way'!M45</f>
        <v>5.29814011969982E-2</v>
      </c>
      <c r="R45" s="11">
        <f t="shared" si="23"/>
        <v>0</v>
      </c>
      <c r="S45" s="11">
        <f t="shared" si="24"/>
        <v>-1.0475311535041787</v>
      </c>
      <c r="T45" s="11">
        <f t="shared" si="25"/>
        <v>-0.24108887307345886</v>
      </c>
      <c r="U45" s="11">
        <f>'OddsRatio_working_3-way'!S45-'OddsRatio_working_3-way'!R45^2/3</f>
        <v>-1.0475311535041787</v>
      </c>
      <c r="V45" s="11">
        <f>'OddsRatio_working_3-way'!S45*'OddsRatio_working_3-way'!R45/3-2*'OddsRatio_working_3-way'!R45^3/27-'OddsRatio_working_3-way'!T45</f>
        <v>0.24108887307345886</v>
      </c>
      <c r="W45" s="11">
        <f>'OddsRatio_working_3-way'!V45^2+4*'OddsRatio_working_3-way'!U45^3/27</f>
        <v>-0.11216926269594198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0.2063329272170176</v>
      </c>
      <c r="Y45" s="11">
        <f>IF('OddsRatio_working_3-way'!W45&gt;=0,IF('OddsRatio_working_3-way'!V45+SQRT('OddsRatio_working_3-way'!W45)&gt;0,0,PI()),ACOS('OddsRatio_working_3-way'!V45/(2*'OddsRatio_working_3-way'!X45)))</f>
        <v>0.94687400656881116</v>
      </c>
      <c r="Z45" s="11">
        <f>'OddsRatio_working_3-way'!X45^(1/3)*COS('OddsRatio_working_3-way'!Y45/3)</f>
        <v>0.56172256724937497</v>
      </c>
      <c r="AA45" s="11">
        <f>'OddsRatio_working_3-way'!X45^(1/3)*COS(('OddsRatio_working_3-way'!Y45+2*PI())/3)</f>
        <v>-0.4397121774154471</v>
      </c>
      <c r="AB45" s="11">
        <f>'OddsRatio_working_3-way'!X45^(1/3)*COS(('OddsRatio_working_3-way'!Y45+4*PI())/3)</f>
        <v>-0.12201038983392802</v>
      </c>
      <c r="AC45" s="11">
        <f>'OddsRatio_working_3-way'!X45^(1/3)*SIN('OddsRatio_working_3-way'!Y45/3)</f>
        <v>0.1834252125822155</v>
      </c>
      <c r="AD45" s="11">
        <f>'OddsRatio_working_3-way'!X45^(1/3)*SIN(('OddsRatio_working_3-way'!Y45+2*PI())/3)</f>
        <v>0.39475340682586374</v>
      </c>
      <c r="AE45" s="11">
        <f>'OddsRatio_working_3-way'!X45^(1/3)*SIN(('OddsRatio_working_3-way'!Y45+4*PI())/3)</f>
        <v>-0.57817861940807913</v>
      </c>
      <c r="AF45" s="11">
        <f>-'OddsRatio_working_3-way'!U45/(3*'OddsRatio_working_3-way'!X45^(1/3))*COS(('OddsRatio_working_3-way'!Y45)/3)</f>
        <v>0.56172256724937497</v>
      </c>
      <c r="AG45" s="11">
        <f>-'OddsRatio_working_3-way'!U45/(3*'OddsRatio_working_3-way'!X45^(1/3))*COS(('OddsRatio_working_3-way'!Y45+2*PI())/3)</f>
        <v>-0.4397121774154471</v>
      </c>
      <c r="AH45" s="11">
        <f>-'OddsRatio_working_3-way'!U45/(3*'OddsRatio_working_3-way'!X45^(1/3))*COS(('OddsRatio_working_3-way'!Y45+4*PI())/3)</f>
        <v>-0.12201038983392802</v>
      </c>
      <c r="AI45" s="11">
        <f>'OddsRatio_working_3-way'!U45/(3*'OddsRatio_working_3-way'!X45^(1/3))*SIN(('OddsRatio_working_3-way'!Y45)/3)</f>
        <v>-0.1834252125822155</v>
      </c>
      <c r="AJ45" s="11">
        <f>'OddsRatio_working_3-way'!U45/(3*'OddsRatio_working_3-way'!X45^(1/3))*SIN(('OddsRatio_working_3-way'!Y45+2*PI())/3)</f>
        <v>-0.39475340682586374</v>
      </c>
      <c r="AK45" s="11">
        <f>'OddsRatio_working_3-way'!U45/(3*'OddsRatio_working_3-way'!X45^(1/3))*SIN(('OddsRatio_working_3-way'!Y45+4*PI())/3)</f>
        <v>0.57817861940807913</v>
      </c>
      <c r="AL45" s="11">
        <f>'OddsRatio_working_3-way'!Z45+'OddsRatio_working_3-way'!AF45</f>
        <v>1.1234451344987499</v>
      </c>
      <c r="AM45" s="11">
        <f>'OddsRatio_working_3-way'!AA45+'OddsRatio_working_3-way'!AG45</f>
        <v>-0.87942435483089421</v>
      </c>
      <c r="AN45" s="11">
        <f>'OddsRatio_working_3-way'!AB45+'OddsRatio_working_3-way'!AH45</f>
        <v>-0.24402077966785604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1.1234451344987499</v>
      </c>
      <c r="AS45" s="11">
        <f>IF(('OddsRatio_working_3-way'!X45=0),IF(Q45&gt;0,-Q45^(1/3),(-Q45)^(1/3)),'OddsRatio_working_3-way'!AM45-'OddsRatio_working_3-way'!R45/3)</f>
        <v>-0.87942435483089421</v>
      </c>
      <c r="AT45" s="11">
        <f>IF(('OddsRatio_working_3-way'!X45=0),IF(Q45&gt;0,-Q45^(1/3),(-Q45)^(1/3)),'OddsRatio_working_3-way'!AN45-'OddsRatio_working_3-way'!R45/3)</f>
        <v>-0.24402077966785604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1.61</v>
      </c>
      <c r="B46" s="4">
        <f>IF('True_Odds_Calculator_3-way'!B45="","",'True_Odds_Calculator_3-way'!B45)</f>
        <v>3.47</v>
      </c>
      <c r="C46" s="4">
        <f>IF('True_Odds_Calculator_3-way'!C45="","",'True_Odds_Calculator_3-way'!C45)</f>
        <v>7.18</v>
      </c>
      <c r="D46" s="9">
        <f t="shared" si="13"/>
        <v>0.60031684551071474</v>
      </c>
      <c r="E46" s="9">
        <f t="shared" si="14"/>
        <v>0.27057070303615194</v>
      </c>
      <c r="F46" s="9">
        <f t="shared" si="15"/>
        <v>0.12911245145313294</v>
      </c>
      <c r="G46" s="9">
        <f t="shared" si="16"/>
        <v>1.0914541061905176</v>
      </c>
      <c r="H46" s="9">
        <f t="shared" si="17"/>
        <v>1.6657870047762162</v>
      </c>
      <c r="I46" s="9">
        <f t="shared" si="18"/>
        <v>3.6958916422905785</v>
      </c>
      <c r="J46" s="9">
        <f t="shared" si="19"/>
        <v>7.7451863762573989</v>
      </c>
      <c r="K46" s="11">
        <f t="shared" si="20"/>
        <v>0.6211180124223602</v>
      </c>
      <c r="L46" s="11">
        <f t="shared" si="21"/>
        <v>0.28818443804034583</v>
      </c>
      <c r="M46" s="11">
        <f t="shared" si="22"/>
        <v>0.1392757660167131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-0.23213224324603388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0.23085069778487538</v>
      </c>
      <c r="Q46" s="11">
        <f>2*'OddsRatio_working_3-way'!K46*'OddsRatio_working_3-way'!L46*'OddsRatio_working_3-way'!M46</f>
        <v>4.9859761940577833E-2</v>
      </c>
      <c r="R46" s="11">
        <f t="shared" si="23"/>
        <v>0</v>
      </c>
      <c r="S46" s="11">
        <f t="shared" si="24"/>
        <v>-0.99447924405830945</v>
      </c>
      <c r="T46" s="11">
        <f t="shared" si="25"/>
        <v>-0.21479033348991564</v>
      </c>
      <c r="U46" s="11">
        <f>'OddsRatio_working_3-way'!S46-'OddsRatio_working_3-way'!R46^2/3</f>
        <v>-0.99447924405830945</v>
      </c>
      <c r="V46" s="11">
        <f>'OddsRatio_working_3-way'!S46*'OddsRatio_working_3-way'!R46/3-2*'OddsRatio_working_3-way'!R46^3/27-'OddsRatio_working_3-way'!T46</f>
        <v>0.21479033348991564</v>
      </c>
      <c r="W46" s="11">
        <f>'OddsRatio_working_3-way'!V46^2+4*'OddsRatio_working_3-way'!U46^3/27</f>
        <v>-9.9573112661174162E-2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0.19085858640750442</v>
      </c>
      <c r="Y46" s="11">
        <f>IF('OddsRatio_working_3-way'!W46&gt;=0,IF('OddsRatio_working_3-way'!V46+SQRT('OddsRatio_working_3-way'!W46)&gt;0,0,PI()),ACOS('OddsRatio_working_3-way'!V46/(2*'OddsRatio_working_3-way'!X46)))</f>
        <v>0.97315407646385099</v>
      </c>
      <c r="Z46" s="11">
        <f>'OddsRatio_working_3-way'!X46^(1/3)*COS('OddsRatio_working_3-way'!Y46/3)</f>
        <v>0.54572705309525882</v>
      </c>
      <c r="AA46" s="11">
        <f>'OddsRatio_working_3-way'!X46^(1/3)*COS(('OddsRatio_working_3-way'!Y46+2*PI())/3)</f>
        <v>-0.43178583037736518</v>
      </c>
      <c r="AB46" s="11">
        <f>'OddsRatio_working_3-way'!X46^(1/3)*COS(('OddsRatio_working_3-way'!Y46+4*PI())/3)</f>
        <v>-0.1139412227178937</v>
      </c>
      <c r="AC46" s="11">
        <f>'OddsRatio_working_3-way'!X46^(1/3)*SIN('OddsRatio_working_3-way'!Y46/3)</f>
        <v>0.18350766979266681</v>
      </c>
      <c r="AD46" s="11">
        <f>'OddsRatio_working_3-way'!X46^(1/3)*SIN(('OddsRatio_working_3-way'!Y46+2*PI())/3)</f>
        <v>0.38085965661657978</v>
      </c>
      <c r="AE46" s="11">
        <f>'OddsRatio_working_3-way'!X46^(1/3)*SIN(('OddsRatio_working_3-way'!Y46+4*PI())/3)</f>
        <v>-0.56436732640924669</v>
      </c>
      <c r="AF46" s="11">
        <f>-'OddsRatio_working_3-way'!U46/(3*'OddsRatio_working_3-way'!X46^(1/3))*COS(('OddsRatio_working_3-way'!Y46)/3)</f>
        <v>0.54572705309525882</v>
      </c>
      <c r="AG46" s="11">
        <f>-'OddsRatio_working_3-way'!U46/(3*'OddsRatio_working_3-way'!X46^(1/3))*COS(('OddsRatio_working_3-way'!Y46+2*PI())/3)</f>
        <v>-0.43178583037736518</v>
      </c>
      <c r="AH46" s="11">
        <f>-'OddsRatio_working_3-way'!U46/(3*'OddsRatio_working_3-way'!X46^(1/3))*COS(('OddsRatio_working_3-way'!Y46+4*PI())/3)</f>
        <v>-0.1139412227178937</v>
      </c>
      <c r="AI46" s="11">
        <f>'OddsRatio_working_3-way'!U46/(3*'OddsRatio_working_3-way'!X46^(1/3))*SIN(('OddsRatio_working_3-way'!Y46)/3)</f>
        <v>-0.18350766979266681</v>
      </c>
      <c r="AJ46" s="11">
        <f>'OddsRatio_working_3-way'!U46/(3*'OddsRatio_working_3-way'!X46^(1/3))*SIN(('OddsRatio_working_3-way'!Y46+2*PI())/3)</f>
        <v>-0.38085965661657978</v>
      </c>
      <c r="AK46" s="11">
        <f>'OddsRatio_working_3-way'!U46/(3*'OddsRatio_working_3-way'!X46^(1/3))*SIN(('OddsRatio_working_3-way'!Y46+4*PI())/3)</f>
        <v>0.56436732640924669</v>
      </c>
      <c r="AL46" s="11">
        <f>'OddsRatio_working_3-way'!Z46+'OddsRatio_working_3-way'!AF46</f>
        <v>1.0914541061905176</v>
      </c>
      <c r="AM46" s="11">
        <f>'OddsRatio_working_3-way'!AA46+'OddsRatio_working_3-way'!AG46</f>
        <v>-0.86357166075473035</v>
      </c>
      <c r="AN46" s="11">
        <f>'OddsRatio_working_3-way'!AB46+'OddsRatio_working_3-way'!AH46</f>
        <v>-0.2278824454357874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1.0914541061905176</v>
      </c>
      <c r="AS46" s="11">
        <f>IF(('OddsRatio_working_3-way'!X46=0),IF(Q46&gt;0,-Q46^(1/3),(-Q46)^(1/3)),'OddsRatio_working_3-way'!AM46-'OddsRatio_working_3-way'!R46/3)</f>
        <v>-0.86357166075473035</v>
      </c>
      <c r="AT46" s="11">
        <f>IF(('OddsRatio_working_3-way'!X46=0),IF(Q46&gt;0,-Q46^(1/3),(-Q46)^(1/3)),'OddsRatio_working_3-way'!AN46-'OddsRatio_working_3-way'!R46/3)</f>
        <v>-0.2278824454357874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4.84</v>
      </c>
      <c r="B47" s="4">
        <f>IF('True_Odds_Calculator_3-way'!B46="","",'True_Odds_Calculator_3-way'!B46)</f>
        <v>3.84</v>
      </c>
      <c r="C47" s="4">
        <f>IF('True_Odds_Calculator_3-way'!C46="","",'True_Odds_Calculator_3-way'!C46)</f>
        <v>1.76</v>
      </c>
      <c r="D47" s="9">
        <f t="shared" si="13"/>
        <v>0.19711429116772125</v>
      </c>
      <c r="E47" s="9">
        <f t="shared" si="14"/>
        <v>0.24922304711589452</v>
      </c>
      <c r="F47" s="9">
        <f t="shared" si="15"/>
        <v>0.55366266171638423</v>
      </c>
      <c r="G47" s="9">
        <f t="shared" si="16"/>
        <v>1.0607288734356617</v>
      </c>
      <c r="H47" s="9">
        <f t="shared" si="17"/>
        <v>5.0731988739929399</v>
      </c>
      <c r="I47" s="9">
        <f t="shared" si="18"/>
        <v>4.0124700005572791</v>
      </c>
      <c r="J47" s="9">
        <f t="shared" si="19"/>
        <v>1.8061539438111029</v>
      </c>
      <c r="K47" s="11">
        <f t="shared" si="20"/>
        <v>0.20661157024793389</v>
      </c>
      <c r="L47" s="11">
        <f t="shared" si="21"/>
        <v>0.26041666666666669</v>
      </c>
      <c r="M47" s="11">
        <f t="shared" si="22"/>
        <v>0.56818181818181823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-0.25338091660405715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0.22744881667918856</v>
      </c>
      <c r="Q47" s="11">
        <f>2*'OddsRatio_working_3-way'!K47*'OddsRatio_working_3-way'!L47*'OddsRatio_working_3-way'!M47</f>
        <v>6.1142155021287267E-2</v>
      </c>
      <c r="R47" s="11">
        <f t="shared" si="23"/>
        <v>0</v>
      </c>
      <c r="S47" s="11">
        <f t="shared" si="24"/>
        <v>-0.89765567086730891</v>
      </c>
      <c r="T47" s="11">
        <f t="shared" si="25"/>
        <v>-0.24130528786755623</v>
      </c>
      <c r="U47" s="11">
        <f>'OddsRatio_working_3-way'!S47-'OddsRatio_working_3-way'!R47^2/3</f>
        <v>-0.89765567086730891</v>
      </c>
      <c r="V47" s="11">
        <f>'OddsRatio_working_3-way'!S47*'OddsRatio_working_3-way'!R47/3-2*'OddsRatio_working_3-way'!R47^3/27-'OddsRatio_working_3-way'!T47</f>
        <v>0.24130528786755623</v>
      </c>
      <c r="W47" s="11">
        <f>'OddsRatio_working_3-way'!V47^2+4*'OddsRatio_working_3-way'!U47^3/27</f>
        <v>-4.8929996002257101E-2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0.16367516454482434</v>
      </c>
      <c r="Y47" s="11">
        <f>IF('OddsRatio_working_3-way'!W47&gt;=0,IF('OddsRatio_working_3-way'!V47+SQRT('OddsRatio_working_3-way'!W47)&gt;0,0,PI()),ACOS('OddsRatio_working_3-way'!V47/(2*'OddsRatio_working_3-way'!X47)))</f>
        <v>0.74195794846384522</v>
      </c>
      <c r="Z47" s="11">
        <f>'OddsRatio_working_3-way'!X47^(1/3)*COS('OddsRatio_working_3-way'!Y47/3)</f>
        <v>0.53036443671783084</v>
      </c>
      <c r="AA47" s="11">
        <f>'OddsRatio_working_3-way'!X47^(1/3)*COS(('OddsRatio_working_3-way'!Y47+2*PI())/3)</f>
        <v>-0.38115243399879761</v>
      </c>
      <c r="AB47" s="11">
        <f>'OddsRatio_working_3-way'!X47^(1/3)*COS(('OddsRatio_working_3-way'!Y47+4*PI())/3)</f>
        <v>-0.14921200271903332</v>
      </c>
      <c r="AC47" s="11">
        <f>'OddsRatio_working_3-way'!X47^(1/3)*SIN('OddsRatio_working_3-way'!Y47/3)</f>
        <v>0.13391087043532979</v>
      </c>
      <c r="AD47" s="11">
        <f>'OddsRatio_working_3-way'!X47^(1/3)*SIN(('OddsRatio_working_3-way'!Y47+2*PI())/3)</f>
        <v>0.39235364024380082</v>
      </c>
      <c r="AE47" s="11">
        <f>'OddsRatio_working_3-way'!X47^(1/3)*SIN(('OddsRatio_working_3-way'!Y47+4*PI())/3)</f>
        <v>-0.52626451067913071</v>
      </c>
      <c r="AF47" s="11">
        <f>-'OddsRatio_working_3-way'!U47/(3*'OddsRatio_working_3-way'!X47^(1/3))*COS(('OddsRatio_working_3-way'!Y47)/3)</f>
        <v>0.53036443671783084</v>
      </c>
      <c r="AG47" s="11">
        <f>-'OddsRatio_working_3-way'!U47/(3*'OddsRatio_working_3-way'!X47^(1/3))*COS(('OddsRatio_working_3-way'!Y47+2*PI())/3)</f>
        <v>-0.38115243399879761</v>
      </c>
      <c r="AH47" s="11">
        <f>-'OddsRatio_working_3-way'!U47/(3*'OddsRatio_working_3-way'!X47^(1/3))*COS(('OddsRatio_working_3-way'!Y47+4*PI())/3)</f>
        <v>-0.14921200271903332</v>
      </c>
      <c r="AI47" s="11">
        <f>'OddsRatio_working_3-way'!U47/(3*'OddsRatio_working_3-way'!X47^(1/3))*SIN(('OddsRatio_working_3-way'!Y47)/3)</f>
        <v>-0.13391087043532979</v>
      </c>
      <c r="AJ47" s="11">
        <f>'OddsRatio_working_3-way'!U47/(3*'OddsRatio_working_3-way'!X47^(1/3))*SIN(('OddsRatio_working_3-way'!Y47+2*PI())/3)</f>
        <v>-0.39235364024380082</v>
      </c>
      <c r="AK47" s="11">
        <f>'OddsRatio_working_3-way'!U47/(3*'OddsRatio_working_3-way'!X47^(1/3))*SIN(('OddsRatio_working_3-way'!Y47+4*PI())/3)</f>
        <v>0.52626451067913071</v>
      </c>
      <c r="AL47" s="11">
        <f>'OddsRatio_working_3-way'!Z47+'OddsRatio_working_3-way'!AF47</f>
        <v>1.0607288734356617</v>
      </c>
      <c r="AM47" s="11">
        <f>'OddsRatio_working_3-way'!AA47+'OddsRatio_working_3-way'!AG47</f>
        <v>-0.76230486799759523</v>
      </c>
      <c r="AN47" s="11">
        <f>'OddsRatio_working_3-way'!AB47+'OddsRatio_working_3-way'!AH47</f>
        <v>-0.29842400543806663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1.0607288734356617</v>
      </c>
      <c r="AS47" s="11">
        <f>IF(('OddsRatio_working_3-way'!X47=0),IF(Q47&gt;0,-Q47^(1/3),(-Q47)^(1/3)),'OddsRatio_working_3-way'!AM47-'OddsRatio_working_3-way'!R47/3)</f>
        <v>-0.76230486799759523</v>
      </c>
      <c r="AT47" s="11">
        <f>IF(('OddsRatio_working_3-way'!X47=0),IF(Q47&gt;0,-Q47^(1/3),(-Q47)^(1/3)),'OddsRatio_working_3-way'!AN47-'OddsRatio_working_3-way'!R47/3)</f>
        <v>-0.29842400543806663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1.4</v>
      </c>
      <c r="B48" s="4">
        <f>IF('True_Odds_Calculator_3-way'!B47="","",'True_Odds_Calculator_3-way'!B47)</f>
        <v>5.07</v>
      </c>
      <c r="C48" s="4">
        <f>IF('True_Odds_Calculator_3-way'!C47="","",'True_Odds_Calculator_3-way'!C47)</f>
        <v>7.8</v>
      </c>
      <c r="D48" s="9">
        <f t="shared" si="13"/>
        <v>0.69673901288775808</v>
      </c>
      <c r="E48" s="9">
        <f t="shared" si="14"/>
        <v>0.18420458186440208</v>
      </c>
      <c r="F48" s="9">
        <f t="shared" si="15"/>
        <v>0.11905640524783961</v>
      </c>
      <c r="G48" s="9">
        <f t="shared" si="16"/>
        <v>1.0881441310976792</v>
      </c>
      <c r="H48" s="9">
        <f t="shared" si="17"/>
        <v>1.4352576524390721</v>
      </c>
      <c r="I48" s="9">
        <f t="shared" si="18"/>
        <v>5.4287466135675535</v>
      </c>
      <c r="J48" s="9">
        <f t="shared" si="19"/>
        <v>8.3993800914642165</v>
      </c>
      <c r="K48" s="11">
        <f t="shared" si="20"/>
        <v>0.7142857142857143</v>
      </c>
      <c r="L48" s="11">
        <f t="shared" si="21"/>
        <v>0.1972386587771203</v>
      </c>
      <c r="M48" s="11">
        <f t="shared" si="22"/>
        <v>0.12820512820512822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-0.19995520587236559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0.20356041066100239</v>
      </c>
      <c r="Q48" s="11">
        <f>2*'OddsRatio_working_3-way'!K48*'OddsRatio_working_3-way'!L48*'OddsRatio_working_3-way'!M48</f>
        <v>3.6124296479326065E-2</v>
      </c>
      <c r="R48" s="11">
        <f t="shared" si="23"/>
        <v>0</v>
      </c>
      <c r="S48" s="11">
        <f t="shared" si="24"/>
        <v>-1.0180300621477094</v>
      </c>
      <c r="T48" s="11">
        <f t="shared" si="25"/>
        <v>-0.18066194536782776</v>
      </c>
      <c r="U48" s="11">
        <f>'OddsRatio_working_3-way'!S48-'OddsRatio_working_3-way'!R48^2/3</f>
        <v>-1.0180300621477094</v>
      </c>
      <c r="V48" s="11">
        <f>'OddsRatio_working_3-way'!S48*'OddsRatio_working_3-way'!R48/3-2*'OddsRatio_working_3-way'!R48^3/27-'OddsRatio_working_3-way'!T48</f>
        <v>0.18066194536782776</v>
      </c>
      <c r="W48" s="11">
        <f>'OddsRatio_working_3-way'!V48^2+4*'OddsRatio_working_3-way'!U48^3/27</f>
        <v>-0.12366812033080317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0.19767831117429849</v>
      </c>
      <c r="Y48" s="11">
        <f>IF('OddsRatio_working_3-way'!W48&gt;=0,IF('OddsRatio_working_3-way'!V48+SQRT('OddsRatio_working_3-way'!W48)&gt;0,0,PI()),ACOS('OddsRatio_working_3-way'!V48/(2*'OddsRatio_working_3-way'!X48)))</f>
        <v>1.096222456430892</v>
      </c>
      <c r="Z48" s="11">
        <f>'OddsRatio_working_3-way'!X48^(1/3)*COS('OddsRatio_working_3-way'!Y48/3)</f>
        <v>0.54407206554883947</v>
      </c>
      <c r="AA48" s="11">
        <f>'OddsRatio_working_3-way'!X48^(1/3)*COS(('OddsRatio_working_3-way'!Y48+2*PI())/3)</f>
        <v>-0.45230446083100367</v>
      </c>
      <c r="AB48" s="11">
        <f>'OddsRatio_working_3-way'!X48^(1/3)*COS(('OddsRatio_working_3-way'!Y48+4*PI())/3)</f>
        <v>-9.1767604717835641E-2</v>
      </c>
      <c r="AC48" s="11">
        <f>'OddsRatio_working_3-way'!X48^(1/3)*SIN('OddsRatio_working_3-way'!Y48/3)</f>
        <v>0.20815605092971889</v>
      </c>
      <c r="AD48" s="11">
        <f>'OddsRatio_working_3-way'!X48^(1/3)*SIN(('OddsRatio_working_3-way'!Y48+2*PI())/3)</f>
        <v>0.36710220478990785</v>
      </c>
      <c r="AE48" s="11">
        <f>'OddsRatio_working_3-way'!X48^(1/3)*SIN(('OddsRatio_working_3-way'!Y48+4*PI())/3)</f>
        <v>-0.57525825571962674</v>
      </c>
      <c r="AF48" s="11">
        <f>-'OddsRatio_working_3-way'!U48/(3*'OddsRatio_working_3-way'!X48^(1/3))*COS(('OddsRatio_working_3-way'!Y48)/3)</f>
        <v>0.54407206554883958</v>
      </c>
      <c r="AG48" s="11">
        <f>-'OddsRatio_working_3-way'!U48/(3*'OddsRatio_working_3-way'!X48^(1/3))*COS(('OddsRatio_working_3-way'!Y48+2*PI())/3)</f>
        <v>-0.45230446083100379</v>
      </c>
      <c r="AH48" s="11">
        <f>-'OddsRatio_working_3-way'!U48/(3*'OddsRatio_working_3-way'!X48^(1/3))*COS(('OddsRatio_working_3-way'!Y48+4*PI())/3)</f>
        <v>-9.1767604717835655E-2</v>
      </c>
      <c r="AI48" s="11">
        <f>'OddsRatio_working_3-way'!U48/(3*'OddsRatio_working_3-way'!X48^(1/3))*SIN(('OddsRatio_working_3-way'!Y48)/3)</f>
        <v>-0.20815605092971892</v>
      </c>
      <c r="AJ48" s="11">
        <f>'OddsRatio_working_3-way'!U48/(3*'OddsRatio_working_3-way'!X48^(1/3))*SIN(('OddsRatio_working_3-way'!Y48+2*PI())/3)</f>
        <v>-0.3671022047899079</v>
      </c>
      <c r="AK48" s="11">
        <f>'OddsRatio_working_3-way'!U48/(3*'OddsRatio_working_3-way'!X48^(1/3))*SIN(('OddsRatio_working_3-way'!Y48+4*PI())/3)</f>
        <v>0.57525825571962685</v>
      </c>
      <c r="AL48" s="11">
        <f>'OddsRatio_working_3-way'!Z48+'OddsRatio_working_3-way'!AF48</f>
        <v>1.0881441310976792</v>
      </c>
      <c r="AM48" s="11">
        <f>'OddsRatio_working_3-way'!AA48+'OddsRatio_working_3-way'!AG48</f>
        <v>-0.90460892166200746</v>
      </c>
      <c r="AN48" s="11">
        <f>'OddsRatio_working_3-way'!AB48+'OddsRatio_working_3-way'!AH48</f>
        <v>-0.18353520943567131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1.0881441310976792</v>
      </c>
      <c r="AS48" s="11">
        <f>IF(('OddsRatio_working_3-way'!X48=0),IF(Q48&gt;0,-Q48^(1/3),(-Q48)^(1/3)),'OddsRatio_working_3-way'!AM48-'OddsRatio_working_3-way'!R48/3)</f>
        <v>-0.90460892166200746</v>
      </c>
      <c r="AT48" s="11">
        <f>IF(('OddsRatio_working_3-way'!X48=0),IF(Q48&gt;0,-Q48^(1/3),(-Q48)^(1/3)),'OddsRatio_working_3-way'!AN48-'OddsRatio_working_3-way'!R48/3)</f>
        <v>-0.18353520943567131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5.52</v>
      </c>
      <c r="B49" s="4">
        <f>IF('True_Odds_Calculator_3-way'!B48="","",'True_Odds_Calculator_3-way'!B48)</f>
        <v>4.43</v>
      </c>
      <c r="C49" s="4">
        <f>IF('True_Odds_Calculator_3-way'!C48="","",'True_Odds_Calculator_3-way'!C48)</f>
        <v>1.58</v>
      </c>
      <c r="D49" s="9">
        <f t="shared" si="13"/>
        <v>0.17068394513038365</v>
      </c>
      <c r="E49" s="9">
        <f t="shared" si="14"/>
        <v>0.21335224679787496</v>
      </c>
      <c r="F49" s="9">
        <f t="shared" si="15"/>
        <v>0.61596380807174134</v>
      </c>
      <c r="G49" s="9">
        <f t="shared" si="16"/>
        <v>1.0749517369637904</v>
      </c>
      <c r="H49" s="9">
        <f t="shared" si="17"/>
        <v>5.8587818510763308</v>
      </c>
      <c r="I49" s="9">
        <f t="shared" si="18"/>
        <v>4.6870844577858</v>
      </c>
      <c r="J49" s="9">
        <f t="shared" si="19"/>
        <v>1.6234720074389988</v>
      </c>
      <c r="K49" s="11">
        <f t="shared" si="20"/>
        <v>0.1811594202898551</v>
      </c>
      <c r="L49" s="11">
        <f t="shared" si="21"/>
        <v>0.22573363431151244</v>
      </c>
      <c r="M49" s="11">
        <f t="shared" si="22"/>
        <v>0.63291139240506322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-0.23273444142003064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0.22077461712039084</v>
      </c>
      <c r="Q49" s="11">
        <f>2*'OddsRatio_working_3-way'!K49*'OddsRatio_working_3-way'!L49*'OddsRatio_working_3-way'!M49</f>
        <v>5.1764271306070551E-2</v>
      </c>
      <c r="R49" s="11">
        <f t="shared" si="23"/>
        <v>0</v>
      </c>
      <c r="S49" s="11">
        <f t="shared" si="24"/>
        <v>-0.94861171287469592</v>
      </c>
      <c r="T49" s="11">
        <f t="shared" si="25"/>
        <v>-0.22241775213943638</v>
      </c>
      <c r="U49" s="11">
        <f>'OddsRatio_working_3-way'!S49-'OddsRatio_working_3-way'!R49^2/3</f>
        <v>-0.94861171287469592</v>
      </c>
      <c r="V49" s="11">
        <f>'OddsRatio_working_3-way'!S49*'OddsRatio_working_3-way'!R49/3-2*'OddsRatio_working_3-way'!R49^3/27-'OddsRatio_working_3-way'!T49</f>
        <v>0.22241775213943638</v>
      </c>
      <c r="W49" s="11">
        <f>'OddsRatio_working_3-way'!V49^2+4*'OddsRatio_working_3-way'!U49^3/27</f>
        <v>-7.6992818030246421E-2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0.17780781373227539</v>
      </c>
      <c r="Y49" s="11">
        <f>IF('OddsRatio_working_3-way'!W49&gt;=0,IF('OddsRatio_working_3-way'!V49+SQRT('OddsRatio_working_3-way'!W49)&gt;0,0,PI()),ACOS('OddsRatio_working_3-way'!V49/(2*'OddsRatio_working_3-way'!X49)))</f>
        <v>0.89509555881333402</v>
      </c>
      <c r="Z49" s="11">
        <f>'OddsRatio_working_3-way'!X49^(1/3)*COS('OddsRatio_working_3-way'!Y49/3)</f>
        <v>0.5374758684818951</v>
      </c>
      <c r="AA49" s="11">
        <f>'OddsRatio_working_3-way'!X49^(1/3)*COS(('OddsRatio_working_3-way'!Y49+2*PI())/3)</f>
        <v>-0.41189063703903794</v>
      </c>
      <c r="AB49" s="11">
        <f>'OddsRatio_working_3-way'!X49^(1/3)*COS(('OddsRatio_working_3-way'!Y49+4*PI())/3)</f>
        <v>-0.1255852314428571</v>
      </c>
      <c r="AC49" s="11">
        <f>'OddsRatio_working_3-way'!X49^(1/3)*SIN('OddsRatio_working_3-way'!Y49/3)</f>
        <v>0.1652985029914</v>
      </c>
      <c r="AD49" s="11">
        <f>'OddsRatio_working_3-way'!X49^(1/3)*SIN(('OddsRatio_working_3-way'!Y49+2*PI())/3)</f>
        <v>0.38281850453072513</v>
      </c>
      <c r="AE49" s="11">
        <f>'OddsRatio_working_3-way'!X49^(1/3)*SIN(('OddsRatio_working_3-way'!Y49+4*PI())/3)</f>
        <v>-0.54811700752212511</v>
      </c>
      <c r="AF49" s="11">
        <f>-'OddsRatio_working_3-way'!U49/(3*'OddsRatio_working_3-way'!X49^(1/3))*COS(('OddsRatio_working_3-way'!Y49)/3)</f>
        <v>0.53747586848189521</v>
      </c>
      <c r="AG49" s="11">
        <f>-'OddsRatio_working_3-way'!U49/(3*'OddsRatio_working_3-way'!X49^(1/3))*COS(('OddsRatio_working_3-way'!Y49+2*PI())/3)</f>
        <v>-0.411890637039038</v>
      </c>
      <c r="AH49" s="11">
        <f>-'OddsRatio_working_3-way'!U49/(3*'OddsRatio_working_3-way'!X49^(1/3))*COS(('OddsRatio_working_3-way'!Y49+4*PI())/3)</f>
        <v>-0.12558523144285713</v>
      </c>
      <c r="AI49" s="11">
        <f>'OddsRatio_working_3-way'!U49/(3*'OddsRatio_working_3-way'!X49^(1/3))*SIN(('OddsRatio_working_3-way'!Y49)/3)</f>
        <v>-0.16529850299140003</v>
      </c>
      <c r="AJ49" s="11">
        <f>'OddsRatio_working_3-way'!U49/(3*'OddsRatio_working_3-way'!X49^(1/3))*SIN(('OddsRatio_working_3-way'!Y49+2*PI())/3)</f>
        <v>-0.38281850453072519</v>
      </c>
      <c r="AK49" s="11">
        <f>'OddsRatio_working_3-way'!U49/(3*'OddsRatio_working_3-way'!X49^(1/3))*SIN(('OddsRatio_working_3-way'!Y49+4*PI())/3)</f>
        <v>0.54811700752212522</v>
      </c>
      <c r="AL49" s="11">
        <f>'OddsRatio_working_3-way'!Z49+'OddsRatio_working_3-way'!AF49</f>
        <v>1.0749517369637904</v>
      </c>
      <c r="AM49" s="11">
        <f>'OddsRatio_working_3-way'!AA49+'OddsRatio_working_3-way'!AG49</f>
        <v>-0.82378127407807589</v>
      </c>
      <c r="AN49" s="11">
        <f>'OddsRatio_working_3-way'!AB49+'OddsRatio_working_3-way'!AH49</f>
        <v>-0.25117046288571421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1.0749517369637904</v>
      </c>
      <c r="AS49" s="11">
        <f>IF(('OddsRatio_working_3-way'!X49=0),IF(Q49&gt;0,-Q49^(1/3),(-Q49)^(1/3)),'OddsRatio_working_3-way'!AM49-'OddsRatio_working_3-way'!R49/3)</f>
        <v>-0.82378127407807589</v>
      </c>
      <c r="AT49" s="11">
        <f>IF(('OddsRatio_working_3-way'!X49=0),IF(Q49&gt;0,-Q49^(1/3),(-Q49)^(1/3)),'OddsRatio_working_3-way'!AN49-'OddsRatio_working_3-way'!R49/3)</f>
        <v>-0.25117046288571421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2.4300000000000002</v>
      </c>
      <c r="B50" s="4">
        <f>IF('True_Odds_Calculator_3-way'!B49="","",'True_Odds_Calculator_3-way'!B49)</f>
        <v>3.78</v>
      </c>
      <c r="C50" s="4">
        <f>IF('True_Odds_Calculator_3-way'!C49="","",'True_Odds_Calculator_3-way'!C49)</f>
        <v>2.8</v>
      </c>
      <c r="D50" s="9">
        <f t="shared" si="13"/>
        <v>0.39941349742135462</v>
      </c>
      <c r="E50" s="9">
        <f t="shared" si="14"/>
        <v>0.25489262625716858</v>
      </c>
      <c r="F50" s="9">
        <f t="shared" si="15"/>
        <v>0.34569387632147691</v>
      </c>
      <c r="G50" s="9">
        <f t="shared" si="16"/>
        <v>1.0515181984467237</v>
      </c>
      <c r="H50" s="9">
        <f t="shared" si="17"/>
        <v>2.5036710237788151</v>
      </c>
      <c r="I50" s="9">
        <f t="shared" si="18"/>
        <v>3.9232205916818912</v>
      </c>
      <c r="J50" s="9">
        <f t="shared" si="19"/>
        <v>2.8927327572041026</v>
      </c>
      <c r="K50" s="11">
        <f t="shared" si="20"/>
        <v>0.41152263374485593</v>
      </c>
      <c r="L50" s="11">
        <f t="shared" si="21"/>
        <v>0.26455026455026459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-0.27822569356960891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0.23367829070356999</v>
      </c>
      <c r="Q50" s="11">
        <f>2*'OddsRatio_working_3-way'!K50*'OddsRatio_working_3-way'!L50*'OddsRatio_working_3-way'!M50</f>
        <v>7.776315830401663E-2</v>
      </c>
      <c r="R50" s="11">
        <f t="shared" si="23"/>
        <v>0</v>
      </c>
      <c r="S50" s="11">
        <f t="shared" si="24"/>
        <v>-0.83988753053501275</v>
      </c>
      <c r="T50" s="11">
        <f t="shared" si="25"/>
        <v>-0.27949668237438025</v>
      </c>
      <c r="U50" s="11">
        <f>'OddsRatio_working_3-way'!S50-'OddsRatio_working_3-way'!R50^2/3</f>
        <v>-0.83988753053501275</v>
      </c>
      <c r="V50" s="11">
        <f>'OddsRatio_working_3-way'!S50*'OddsRatio_working_3-way'!R50/3-2*'OddsRatio_working_3-way'!R50^3/27-'OddsRatio_working_3-way'!T50</f>
        <v>0.27949668237438025</v>
      </c>
      <c r="W50" s="11">
        <f>'OddsRatio_working_3-way'!V50^2+4*'OddsRatio_working_3-way'!U50^3/27</f>
        <v>-9.6543388397194452E-3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0.14813231779223993</v>
      </c>
      <c r="Y50" s="11">
        <f>IF('OddsRatio_working_3-way'!W50&gt;=0,IF('OddsRatio_working_3-way'!V50+SQRT('OddsRatio_working_3-way'!W50)&gt;0,0,PI()),ACOS('OddsRatio_working_3-way'!V50/(2*'OddsRatio_working_3-way'!X50)))</f>
        <v>0.33805320332133171</v>
      </c>
      <c r="Z50" s="11">
        <f>'OddsRatio_working_3-way'!X50^(1/3)*COS('OddsRatio_working_3-way'!Y50/3)</f>
        <v>0.52575909922336195</v>
      </c>
      <c r="AA50" s="11">
        <f>'OddsRatio_working_3-way'!X50^(1/3)*COS(('OddsRatio_working_3-way'!Y50+2*PI())/3)</f>
        <v>-0.31440536665161217</v>
      </c>
      <c r="AB50" s="11">
        <f>'OddsRatio_working_3-way'!X50^(1/3)*COS(('OddsRatio_working_3-way'!Y50+4*PI())/3)</f>
        <v>-0.21135373257174989</v>
      </c>
      <c r="AC50" s="11">
        <f>'OddsRatio_working_3-way'!X50^(1/3)*SIN('OddsRatio_working_3-way'!Y50/3)</f>
        <v>5.9496888676439361E-2</v>
      </c>
      <c r="AD50" s="11">
        <f>'OddsRatio_working_3-way'!X50^(1/3)*SIN(('OddsRatio_working_3-way'!Y50+2*PI())/3)</f>
        <v>0.42557229186003509</v>
      </c>
      <c r="AE50" s="11">
        <f>'OddsRatio_working_3-way'!X50^(1/3)*SIN(('OddsRatio_working_3-way'!Y50+4*PI())/3)</f>
        <v>-0.48506918053647446</v>
      </c>
      <c r="AF50" s="11">
        <f>-'OddsRatio_working_3-way'!U50/(3*'OddsRatio_working_3-way'!X50^(1/3))*COS(('OddsRatio_working_3-way'!Y50)/3)</f>
        <v>0.52575909922336184</v>
      </c>
      <c r="AG50" s="11">
        <f>-'OddsRatio_working_3-way'!U50/(3*'OddsRatio_working_3-way'!X50^(1/3))*COS(('OddsRatio_working_3-way'!Y50+2*PI())/3)</f>
        <v>-0.31440536665161212</v>
      </c>
      <c r="AH50" s="11">
        <f>-'OddsRatio_working_3-way'!U50/(3*'OddsRatio_working_3-way'!X50^(1/3))*COS(('OddsRatio_working_3-way'!Y50+4*PI())/3)</f>
        <v>-0.21135373257174986</v>
      </c>
      <c r="AI50" s="11">
        <f>'OddsRatio_working_3-way'!U50/(3*'OddsRatio_working_3-way'!X50^(1/3))*SIN(('OddsRatio_working_3-way'!Y50)/3)</f>
        <v>-5.9496888676439347E-2</v>
      </c>
      <c r="AJ50" s="11">
        <f>'OddsRatio_working_3-way'!U50/(3*'OddsRatio_working_3-way'!X50^(1/3))*SIN(('OddsRatio_working_3-way'!Y50+2*PI())/3)</f>
        <v>-0.42557229186003503</v>
      </c>
      <c r="AK50" s="11">
        <f>'OddsRatio_working_3-way'!U50/(3*'OddsRatio_working_3-way'!X50^(1/3))*SIN(('OddsRatio_working_3-way'!Y50+4*PI())/3)</f>
        <v>0.48506918053647435</v>
      </c>
      <c r="AL50" s="11">
        <f>'OddsRatio_working_3-way'!Z50+'OddsRatio_working_3-way'!AF50</f>
        <v>1.0515181984467237</v>
      </c>
      <c r="AM50" s="11">
        <f>'OddsRatio_working_3-way'!AA50+'OddsRatio_working_3-way'!AG50</f>
        <v>-0.62881073330322423</v>
      </c>
      <c r="AN50" s="11">
        <f>'OddsRatio_working_3-way'!AB50+'OddsRatio_working_3-way'!AH50</f>
        <v>-0.42270746514349977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1.0515181984467237</v>
      </c>
      <c r="AS50" s="11">
        <f>IF(('OddsRatio_working_3-way'!X50=0),IF(Q50&gt;0,-Q50^(1/3),(-Q50)^(1/3)),'OddsRatio_working_3-way'!AM50-'OddsRatio_working_3-way'!R50/3)</f>
        <v>-0.62881073330322423</v>
      </c>
      <c r="AT50" s="11">
        <f>IF(('OddsRatio_working_3-way'!X50=0),IF(Q50&gt;0,-Q50^(1/3),(-Q50)^(1/3)),'OddsRatio_working_3-way'!AN50-'OddsRatio_working_3-way'!R50/3)</f>
        <v>-0.42270746514349977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1.52</v>
      </c>
      <c r="B51" s="4">
        <f>IF('True_Odds_Calculator_3-way'!B50="","",'True_Odds_Calculator_3-way'!B50)</f>
        <v>4.66</v>
      </c>
      <c r="C51" s="4">
        <f>IF('True_Odds_Calculator_3-way'!C50="","",'True_Odds_Calculator_3-way'!C50)</f>
        <v>6.38</v>
      </c>
      <c r="D51" s="9">
        <f t="shared" si="13"/>
        <v>0.64519669589254736</v>
      </c>
      <c r="E51" s="9">
        <f t="shared" si="14"/>
        <v>0.20531540332242415</v>
      </c>
      <c r="F51" s="9">
        <f t="shared" si="15"/>
        <v>0.14948790078502852</v>
      </c>
      <c r="G51" s="9">
        <f t="shared" si="16"/>
        <v>1.0575287361268821</v>
      </c>
      <c r="H51" s="9">
        <f t="shared" si="17"/>
        <v>1.5499149427859786</v>
      </c>
      <c r="I51" s="9">
        <f t="shared" si="18"/>
        <v>4.8705551742243873</v>
      </c>
      <c r="J51" s="9">
        <f t="shared" si="19"/>
        <v>6.6895046003626257</v>
      </c>
      <c r="K51" s="11">
        <f t="shared" si="20"/>
        <v>0.65789473684210531</v>
      </c>
      <c r="L51" s="11">
        <f t="shared" si="21"/>
        <v>0.21459227467811159</v>
      </c>
      <c r="M51" s="11">
        <f t="shared" si="22"/>
        <v>0.15673981191222572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-0.22657736474596957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0.21154740821674919</v>
      </c>
      <c r="Q51" s="11">
        <f>2*'OddsRatio_working_3-way'!K51*'OddsRatio_working_3-way'!L51*'OddsRatio_working_3-way'!M51</f>
        <v>4.4256779961663009E-2</v>
      </c>
      <c r="R51" s="11">
        <f t="shared" si="23"/>
        <v>0</v>
      </c>
      <c r="S51" s="11">
        <f t="shared" si="24"/>
        <v>-0.93366523374445887</v>
      </c>
      <c r="T51" s="11">
        <f t="shared" si="25"/>
        <v>-0.195327454758255</v>
      </c>
      <c r="U51" s="11">
        <f>'OddsRatio_working_3-way'!S51-'OddsRatio_working_3-way'!R51^2/3</f>
        <v>-0.93366523374445887</v>
      </c>
      <c r="V51" s="11">
        <f>'OddsRatio_working_3-way'!S51*'OddsRatio_working_3-way'!R51/3-2*'OddsRatio_working_3-way'!R51^3/27-'OddsRatio_working_3-way'!T51</f>
        <v>0.195327454758255</v>
      </c>
      <c r="W51" s="11">
        <f>'OddsRatio_working_3-way'!V51^2+4*'OddsRatio_working_3-way'!U51^3/27</f>
        <v>-8.2425661258167332E-2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0.17362205781560813</v>
      </c>
      <c r="Y51" s="11">
        <f>IF('OddsRatio_working_3-way'!W51&gt;=0,IF('OddsRatio_working_3-way'!V51+SQRT('OddsRatio_working_3-way'!W51)&gt;0,0,PI()),ACOS('OddsRatio_working_3-way'!V51/(2*'OddsRatio_working_3-way'!X51)))</f>
        <v>0.97338071572450646</v>
      </c>
      <c r="Z51" s="11">
        <f>'OddsRatio_working_3-way'!X51^(1/3)*COS('OddsRatio_working_3-way'!Y51/3)</f>
        <v>0.52876436806344107</v>
      </c>
      <c r="AA51" s="11">
        <f>'OddsRatio_working_3-way'!X51^(1/3)*COS(('OddsRatio_working_3-way'!Y51+2*PI())/3)</f>
        <v>-0.41840325640809067</v>
      </c>
      <c r="AB51" s="11">
        <f>'OddsRatio_working_3-way'!X51^(1/3)*COS(('OddsRatio_working_3-way'!Y51+4*PI())/3)</f>
        <v>-0.11036111165535055</v>
      </c>
      <c r="AC51" s="11">
        <f>'OddsRatio_working_3-way'!X51^(1/3)*SIN('OddsRatio_working_3-way'!Y51/3)</f>
        <v>0.17784821519474428</v>
      </c>
      <c r="AD51" s="11">
        <f>'OddsRatio_working_3-way'!X51^(1/3)*SIN(('OddsRatio_working_3-way'!Y51+2*PI())/3)</f>
        <v>0.36899926776159303</v>
      </c>
      <c r="AE51" s="11">
        <f>'OddsRatio_working_3-way'!X51^(1/3)*SIN(('OddsRatio_working_3-way'!Y51+4*PI())/3)</f>
        <v>-0.54684748295633723</v>
      </c>
      <c r="AF51" s="11">
        <f>-'OddsRatio_working_3-way'!U51/(3*'OddsRatio_working_3-way'!X51^(1/3))*COS(('OddsRatio_working_3-way'!Y51)/3)</f>
        <v>0.52876436806344107</v>
      </c>
      <c r="AG51" s="11">
        <f>-'OddsRatio_working_3-way'!U51/(3*'OddsRatio_working_3-way'!X51^(1/3))*COS(('OddsRatio_working_3-way'!Y51+2*PI())/3)</f>
        <v>-0.41840325640809067</v>
      </c>
      <c r="AH51" s="11">
        <f>-'OddsRatio_working_3-way'!U51/(3*'OddsRatio_working_3-way'!X51^(1/3))*COS(('OddsRatio_working_3-way'!Y51+4*PI())/3)</f>
        <v>-0.11036111165535055</v>
      </c>
      <c r="AI51" s="11">
        <f>'OddsRatio_working_3-way'!U51/(3*'OddsRatio_working_3-way'!X51^(1/3))*SIN(('OddsRatio_working_3-way'!Y51)/3)</f>
        <v>-0.17784821519474428</v>
      </c>
      <c r="AJ51" s="11">
        <f>'OddsRatio_working_3-way'!U51/(3*'OddsRatio_working_3-way'!X51^(1/3))*SIN(('OddsRatio_working_3-way'!Y51+2*PI())/3)</f>
        <v>-0.36899926776159303</v>
      </c>
      <c r="AK51" s="11">
        <f>'OddsRatio_working_3-way'!U51/(3*'OddsRatio_working_3-way'!X51^(1/3))*SIN(('OddsRatio_working_3-way'!Y51+4*PI())/3)</f>
        <v>0.54684748295633723</v>
      </c>
      <c r="AL51" s="11">
        <f>'OddsRatio_working_3-way'!Z51+'OddsRatio_working_3-way'!AF51</f>
        <v>1.0575287361268821</v>
      </c>
      <c r="AM51" s="11">
        <f>'OddsRatio_working_3-way'!AA51+'OddsRatio_working_3-way'!AG51</f>
        <v>-0.83680651281618135</v>
      </c>
      <c r="AN51" s="11">
        <f>'OddsRatio_working_3-way'!AB51+'OddsRatio_working_3-way'!AH51</f>
        <v>-0.2207222233107011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1.0575287361268821</v>
      </c>
      <c r="AS51" s="11">
        <f>IF(('OddsRatio_working_3-way'!X51=0),IF(Q51&gt;0,-Q51^(1/3),(-Q51)^(1/3)),'OddsRatio_working_3-way'!AM51-'OddsRatio_working_3-way'!R51/3)</f>
        <v>-0.83680651281618135</v>
      </c>
      <c r="AT51" s="11">
        <f>IF(('OddsRatio_working_3-way'!X51=0),IF(Q51&gt;0,-Q51^(1/3),(-Q51)^(1/3)),'OddsRatio_working_3-way'!AN51-'OddsRatio_working_3-way'!R51/3)</f>
        <v>-0.2207222233107011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1.81</v>
      </c>
      <c r="B52" s="4">
        <f>IF('True_Odds_Calculator_3-way'!B51="","",'True_Odds_Calculator_3-way'!B51)</f>
        <v>3.87</v>
      </c>
      <c r="C52" s="4">
        <f>IF('True_Odds_Calculator_3-way'!C51="","",'True_Odds_Calculator_3-way'!C51)</f>
        <v>4.2</v>
      </c>
      <c r="D52" s="9">
        <f t="shared" si="13"/>
        <v>0.53267973209514252</v>
      </c>
      <c r="E52" s="9">
        <f t="shared" si="14"/>
        <v>0.24340018694211277</v>
      </c>
      <c r="F52" s="9">
        <f t="shared" si="15"/>
        <v>0.22392008096274496</v>
      </c>
      <c r="G52" s="9">
        <f t="shared" si="16"/>
        <v>1.0830872052939844</v>
      </c>
      <c r="H52" s="9">
        <f t="shared" si="17"/>
        <v>1.8773006362881268</v>
      </c>
      <c r="I52" s="9">
        <f t="shared" si="18"/>
        <v>4.1084602791937357</v>
      </c>
      <c r="J52" s="9">
        <f t="shared" si="19"/>
        <v>4.4658790569407509</v>
      </c>
      <c r="K52" s="11">
        <f t="shared" si="20"/>
        <v>0.5524861878453039</v>
      </c>
      <c r="L52" s="11">
        <f t="shared" si="21"/>
        <v>0.25839793281653745</v>
      </c>
      <c r="M52" s="11">
        <f t="shared" si="22"/>
        <v>0.23809523809523808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-0.25285879480919948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0.23385658744774762</v>
      </c>
      <c r="Q52" s="11">
        <f>2*'OddsRatio_working_3-way'!K52*'OddsRatio_working_3-way'!L52*'OddsRatio_working_3-way'!M52</f>
        <v>6.7981566118531289E-2</v>
      </c>
      <c r="R52" s="11">
        <f t="shared" si="23"/>
        <v>0</v>
      </c>
      <c r="S52" s="11">
        <f t="shared" si="24"/>
        <v>-0.92485051834645327</v>
      </c>
      <c r="T52" s="11">
        <f t="shared" si="25"/>
        <v>-0.26885189486815503</v>
      </c>
      <c r="U52" s="11">
        <f>'OddsRatio_working_3-way'!S52-'OddsRatio_working_3-way'!R52^2/3</f>
        <v>-0.92485051834645327</v>
      </c>
      <c r="V52" s="11">
        <f>'OddsRatio_working_3-way'!S52*'OddsRatio_working_3-way'!R52/3-2*'OddsRatio_working_3-way'!R52^3/27-'OddsRatio_working_3-way'!T52</f>
        <v>0.26885189486815503</v>
      </c>
      <c r="W52" s="11">
        <f>'OddsRatio_working_3-way'!V52^2+4*'OddsRatio_working_3-way'!U52^3/27</f>
        <v>-4.4914138075274265E-2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0.17116912648713242</v>
      </c>
      <c r="Y52" s="11">
        <f>IF('OddsRatio_working_3-way'!W52&gt;=0,IF('OddsRatio_working_3-way'!V52+SQRT('OddsRatio_working_3-way'!W52)&gt;0,0,PI()),ACOS('OddsRatio_working_3-way'!V52/(2*'OddsRatio_working_3-way'!X52)))</f>
        <v>0.66755131082483465</v>
      </c>
      <c r="Z52" s="11">
        <f>'OddsRatio_working_3-way'!X52^(1/3)*COS('OddsRatio_working_3-way'!Y52/3)</f>
        <v>0.54154360264699231</v>
      </c>
      <c r="AA52" s="11">
        <f>'OddsRatio_working_3-way'!X52^(1/3)*COS(('OddsRatio_working_3-way'!Y52+2*PI())/3)</f>
        <v>-0.37688741945155813</v>
      </c>
      <c r="AB52" s="11">
        <f>'OddsRatio_working_3-way'!X52^(1/3)*COS(('OddsRatio_working_3-way'!Y52+4*PI())/3)</f>
        <v>-0.16465618319543435</v>
      </c>
      <c r="AC52" s="11">
        <f>'OddsRatio_working_3-way'!X52^(1/3)*SIN('OddsRatio_working_3-way'!Y52/3)</f>
        <v>0.12253176138292034</v>
      </c>
      <c r="AD52" s="11">
        <f>'OddsRatio_working_3-way'!X52^(1/3)*SIN(('OddsRatio_working_3-way'!Y52+2*PI())/3)</f>
        <v>0.40772463645778106</v>
      </c>
      <c r="AE52" s="11">
        <f>'OddsRatio_working_3-way'!X52^(1/3)*SIN(('OddsRatio_working_3-way'!Y52+4*PI())/3)</f>
        <v>-0.53025639784070122</v>
      </c>
      <c r="AF52" s="11">
        <f>-'OddsRatio_working_3-way'!U52/(3*'OddsRatio_working_3-way'!X52^(1/3))*COS(('OddsRatio_working_3-way'!Y52)/3)</f>
        <v>0.54154360264699219</v>
      </c>
      <c r="AG52" s="11">
        <f>-'OddsRatio_working_3-way'!U52/(3*'OddsRatio_working_3-way'!X52^(1/3))*COS(('OddsRatio_working_3-way'!Y52+2*PI())/3)</f>
        <v>-0.37688741945155807</v>
      </c>
      <c r="AH52" s="11">
        <f>-'OddsRatio_working_3-way'!U52/(3*'OddsRatio_working_3-way'!X52^(1/3))*COS(('OddsRatio_working_3-way'!Y52+4*PI())/3)</f>
        <v>-0.16465618319543432</v>
      </c>
      <c r="AI52" s="11">
        <f>'OddsRatio_working_3-way'!U52/(3*'OddsRatio_working_3-way'!X52^(1/3))*SIN(('OddsRatio_working_3-way'!Y52)/3)</f>
        <v>-0.12253176138292031</v>
      </c>
      <c r="AJ52" s="11">
        <f>'OddsRatio_working_3-way'!U52/(3*'OddsRatio_working_3-way'!X52^(1/3))*SIN(('OddsRatio_working_3-way'!Y52+2*PI())/3)</f>
        <v>-0.40772463645778095</v>
      </c>
      <c r="AK52" s="11">
        <f>'OddsRatio_working_3-way'!U52/(3*'OddsRatio_working_3-way'!X52^(1/3))*SIN(('OddsRatio_working_3-way'!Y52+4*PI())/3)</f>
        <v>0.53025639784070111</v>
      </c>
      <c r="AL52" s="11">
        <f>'OddsRatio_working_3-way'!Z52+'OddsRatio_working_3-way'!AF52</f>
        <v>1.0830872052939844</v>
      </c>
      <c r="AM52" s="11">
        <f>'OddsRatio_working_3-way'!AA52+'OddsRatio_working_3-way'!AG52</f>
        <v>-0.75377483890311625</v>
      </c>
      <c r="AN52" s="11">
        <f>'OddsRatio_working_3-way'!AB52+'OddsRatio_working_3-way'!AH52</f>
        <v>-0.32931236639086869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1.0830872052939844</v>
      </c>
      <c r="AS52" s="11">
        <f>IF(('OddsRatio_working_3-way'!X52=0),IF(Q52&gt;0,-Q52^(1/3),(-Q52)^(1/3)),'OddsRatio_working_3-way'!AM52-'OddsRatio_working_3-way'!R52/3)</f>
        <v>-0.75377483890311625</v>
      </c>
      <c r="AT52" s="11">
        <f>IF(('OddsRatio_working_3-way'!X52=0),IF(Q52&gt;0,-Q52^(1/3),(-Q52)^(1/3)),'OddsRatio_working_3-way'!AN52-'OddsRatio_working_3-way'!R52/3)</f>
        <v>-0.32931236639086869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2.74</v>
      </c>
      <c r="B53" s="4">
        <f>IF('True_Odds_Calculator_3-way'!B52="","",'True_Odds_Calculator_3-way'!B52)</f>
        <v>3.84</v>
      </c>
      <c r="C53" s="4">
        <f>IF('True_Odds_Calculator_3-way'!C52="","",'True_Odds_Calculator_3-way'!C52)</f>
        <v>2.46</v>
      </c>
      <c r="D53" s="9">
        <f t="shared" si="13"/>
        <v>0.35385365454111517</v>
      </c>
      <c r="E53" s="9">
        <f t="shared" si="14"/>
        <v>0.25123027660589781</v>
      </c>
      <c r="F53" s="9">
        <f t="shared" si="15"/>
        <v>0.39491606885298708</v>
      </c>
      <c r="G53" s="9">
        <f t="shared" si="16"/>
        <v>1.04944083418675</v>
      </c>
      <c r="H53" s="9">
        <f t="shared" si="17"/>
        <v>2.826027051484945</v>
      </c>
      <c r="I53" s="9">
        <f t="shared" si="18"/>
        <v>3.9804119690903699</v>
      </c>
      <c r="J53" s="9">
        <f t="shared" si="19"/>
        <v>2.5321836179126551</v>
      </c>
      <c r="K53" s="11">
        <f t="shared" si="20"/>
        <v>0.36496350364963503</v>
      </c>
      <c r="L53" s="11">
        <f t="shared" si="21"/>
        <v>0.26041666666666669</v>
      </c>
      <c r="M53" s="11">
        <f t="shared" si="22"/>
        <v>0.4065040650406504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-0.27874273040175646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0.23335657626649259</v>
      </c>
      <c r="Q53" s="11">
        <f>2*'OddsRatio_working_3-way'!K53*'OddsRatio_working_3-way'!L53*'OddsRatio_working_3-way'!M53</f>
        <v>7.7270389492216096E-2</v>
      </c>
      <c r="R53" s="11">
        <f t="shared" si="23"/>
        <v>0</v>
      </c>
      <c r="S53" s="11">
        <f t="shared" si="24"/>
        <v>-0.83717546976077883</v>
      </c>
      <c r="T53" s="11">
        <f t="shared" si="25"/>
        <v>-0.27721042045058902</v>
      </c>
      <c r="U53" s="11">
        <f>'OddsRatio_working_3-way'!S53-'OddsRatio_working_3-way'!R53^2/3</f>
        <v>-0.83717546976077883</v>
      </c>
      <c r="V53" s="11">
        <f>'OddsRatio_working_3-way'!S53*'OddsRatio_working_3-way'!R53/3-2*'OddsRatio_working_3-way'!R53^3/27-'OddsRatio_working_3-way'!T53</f>
        <v>0.27721042045058902</v>
      </c>
      <c r="W53" s="11">
        <f>'OddsRatio_working_3-way'!V53^2+4*'OddsRatio_working_3-way'!U53^3/27</f>
        <v>-1.0079585214748138E-2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0.14741540151993998</v>
      </c>
      <c r="Y53" s="11">
        <f>IF('OddsRatio_working_3-way'!W53&gt;=0,IF('OddsRatio_working_3-way'!V53+SQRT('OddsRatio_working_3-way'!W53)&gt;0,0,PI()),ACOS('OddsRatio_working_3-way'!V53/(2*'OddsRatio_working_3-way'!X53)))</f>
        <v>0.34747477278311845</v>
      </c>
      <c r="Z53" s="11">
        <f>'OddsRatio_working_3-way'!X53^(1/3)*COS('OddsRatio_working_3-way'!Y53/3)</f>
        <v>0.52472041709337514</v>
      </c>
      <c r="AA53" s="11">
        <f>'OddsRatio_working_3-way'!X53^(1/3)*COS(('OddsRatio_working_3-way'!Y53+2*PI())/3)</f>
        <v>-0.3152301466420791</v>
      </c>
      <c r="AB53" s="11">
        <f>'OddsRatio_working_3-way'!X53^(1/3)*COS(('OddsRatio_working_3-way'!Y53+4*PI())/3)</f>
        <v>-0.20949027045129598</v>
      </c>
      <c r="AC53" s="11">
        <f>'OddsRatio_working_3-way'!X53^(1/3)*SIN('OddsRatio_working_3-way'!Y53/3)</f>
        <v>6.1048945982826321E-2</v>
      </c>
      <c r="AD53" s="11">
        <f>'OddsRatio_working_3-way'!X53^(1/3)*SIN(('OddsRatio_working_3-way'!Y53+2*PI())/3)</f>
        <v>0.42389673809581618</v>
      </c>
      <c r="AE53" s="11">
        <f>'OddsRatio_working_3-way'!X53^(1/3)*SIN(('OddsRatio_working_3-way'!Y53+4*PI())/3)</f>
        <v>-0.48494568407864252</v>
      </c>
      <c r="AF53" s="11">
        <f>-'OddsRatio_working_3-way'!U53/(3*'OddsRatio_working_3-way'!X53^(1/3))*COS(('OddsRatio_working_3-way'!Y53)/3)</f>
        <v>0.52472041709337502</v>
      </c>
      <c r="AG53" s="11">
        <f>-'OddsRatio_working_3-way'!U53/(3*'OddsRatio_working_3-way'!X53^(1/3))*COS(('OddsRatio_working_3-way'!Y53+2*PI())/3)</f>
        <v>-0.31523014664207905</v>
      </c>
      <c r="AH53" s="11">
        <f>-'OddsRatio_working_3-way'!U53/(3*'OddsRatio_working_3-way'!X53^(1/3))*COS(('OddsRatio_working_3-way'!Y53+4*PI())/3)</f>
        <v>-0.20949027045129592</v>
      </c>
      <c r="AI53" s="11">
        <f>'OddsRatio_working_3-way'!U53/(3*'OddsRatio_working_3-way'!X53^(1/3))*SIN(('OddsRatio_working_3-way'!Y53)/3)</f>
        <v>-6.1048945982826307E-2</v>
      </c>
      <c r="AJ53" s="11">
        <f>'OddsRatio_working_3-way'!U53/(3*'OddsRatio_working_3-way'!X53^(1/3))*SIN(('OddsRatio_working_3-way'!Y53+2*PI())/3)</f>
        <v>-0.42389673809581607</v>
      </c>
      <c r="AK53" s="11">
        <f>'OddsRatio_working_3-way'!U53/(3*'OddsRatio_working_3-way'!X53^(1/3))*SIN(('OddsRatio_working_3-way'!Y53+4*PI())/3)</f>
        <v>0.48494568407864241</v>
      </c>
      <c r="AL53" s="11">
        <f>'OddsRatio_working_3-way'!Z53+'OddsRatio_working_3-way'!AF53</f>
        <v>1.04944083418675</v>
      </c>
      <c r="AM53" s="11">
        <f>'OddsRatio_working_3-way'!AA53+'OddsRatio_working_3-way'!AG53</f>
        <v>-0.63046029328415809</v>
      </c>
      <c r="AN53" s="11">
        <f>'OddsRatio_working_3-way'!AB53+'OddsRatio_working_3-way'!AH53</f>
        <v>-0.4189805409025919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1.04944083418675</v>
      </c>
      <c r="AS53" s="11">
        <f>IF(('OddsRatio_working_3-way'!X53=0),IF(Q53&gt;0,-Q53^(1/3),(-Q53)^(1/3)),'OddsRatio_working_3-way'!AM53-'OddsRatio_working_3-way'!R53/3)</f>
        <v>-0.63046029328415809</v>
      </c>
      <c r="AT53" s="11">
        <f>IF(('OddsRatio_working_3-way'!X53=0),IF(Q53&gt;0,-Q53^(1/3),(-Q53)^(1/3)),'OddsRatio_working_3-way'!AN53-'OddsRatio_working_3-way'!R53/3)</f>
        <v>-0.4189805409025919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2.25</v>
      </c>
      <c r="B54" s="4">
        <f>IF('True_Odds_Calculator_3-way'!B53="","",'True_Odds_Calculator_3-way'!B53)</f>
        <v>3.62</v>
      </c>
      <c r="C54" s="4">
        <f>IF('True_Odds_Calculator_3-way'!C53="","",'True_Odds_Calculator_3-way'!C53)</f>
        <v>3.25</v>
      </c>
      <c r="D54" s="9">
        <f t="shared" si="13"/>
        <v>0.43378152545212051</v>
      </c>
      <c r="E54" s="9">
        <f t="shared" si="14"/>
        <v>0.26767129290987218</v>
      </c>
      <c r="F54" s="9">
        <f t="shared" si="15"/>
        <v>0.29854718163800747</v>
      </c>
      <c r="G54" s="9">
        <f t="shared" si="16"/>
        <v>1.0442463614977111</v>
      </c>
      <c r="H54" s="9">
        <f t="shared" si="17"/>
        <v>2.3053079518721389</v>
      </c>
      <c r="I54" s="9">
        <f t="shared" si="18"/>
        <v>3.7359254671240025</v>
      </c>
      <c r="J54" s="9">
        <f t="shared" si="19"/>
        <v>3.34955431336985</v>
      </c>
      <c r="K54" s="11">
        <f t="shared" si="20"/>
        <v>0.44444444444444442</v>
      </c>
      <c r="L54" s="11">
        <f t="shared" si="21"/>
        <v>0.27624309392265195</v>
      </c>
      <c r="M54" s="11">
        <f t="shared" si="22"/>
        <v>0.30769230769230771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-0.27836804079898025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0.23119422014449642</v>
      </c>
      <c r="Q54" s="11">
        <f>2*'OddsRatio_working_3-way'!K54*'OddsRatio_working_3-way'!L54*'OddsRatio_working_3-way'!M54</f>
        <v>7.5553666713887718E-2</v>
      </c>
      <c r="R54" s="11">
        <f t="shared" si="23"/>
        <v>0</v>
      </c>
      <c r="S54" s="11">
        <f t="shared" si="24"/>
        <v>-0.8305343511450376</v>
      </c>
      <c r="T54" s="11">
        <f t="shared" si="25"/>
        <v>-0.27141645462256131</v>
      </c>
      <c r="U54" s="11">
        <f>'OddsRatio_working_3-way'!S54-'OddsRatio_working_3-way'!R54^2/3</f>
        <v>-0.8305343511450376</v>
      </c>
      <c r="V54" s="11">
        <f>'OddsRatio_working_3-way'!S54*'OddsRatio_working_3-way'!R54/3-2*'OddsRatio_working_3-way'!R54^3/27-'OddsRatio_working_3-way'!T54</f>
        <v>0.27141645462256131</v>
      </c>
      <c r="W54" s="11">
        <f>'OddsRatio_working_3-way'!V54^2+4*'OddsRatio_working_3-way'!U54^3/27</f>
        <v>-1.1206005143315725E-2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0.14566476665892528</v>
      </c>
      <c r="Y54" s="11">
        <f>IF('OddsRatio_working_3-way'!W54&gt;=0,IF('OddsRatio_working_3-way'!V54+SQRT('OddsRatio_working_3-way'!W54)&gt;0,0,PI()),ACOS('OddsRatio_working_3-way'!V54/(2*'OddsRatio_working_3-way'!X54)))</f>
        <v>0.37187527100034146</v>
      </c>
      <c r="Z54" s="11">
        <f>'OddsRatio_working_3-way'!X54^(1/3)*COS('OddsRatio_working_3-way'!Y54/3)</f>
        <v>0.52212318074885544</v>
      </c>
      <c r="AA54" s="11">
        <f>'OddsRatio_working_3-way'!X54^(1/3)*COS(('OddsRatio_working_3-way'!Y54+2*PI())/3)</f>
        <v>-0.3174009716257592</v>
      </c>
      <c r="AB54" s="11">
        <f>'OddsRatio_working_3-way'!X54^(1/3)*COS(('OddsRatio_working_3-way'!Y54+4*PI())/3)</f>
        <v>-0.20472220912309644</v>
      </c>
      <c r="AC54" s="11">
        <f>'OddsRatio_working_3-way'!X54^(1/3)*SIN('OddsRatio_working_3-way'!Y54/3)</f>
        <v>6.5055113862866262E-2</v>
      </c>
      <c r="AD54" s="11">
        <f>'OddsRatio_working_3-way'!X54^(1/3)*SIN(('OddsRatio_working_3-way'!Y54+2*PI())/3)</f>
        <v>0.41964438150180988</v>
      </c>
      <c r="AE54" s="11">
        <f>'OddsRatio_working_3-way'!X54^(1/3)*SIN(('OddsRatio_working_3-way'!Y54+4*PI())/3)</f>
        <v>-0.4846994953646761</v>
      </c>
      <c r="AF54" s="11">
        <f>-'OddsRatio_working_3-way'!U54/(3*'OddsRatio_working_3-way'!X54^(1/3))*COS(('OddsRatio_working_3-way'!Y54)/3)</f>
        <v>0.52212318074885555</v>
      </c>
      <c r="AG54" s="11">
        <f>-'OddsRatio_working_3-way'!U54/(3*'OddsRatio_working_3-way'!X54^(1/3))*COS(('OddsRatio_working_3-way'!Y54+2*PI())/3)</f>
        <v>-0.31740097162575925</v>
      </c>
      <c r="AH54" s="11">
        <f>-'OddsRatio_working_3-way'!U54/(3*'OddsRatio_working_3-way'!X54^(1/3))*COS(('OddsRatio_working_3-way'!Y54+4*PI())/3)</f>
        <v>-0.20472220912309649</v>
      </c>
      <c r="AI54" s="11">
        <f>'OddsRatio_working_3-way'!U54/(3*'OddsRatio_working_3-way'!X54^(1/3))*SIN(('OddsRatio_working_3-way'!Y54)/3)</f>
        <v>-6.5055113862866276E-2</v>
      </c>
      <c r="AJ54" s="11">
        <f>'OddsRatio_working_3-way'!U54/(3*'OddsRatio_working_3-way'!X54^(1/3))*SIN(('OddsRatio_working_3-way'!Y54+2*PI())/3)</f>
        <v>-0.41964438150180994</v>
      </c>
      <c r="AK54" s="11">
        <f>'OddsRatio_working_3-way'!U54/(3*'OddsRatio_working_3-way'!X54^(1/3))*SIN(('OddsRatio_working_3-way'!Y54+4*PI())/3)</f>
        <v>0.48469949536467621</v>
      </c>
      <c r="AL54" s="11">
        <f>'OddsRatio_working_3-way'!Z54+'OddsRatio_working_3-way'!AF54</f>
        <v>1.0442463614977111</v>
      </c>
      <c r="AM54" s="11">
        <f>'OddsRatio_working_3-way'!AA54+'OddsRatio_working_3-way'!AG54</f>
        <v>-0.6348019432515184</v>
      </c>
      <c r="AN54" s="11">
        <f>'OddsRatio_working_3-way'!AB54+'OddsRatio_working_3-way'!AH54</f>
        <v>-0.40944441824619293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1.0442463614977111</v>
      </c>
      <c r="AS54" s="11">
        <f>IF(('OddsRatio_working_3-way'!X54=0),IF(Q54&gt;0,-Q54^(1/3),(-Q54)^(1/3)),'OddsRatio_working_3-way'!AM54-'OddsRatio_working_3-way'!R54/3)</f>
        <v>-0.6348019432515184</v>
      </c>
      <c r="AT54" s="11">
        <f>IF(('OddsRatio_working_3-way'!X54=0),IF(Q54&gt;0,-Q54^(1/3),(-Q54)^(1/3)),'OddsRatio_working_3-way'!AN54-'OddsRatio_working_3-way'!R54/3)</f>
        <v>-0.40944441824619293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2.08</v>
      </c>
      <c r="B55" s="4">
        <f>IF('True_Odds_Calculator_3-way'!B54="","",'True_Odds_Calculator_3-way'!B54)</f>
        <v>3.9</v>
      </c>
      <c r="C55" s="4">
        <f>IF('True_Odds_Calculator_3-way'!C54="","",'True_Odds_Calculator_3-way'!C54)</f>
        <v>3.44</v>
      </c>
      <c r="D55" s="9">
        <f t="shared" si="13"/>
        <v>0.46994595835508562</v>
      </c>
      <c r="E55" s="9">
        <f t="shared" si="14"/>
        <v>0.24822323233417332</v>
      </c>
      <c r="F55" s="9">
        <f t="shared" si="15"/>
        <v>0.28183080931074067</v>
      </c>
      <c r="G55" s="9">
        <f t="shared" si="16"/>
        <v>1.0443557829898618</v>
      </c>
      <c r="H55" s="9">
        <f t="shared" si="17"/>
        <v>2.1279042456290513</v>
      </c>
      <c r="I55" s="9">
        <f t="shared" si="18"/>
        <v>4.0286317706705983</v>
      </c>
      <c r="J55" s="9">
        <f t="shared" si="19"/>
        <v>3.5482281104952627</v>
      </c>
      <c r="K55" s="11">
        <f t="shared" si="20"/>
        <v>0.48076923076923073</v>
      </c>
      <c r="L55" s="11">
        <f t="shared" si="21"/>
        <v>0.25641025641025644</v>
      </c>
      <c r="M55" s="11">
        <f t="shared" si="22"/>
        <v>0.29069767441860467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-0.27385785055731371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0.23006398789046373</v>
      </c>
      <c r="Q55" s="11">
        <f>2*'OddsRatio_working_3-way'!K55*'OddsRatio_working_3-way'!L55*'OddsRatio_working_3-way'!M55</f>
        <v>7.1671024264941985E-2</v>
      </c>
      <c r="R55" s="11">
        <f t="shared" si="23"/>
        <v>0</v>
      </c>
      <c r="S55" s="11">
        <f t="shared" si="24"/>
        <v>-0.84008542176998979</v>
      </c>
      <c r="T55" s="11">
        <f t="shared" si="25"/>
        <v>-0.26170885413395328</v>
      </c>
      <c r="U55" s="11">
        <f>'OddsRatio_working_3-way'!S55-'OddsRatio_working_3-way'!R55^2/3</f>
        <v>-0.84008542176998979</v>
      </c>
      <c r="V55" s="11">
        <f>'OddsRatio_working_3-way'!S55*'OddsRatio_working_3-way'!R55/3-2*'OddsRatio_working_3-way'!R55^3/27-'OddsRatio_working_3-way'!T55</f>
        <v>0.26170885413395328</v>
      </c>
      <c r="W55" s="11">
        <f>'OddsRatio_working_3-way'!V55^2+4*'OddsRatio_working_3-way'!U55^3/27</f>
        <v>-1.9343266659222383E-2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0.14818467447017694</v>
      </c>
      <c r="Y55" s="11">
        <f>IF('OddsRatio_working_3-way'!W55&gt;=0,IF('OddsRatio_working_3-way'!V55+SQRT('OddsRatio_working_3-way'!W55)&gt;0,0,PI()),ACOS('OddsRatio_working_3-way'!V55/(2*'OddsRatio_working_3-way'!X55)))</f>
        <v>0.48847472804617564</v>
      </c>
      <c r="Z55" s="11">
        <f>'OddsRatio_working_3-way'!X55^(1/3)*COS('OddsRatio_working_3-way'!Y55/3)</f>
        <v>0.52217789149493088</v>
      </c>
      <c r="AA55" s="11">
        <f>'OddsRatio_working_3-way'!X55^(1/3)*COS(('OddsRatio_working_3-way'!Y55+2*PI())/3)</f>
        <v>-0.335379205323864</v>
      </c>
      <c r="AB55" s="11">
        <f>'OddsRatio_working_3-way'!X55^(1/3)*COS(('OddsRatio_working_3-way'!Y55+4*PI())/3)</f>
        <v>-0.18679868617106674</v>
      </c>
      <c r="AC55" s="11">
        <f>'OddsRatio_working_3-way'!X55^(1/3)*SIN('OddsRatio_working_3-way'!Y55/3)</f>
        <v>8.5783002729201849E-2</v>
      </c>
      <c r="AD55" s="11">
        <f>'OddsRatio_working_3-way'!X55^(1/3)*SIN(('OddsRatio_working_3-way'!Y55+2*PI())/3)</f>
        <v>0.40932781796460338</v>
      </c>
      <c r="AE55" s="11">
        <f>'OddsRatio_working_3-way'!X55^(1/3)*SIN(('OddsRatio_working_3-way'!Y55+4*PI())/3)</f>
        <v>-0.49511082069380519</v>
      </c>
      <c r="AF55" s="11">
        <f>-'OddsRatio_working_3-way'!U55/(3*'OddsRatio_working_3-way'!X55^(1/3))*COS(('OddsRatio_working_3-way'!Y55)/3)</f>
        <v>0.52217789149493077</v>
      </c>
      <c r="AG55" s="11">
        <f>-'OddsRatio_working_3-way'!U55/(3*'OddsRatio_working_3-way'!X55^(1/3))*COS(('OddsRatio_working_3-way'!Y55+2*PI())/3)</f>
        <v>-0.33537920532386395</v>
      </c>
      <c r="AH55" s="11">
        <f>-'OddsRatio_working_3-way'!U55/(3*'OddsRatio_working_3-way'!X55^(1/3))*COS(('OddsRatio_working_3-way'!Y55+4*PI())/3)</f>
        <v>-0.18679868617106671</v>
      </c>
      <c r="AI55" s="11">
        <f>'OddsRatio_working_3-way'!U55/(3*'OddsRatio_working_3-way'!X55^(1/3))*SIN(('OddsRatio_working_3-way'!Y55)/3)</f>
        <v>-8.5783002729201835E-2</v>
      </c>
      <c r="AJ55" s="11">
        <f>'OddsRatio_working_3-way'!U55/(3*'OddsRatio_working_3-way'!X55^(1/3))*SIN(('OddsRatio_working_3-way'!Y55+2*PI())/3)</f>
        <v>-0.40932781796460327</v>
      </c>
      <c r="AK55" s="11">
        <f>'OddsRatio_working_3-way'!U55/(3*'OddsRatio_working_3-way'!X55^(1/3))*SIN(('OddsRatio_working_3-way'!Y55+4*PI())/3)</f>
        <v>0.49511082069380508</v>
      </c>
      <c r="AL55" s="11">
        <f>'OddsRatio_working_3-way'!Z55+'OddsRatio_working_3-way'!AF55</f>
        <v>1.0443557829898618</v>
      </c>
      <c r="AM55" s="11">
        <f>'OddsRatio_working_3-way'!AA55+'OddsRatio_working_3-way'!AG55</f>
        <v>-0.67075841064772801</v>
      </c>
      <c r="AN55" s="11">
        <f>'OddsRatio_working_3-way'!AB55+'OddsRatio_working_3-way'!AH55</f>
        <v>-0.37359737234213342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1.0443557829898618</v>
      </c>
      <c r="AS55" s="11">
        <f>IF(('OddsRatio_working_3-way'!X55=0),IF(Q55&gt;0,-Q55^(1/3),(-Q55)^(1/3)),'OddsRatio_working_3-way'!AM55-'OddsRatio_working_3-way'!R55/3)</f>
        <v>-0.67075841064772801</v>
      </c>
      <c r="AT55" s="11">
        <f>IF(('OddsRatio_working_3-way'!X55=0),IF(Q55&gt;0,-Q55^(1/3),(-Q55)^(1/3)),'OddsRatio_working_3-way'!AN55-'OddsRatio_working_3-way'!R55/3)</f>
        <v>-0.37359737234213342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1.69</v>
      </c>
      <c r="B56" s="4">
        <f>IF('True_Odds_Calculator_3-way'!B55="","",'True_Odds_Calculator_3-way'!B55)</f>
        <v>3.49</v>
      </c>
      <c r="C56" s="4">
        <f>IF('True_Odds_Calculator_3-way'!C55="","",'True_Odds_Calculator_3-way'!C55)</f>
        <v>6.23</v>
      </c>
      <c r="D56" s="9">
        <f t="shared" si="13"/>
        <v>0.57536754440399041</v>
      </c>
      <c r="E56" s="9">
        <f t="shared" si="14"/>
        <v>0.27297883364648767</v>
      </c>
      <c r="F56" s="9">
        <f t="shared" si="15"/>
        <v>0.15165362194952201</v>
      </c>
      <c r="G56" s="9">
        <f t="shared" si="16"/>
        <v>1.0695934484343117</v>
      </c>
      <c r="H56" s="9">
        <f t="shared" si="17"/>
        <v>1.7380194794196748</v>
      </c>
      <c r="I56" s="9">
        <f t="shared" si="18"/>
        <v>3.6632876866014357</v>
      </c>
      <c r="J56" s="9">
        <f t="shared" si="19"/>
        <v>6.5939737353114491</v>
      </c>
      <c r="K56" s="11">
        <f t="shared" si="20"/>
        <v>0.59171597633136097</v>
      </c>
      <c r="L56" s="11">
        <f t="shared" si="21"/>
        <v>0.28653295128939826</v>
      </c>
      <c r="M56" s="11">
        <f t="shared" si="22"/>
        <v>0.16051364365971107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-0.2445400228596073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0.22887366154832411</v>
      </c>
      <c r="Q56" s="11">
        <f>2*'OddsRatio_working_3-way'!K56*'OddsRatio_working_3-way'!L56*'OddsRatio_working_3-way'!M56</f>
        <v>5.4428932591753638E-2</v>
      </c>
      <c r="R56" s="11">
        <f t="shared" si="23"/>
        <v>0</v>
      </c>
      <c r="S56" s="11">
        <f t="shared" si="24"/>
        <v>-0.93593538951995037</v>
      </c>
      <c r="T56" s="11">
        <f t="shared" si="25"/>
        <v>-0.22257678704398337</v>
      </c>
      <c r="U56" s="11">
        <f>'OddsRatio_working_3-way'!S56-'OddsRatio_working_3-way'!R56^2/3</f>
        <v>-0.93593538951995037</v>
      </c>
      <c r="V56" s="11">
        <f>'OddsRatio_working_3-way'!S56*'OddsRatio_working_3-way'!R56/3-2*'OddsRatio_working_3-way'!R56^3/27-'OddsRatio_working_3-way'!T56</f>
        <v>0.22257678704398337</v>
      </c>
      <c r="W56" s="11">
        <f>'OddsRatio_working_3-way'!V56^2+4*'OddsRatio_working_3-way'!U56^3/27</f>
        <v>-7.1919729835455387E-2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0.17425567133258396</v>
      </c>
      <c r="Y56" s="11">
        <f>IF('OddsRatio_working_3-way'!W56&gt;=0,IF('OddsRatio_working_3-way'!V56+SQRT('OddsRatio_working_3-way'!W56)&gt;0,0,PI()),ACOS('OddsRatio_working_3-way'!V56/(2*'OddsRatio_working_3-way'!X56)))</f>
        <v>0.87805366588257705</v>
      </c>
      <c r="Z56" s="11">
        <f>'OddsRatio_working_3-way'!X56^(1/3)*COS('OddsRatio_working_3-way'!Y56/3)</f>
        <v>0.53479672421715596</v>
      </c>
      <c r="AA56" s="11">
        <f>'OddsRatio_working_3-way'!X56^(1/3)*COS(('OddsRatio_working_3-way'!Y56+2*PI())/3)</f>
        <v>-0.4069626670183113</v>
      </c>
      <c r="AB56" s="11">
        <f>'OddsRatio_working_3-way'!X56^(1/3)*COS(('OddsRatio_working_3-way'!Y56+4*PI())/3)</f>
        <v>-0.12783405719884486</v>
      </c>
      <c r="AC56" s="11">
        <f>'OddsRatio_working_3-way'!X56^(1/3)*SIN('OddsRatio_working_3-way'!Y56/3)</f>
        <v>0.16115497801779516</v>
      </c>
      <c r="AD56" s="11">
        <f>'OddsRatio_working_3-way'!X56^(1/3)*SIN(('OddsRatio_working_3-way'!Y56+2*PI())/3)</f>
        <v>0.38257006002386013</v>
      </c>
      <c r="AE56" s="11">
        <f>'OddsRatio_working_3-way'!X56^(1/3)*SIN(('OddsRatio_working_3-way'!Y56+4*PI())/3)</f>
        <v>-0.54372503804165517</v>
      </c>
      <c r="AF56" s="11">
        <f>-'OddsRatio_working_3-way'!U56/(3*'OddsRatio_working_3-way'!X56^(1/3))*COS(('OddsRatio_working_3-way'!Y56)/3)</f>
        <v>0.53479672421715585</v>
      </c>
      <c r="AG56" s="11">
        <f>-'OddsRatio_working_3-way'!U56/(3*'OddsRatio_working_3-way'!X56^(1/3))*COS(('OddsRatio_working_3-way'!Y56+2*PI())/3)</f>
        <v>-0.40696266701831124</v>
      </c>
      <c r="AH56" s="11">
        <f>-'OddsRatio_working_3-way'!U56/(3*'OddsRatio_working_3-way'!X56^(1/3))*COS(('OddsRatio_working_3-way'!Y56+4*PI())/3)</f>
        <v>-0.12783405719884483</v>
      </c>
      <c r="AI56" s="11">
        <f>'OddsRatio_working_3-way'!U56/(3*'OddsRatio_working_3-way'!X56^(1/3))*SIN(('OddsRatio_working_3-way'!Y56)/3)</f>
        <v>-0.16115497801779513</v>
      </c>
      <c r="AJ56" s="11">
        <f>'OddsRatio_working_3-way'!U56/(3*'OddsRatio_working_3-way'!X56^(1/3))*SIN(('OddsRatio_working_3-way'!Y56+2*PI())/3)</f>
        <v>-0.38257006002386001</v>
      </c>
      <c r="AK56" s="11">
        <f>'OddsRatio_working_3-way'!U56/(3*'OddsRatio_working_3-way'!X56^(1/3))*SIN(('OddsRatio_working_3-way'!Y56+4*PI())/3)</f>
        <v>0.54372503804165506</v>
      </c>
      <c r="AL56" s="11">
        <f>'OddsRatio_working_3-way'!Z56+'OddsRatio_working_3-way'!AF56</f>
        <v>1.0695934484343117</v>
      </c>
      <c r="AM56" s="11">
        <f>'OddsRatio_working_3-way'!AA56+'OddsRatio_working_3-way'!AG56</f>
        <v>-0.81392533403662259</v>
      </c>
      <c r="AN56" s="11">
        <f>'OddsRatio_working_3-way'!AB56+'OddsRatio_working_3-way'!AH56</f>
        <v>-0.25566811439768966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1.0695934484343117</v>
      </c>
      <c r="AS56" s="11">
        <f>IF(('OddsRatio_working_3-way'!X56=0),IF(Q56&gt;0,-Q56^(1/3),(-Q56)^(1/3)),'OddsRatio_working_3-way'!AM56-'OddsRatio_working_3-way'!R56/3)</f>
        <v>-0.81392533403662259</v>
      </c>
      <c r="AT56" s="11">
        <f>IF(('OddsRatio_working_3-way'!X56=0),IF(Q56&gt;0,-Q56^(1/3),(-Q56)^(1/3)),'OddsRatio_working_3-way'!AN56-'OddsRatio_working_3-way'!R56/3)</f>
        <v>-0.25566811439768966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4.13</v>
      </c>
      <c r="B57" s="4">
        <f>IF('True_Odds_Calculator_3-way'!B56="","",'True_Odds_Calculator_3-way'!B56)</f>
        <v>3.32</v>
      </c>
      <c r="C57" s="4">
        <f>IF('True_Odds_Calculator_3-way'!C56="","",'True_Odds_Calculator_3-way'!C56)</f>
        <v>1.99</v>
      </c>
      <c r="D57" s="9">
        <f t="shared" si="13"/>
        <v>0.22917805334476637</v>
      </c>
      <c r="E57" s="9">
        <f t="shared" si="14"/>
        <v>0.2862857237200222</v>
      </c>
      <c r="F57" s="9">
        <f t="shared" si="15"/>
        <v>0.48453622293521137</v>
      </c>
      <c r="G57" s="9">
        <f t="shared" si="16"/>
        <v>1.0745749383390164</v>
      </c>
      <c r="H57" s="9">
        <f t="shared" si="17"/>
        <v>4.3634195570011221</v>
      </c>
      <c r="I57" s="9">
        <f t="shared" si="18"/>
        <v>3.4930138569465181</v>
      </c>
      <c r="J57" s="9">
        <f t="shared" si="19"/>
        <v>2.0638291889556268</v>
      </c>
      <c r="K57" s="11">
        <f t="shared" si="20"/>
        <v>0.24213075060532688</v>
      </c>
      <c r="L57" s="11">
        <f t="shared" si="21"/>
        <v>0.30120481927710846</v>
      </c>
      <c r="M57" s="11">
        <f t="shared" si="22"/>
        <v>0.50251256281407031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-0.26346704789151854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0.23601774442972462</v>
      </c>
      <c r="Q57" s="11">
        <f>2*'OddsRatio_working_3-way'!K57*'OddsRatio_working_3-way'!L57*'OddsRatio_working_3-way'!M57</f>
        <v>7.3297436158299589E-2</v>
      </c>
      <c r="R57" s="11">
        <f t="shared" si="23"/>
        <v>0</v>
      </c>
      <c r="S57" s="11">
        <f t="shared" si="24"/>
        <v>-0.89581504145787505</v>
      </c>
      <c r="T57" s="11">
        <f t="shared" si="25"/>
        <v>-0.27820342902418488</v>
      </c>
      <c r="U57" s="11">
        <f>'OddsRatio_working_3-way'!S57-'OddsRatio_working_3-way'!R57^2/3</f>
        <v>-0.89581504145787505</v>
      </c>
      <c r="V57" s="11">
        <f>'OddsRatio_working_3-way'!S57*'OddsRatio_working_3-way'!R57/3-2*'OddsRatio_working_3-way'!R57^3/27-'OddsRatio_working_3-way'!T57</f>
        <v>0.27820342902418488</v>
      </c>
      <c r="W57" s="11">
        <f>'OddsRatio_working_3-way'!V57^2+4*'OddsRatio_working_3-way'!U57^3/27</f>
        <v>-2.9103261696723282E-2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0.16317200251386416</v>
      </c>
      <c r="Y57" s="11">
        <f>IF('OddsRatio_working_3-way'!W57&gt;=0,IF('OddsRatio_working_3-way'!V57+SQRT('OddsRatio_working_3-way'!W57)&gt;0,0,PI()),ACOS('OddsRatio_working_3-way'!V57/(2*'OddsRatio_working_3-way'!X57)))</f>
        <v>0.55007525743936592</v>
      </c>
      <c r="Z57" s="11">
        <f>'OddsRatio_working_3-way'!X57^(1/3)*COS('OddsRatio_working_3-way'!Y57/3)</f>
        <v>0.53728746916950831</v>
      </c>
      <c r="AA57" s="11">
        <f>'OddsRatio_working_3-way'!X57^(1/3)*COS(('OddsRatio_working_3-way'!Y57+2*PI())/3)</f>
        <v>-0.35493041936020064</v>
      </c>
      <c r="AB57" s="11">
        <f>'OddsRatio_working_3-way'!X57^(1/3)*COS(('OddsRatio_working_3-way'!Y57+4*PI())/3)</f>
        <v>-0.18235704980930784</v>
      </c>
      <c r="AC57" s="11">
        <f>'OddsRatio_working_3-way'!X57^(1/3)*SIN('OddsRatio_working_3-way'!Y57/3)</f>
        <v>9.9635281365168818E-2</v>
      </c>
      <c r="AD57" s="11">
        <f>'OddsRatio_working_3-way'!X57^(1/3)*SIN(('OddsRatio_working_3-way'!Y57+2*PI())/3)</f>
        <v>0.41548695675325825</v>
      </c>
      <c r="AE57" s="11">
        <f>'OddsRatio_working_3-way'!X57^(1/3)*SIN(('OddsRatio_working_3-way'!Y57+4*PI())/3)</f>
        <v>-0.51512223811842694</v>
      </c>
      <c r="AF57" s="11">
        <f>-'OddsRatio_working_3-way'!U57/(3*'OddsRatio_working_3-way'!X57^(1/3))*COS(('OddsRatio_working_3-way'!Y57)/3)</f>
        <v>0.5372874691695082</v>
      </c>
      <c r="AG57" s="11">
        <f>-'OddsRatio_working_3-way'!U57/(3*'OddsRatio_working_3-way'!X57^(1/3))*COS(('OddsRatio_working_3-way'!Y57+2*PI())/3)</f>
        <v>-0.35493041936020059</v>
      </c>
      <c r="AH57" s="11">
        <f>-'OddsRatio_working_3-way'!U57/(3*'OddsRatio_working_3-way'!X57^(1/3))*COS(('OddsRatio_working_3-way'!Y57+4*PI())/3)</f>
        <v>-0.18235704980930781</v>
      </c>
      <c r="AI57" s="11">
        <f>'OddsRatio_working_3-way'!U57/(3*'OddsRatio_working_3-way'!X57^(1/3))*SIN(('OddsRatio_working_3-way'!Y57)/3)</f>
        <v>-9.963528136516879E-2</v>
      </c>
      <c r="AJ57" s="11">
        <f>'OddsRatio_working_3-way'!U57/(3*'OddsRatio_working_3-way'!X57^(1/3))*SIN(('OddsRatio_working_3-way'!Y57+2*PI())/3)</f>
        <v>-0.41548695675325814</v>
      </c>
      <c r="AK57" s="11">
        <f>'OddsRatio_working_3-way'!U57/(3*'OddsRatio_working_3-way'!X57^(1/3))*SIN(('OddsRatio_working_3-way'!Y57+4*PI())/3)</f>
        <v>0.51512223811842683</v>
      </c>
      <c r="AL57" s="11">
        <f>'OddsRatio_working_3-way'!Z57+'OddsRatio_working_3-way'!AF57</f>
        <v>1.0745749383390164</v>
      </c>
      <c r="AM57" s="11">
        <f>'OddsRatio_working_3-way'!AA57+'OddsRatio_working_3-way'!AG57</f>
        <v>-0.70986083872040129</v>
      </c>
      <c r="AN57" s="11">
        <f>'OddsRatio_working_3-way'!AB57+'OddsRatio_working_3-way'!AH57</f>
        <v>-0.36471409961861567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1.0745749383390164</v>
      </c>
      <c r="AS57" s="11">
        <f>IF(('OddsRatio_working_3-way'!X57=0),IF(Q57&gt;0,-Q57^(1/3),(-Q57)^(1/3)),'OddsRatio_working_3-way'!AM57-'OddsRatio_working_3-way'!R57/3)</f>
        <v>-0.70986083872040129</v>
      </c>
      <c r="AT57" s="11">
        <f>IF(('OddsRatio_working_3-way'!X57=0),IF(Q57&gt;0,-Q57^(1/3),(-Q57)^(1/3)),'OddsRatio_working_3-way'!AN57-'OddsRatio_working_3-way'!R57/3)</f>
        <v>-0.36471409961861567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3.02</v>
      </c>
      <c r="C58" s="4">
        <f>IF('True_Odds_Calculator_3-way'!C57="","",'True_Odds_Calculator_3-way'!C57)</f>
        <v>3.38</v>
      </c>
      <c r="D58" s="9">
        <f t="shared" si="13"/>
        <v>0.4008318117372478</v>
      </c>
      <c r="E58" s="9">
        <f t="shared" si="14"/>
        <v>0.31677647033382261</v>
      </c>
      <c r="F58" s="9">
        <f t="shared" si="15"/>
        <v>0.28239171792892975</v>
      </c>
      <c r="G58" s="9">
        <f t="shared" si="16"/>
        <v>1.0677228323661192</v>
      </c>
      <c r="H58" s="9">
        <f t="shared" si="17"/>
        <v>2.4948119653125671</v>
      </c>
      <c r="I58" s="9">
        <f t="shared" si="18"/>
        <v>3.1568001213795607</v>
      </c>
      <c r="J58" s="9">
        <f t="shared" si="19"/>
        <v>3.5411803410313634</v>
      </c>
      <c r="K58" s="11">
        <f t="shared" si="20"/>
        <v>0.41666666666666669</v>
      </c>
      <c r="L58" s="11">
        <f t="shared" si="21"/>
        <v>0.33112582781456956</v>
      </c>
      <c r="M58" s="11">
        <f t="shared" si="22"/>
        <v>0.29585798816568049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-0.27473973640555416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0.23675170134670898</v>
      </c>
      <c r="Q58" s="11">
        <f>2*'OddsRatio_working_3-way'!K58*'OddsRatio_working_3-way'!L58*'OddsRatio_working_3-way'!M58</f>
        <v>8.1638517705761734E-2</v>
      </c>
      <c r="R58" s="11">
        <f t="shared" si="23"/>
        <v>0</v>
      </c>
      <c r="S58" s="11">
        <f t="shared" si="24"/>
        <v>-0.86173083094623948</v>
      </c>
      <c r="T58" s="11">
        <f t="shared" si="25"/>
        <v>-0.29714856239525506</v>
      </c>
      <c r="U58" s="11">
        <f>'OddsRatio_working_3-way'!S58-'OddsRatio_working_3-way'!R58^2/3</f>
        <v>-0.86173083094623948</v>
      </c>
      <c r="V58" s="11">
        <f>'OddsRatio_working_3-way'!S58*'OddsRatio_working_3-way'!R58/3-2*'OddsRatio_working_3-way'!R58^3/27-'OddsRatio_working_3-way'!T58</f>
        <v>0.29714856239525506</v>
      </c>
      <c r="W58" s="11">
        <f>'OddsRatio_working_3-way'!V58^2+4*'OddsRatio_working_3-way'!U58^3/27</f>
        <v>-6.5033395686806134E-3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0.15394853661390176</v>
      </c>
      <c r="Y58" s="11">
        <f>IF('OddsRatio_working_3-way'!W58&gt;=0,IF('OddsRatio_working_3-way'!V58+SQRT('OddsRatio_working_3-way'!W58)&gt;0,0,PI()),ACOS('OddsRatio_working_3-way'!V58/(2*'OddsRatio_working_3-way'!X58)))</f>
        <v>0.26500736612183573</v>
      </c>
      <c r="Z58" s="11">
        <f>'OddsRatio_working_3-way'!X58^(1/3)*COS('OddsRatio_working_3-way'!Y58/3)</f>
        <v>0.5338614161830596</v>
      </c>
      <c r="AA58" s="11">
        <f>'OddsRatio_working_3-way'!X58^(1/3)*COS(('OddsRatio_working_3-way'!Y58+2*PI())/3)</f>
        <v>-0.30787822291017786</v>
      </c>
      <c r="AB58" s="11">
        <f>'OddsRatio_working_3-way'!X58^(1/3)*COS(('OddsRatio_working_3-way'!Y58+4*PI())/3)</f>
        <v>-0.22598319327288185</v>
      </c>
      <c r="AC58" s="11">
        <f>'OddsRatio_working_3-way'!X58^(1/3)*SIN('OddsRatio_working_3-way'!Y58/3)</f>
        <v>4.7282117406385285E-2</v>
      </c>
      <c r="AD58" s="11">
        <f>'OddsRatio_working_3-way'!X58^(1/3)*SIN(('OddsRatio_working_3-way'!Y58+2*PI())/3)</f>
        <v>0.43869648981167375</v>
      </c>
      <c r="AE58" s="11">
        <f>'OddsRatio_working_3-way'!X58^(1/3)*SIN(('OddsRatio_working_3-way'!Y58+4*PI())/3)</f>
        <v>-0.48597860721805908</v>
      </c>
      <c r="AF58" s="11">
        <f>-'OddsRatio_working_3-way'!U58/(3*'OddsRatio_working_3-way'!X58^(1/3))*COS(('OddsRatio_working_3-way'!Y58)/3)</f>
        <v>0.5338614161830596</v>
      </c>
      <c r="AG58" s="11">
        <f>-'OddsRatio_working_3-way'!U58/(3*'OddsRatio_working_3-way'!X58^(1/3))*COS(('OddsRatio_working_3-way'!Y58+2*PI())/3)</f>
        <v>-0.30787822291017786</v>
      </c>
      <c r="AH58" s="11">
        <f>-'OddsRatio_working_3-way'!U58/(3*'OddsRatio_working_3-way'!X58^(1/3))*COS(('OddsRatio_working_3-way'!Y58+4*PI())/3)</f>
        <v>-0.22598319327288185</v>
      </c>
      <c r="AI58" s="11">
        <f>'OddsRatio_working_3-way'!U58/(3*'OddsRatio_working_3-way'!X58^(1/3))*SIN(('OddsRatio_working_3-way'!Y58)/3)</f>
        <v>-4.7282117406385285E-2</v>
      </c>
      <c r="AJ58" s="11">
        <f>'OddsRatio_working_3-way'!U58/(3*'OddsRatio_working_3-way'!X58^(1/3))*SIN(('OddsRatio_working_3-way'!Y58+2*PI())/3)</f>
        <v>-0.43869648981167375</v>
      </c>
      <c r="AK58" s="11">
        <f>'OddsRatio_working_3-way'!U58/(3*'OddsRatio_working_3-way'!X58^(1/3))*SIN(('OddsRatio_working_3-way'!Y58+4*PI())/3)</f>
        <v>0.48597860721805908</v>
      </c>
      <c r="AL58" s="11">
        <f>'OddsRatio_working_3-way'!Z58+'OddsRatio_working_3-way'!AF58</f>
        <v>1.0677228323661192</v>
      </c>
      <c r="AM58" s="11">
        <f>'OddsRatio_working_3-way'!AA58+'OddsRatio_working_3-way'!AG58</f>
        <v>-0.61575644582035571</v>
      </c>
      <c r="AN58" s="11">
        <f>'OddsRatio_working_3-way'!AB58+'OddsRatio_working_3-way'!AH58</f>
        <v>-0.45196638654576371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1.0677228323661192</v>
      </c>
      <c r="AS58" s="11">
        <f>IF(('OddsRatio_working_3-way'!X58=0),IF(Q58&gt;0,-Q58^(1/3),(-Q58)^(1/3)),'OddsRatio_working_3-way'!AM58-'OddsRatio_working_3-way'!R58/3)</f>
        <v>-0.61575644582035571</v>
      </c>
      <c r="AT58" s="11">
        <f>IF(('OddsRatio_working_3-way'!X58=0),IF(Q58&gt;0,-Q58^(1/3),(-Q58)^(1/3)),'OddsRatio_working_3-way'!AN58-'OddsRatio_working_3-way'!R58/3)</f>
        <v>-0.45196638654576371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3.85</v>
      </c>
      <c r="B59" s="4">
        <f>IF('True_Odds_Calculator_3-way'!B58="","",'True_Odds_Calculator_3-way'!B58)</f>
        <v>3.4</v>
      </c>
      <c r="C59" s="4">
        <f>IF('True_Odds_Calculator_3-way'!C58="","",'True_Odds_Calculator_3-way'!C58)</f>
        <v>2.0299999999999998</v>
      </c>
      <c r="D59" s="9">
        <f t="shared" si="13"/>
        <v>0.24608982967011794</v>
      </c>
      <c r="E59" s="9">
        <f t="shared" si="14"/>
        <v>0.27934230398202842</v>
      </c>
      <c r="F59" s="9">
        <f t="shared" si="15"/>
        <v>0.47456786634785347</v>
      </c>
      <c r="G59" s="9">
        <f t="shared" si="16"/>
        <v>1.0749322094329341</v>
      </c>
      <c r="H59" s="9">
        <f t="shared" si="17"/>
        <v>4.0635567968838631</v>
      </c>
      <c r="I59" s="9">
        <f t="shared" si="18"/>
        <v>3.5798373026390422</v>
      </c>
      <c r="J59" s="9">
        <f t="shared" si="19"/>
        <v>2.1071801757159219</v>
      </c>
      <c r="K59" s="11">
        <f t="shared" si="20"/>
        <v>0.25974025974025972</v>
      </c>
      <c r="L59" s="11">
        <f t="shared" si="21"/>
        <v>0.29411764705882354</v>
      </c>
      <c r="M59" s="11">
        <f t="shared" si="22"/>
        <v>0.49261083743842371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-0.26512924919183978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0.23633277762515664</v>
      </c>
      <c r="Q59" s="11">
        <f>2*'OddsRatio_working_3-way'!K59*'OddsRatio_working_3-way'!L59*'OddsRatio_working_3-way'!M59</f>
        <v>7.5265215804190017E-2</v>
      </c>
      <c r="R59" s="11">
        <f t="shared" si="23"/>
        <v>0</v>
      </c>
      <c r="S59" s="11">
        <f t="shared" si="24"/>
        <v>-0.89138704366093213</v>
      </c>
      <c r="T59" s="11">
        <f t="shared" si="25"/>
        <v>-0.28388122409583827</v>
      </c>
      <c r="U59" s="11">
        <f>'OddsRatio_working_3-way'!S59-'OddsRatio_working_3-way'!R59^2/3</f>
        <v>-0.89138704366093213</v>
      </c>
      <c r="V59" s="11">
        <f>'OddsRatio_working_3-way'!S59*'OddsRatio_working_3-way'!R59/3-2*'OddsRatio_working_3-way'!R59^3/27-'OddsRatio_working_3-way'!T59</f>
        <v>0.28388122409583827</v>
      </c>
      <c r="W59" s="11">
        <f>'OddsRatio_working_3-way'!V59^2+4*'OddsRatio_working_3-way'!U59^3/27</f>
        <v>-2.4340364873493767E-2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0.16196366434145446</v>
      </c>
      <c r="Y59" s="11">
        <f>IF('OddsRatio_working_3-way'!W59&gt;=0,IF('OddsRatio_working_3-way'!V59+SQRT('OddsRatio_working_3-way'!W59)&gt;0,0,PI()),ACOS('OddsRatio_working_3-way'!V59/(2*'OddsRatio_working_3-way'!X59)))</f>
        <v>0.50251676377033694</v>
      </c>
      <c r="Z59" s="11">
        <f>'OddsRatio_working_3-way'!X59^(1/3)*COS('OddsRatio_working_3-way'!Y59/3)</f>
        <v>0.53746610471646694</v>
      </c>
      <c r="AA59" s="11">
        <f>'OddsRatio_working_3-way'!X59^(1/3)*COS(('OddsRatio_working_3-way'!Y59+2*PI())/3)</f>
        <v>-0.34743756700583089</v>
      </c>
      <c r="AB59" s="11">
        <f>'OddsRatio_working_3-way'!X59^(1/3)*COS(('OddsRatio_working_3-way'!Y59+4*PI())/3)</f>
        <v>-0.19002853771063588</v>
      </c>
      <c r="AC59" s="11">
        <f>'OddsRatio_working_3-way'!X59^(1/3)*SIN('OddsRatio_working_3-way'!Y59/3)</f>
        <v>9.0880145436458545E-2</v>
      </c>
      <c r="AD59" s="11">
        <f>'OddsRatio_working_3-way'!X59^(1/3)*SIN(('OddsRatio_working_3-way'!Y59+2*PI())/3)</f>
        <v>0.42001922763929839</v>
      </c>
      <c r="AE59" s="11">
        <f>'OddsRatio_working_3-way'!X59^(1/3)*SIN(('OddsRatio_working_3-way'!Y59+4*PI())/3)</f>
        <v>-0.51089937307575695</v>
      </c>
      <c r="AF59" s="11">
        <f>-'OddsRatio_working_3-way'!U59/(3*'OddsRatio_working_3-way'!X59^(1/3))*COS(('OddsRatio_working_3-way'!Y59)/3)</f>
        <v>0.53746610471646705</v>
      </c>
      <c r="AG59" s="11">
        <f>-'OddsRatio_working_3-way'!U59/(3*'OddsRatio_working_3-way'!X59^(1/3))*COS(('OddsRatio_working_3-way'!Y59+2*PI())/3)</f>
        <v>-0.34743756700583095</v>
      </c>
      <c r="AH59" s="11">
        <f>-'OddsRatio_working_3-way'!U59/(3*'OddsRatio_working_3-way'!X59^(1/3))*COS(('OddsRatio_working_3-way'!Y59+4*PI())/3)</f>
        <v>-0.19002853771063591</v>
      </c>
      <c r="AI59" s="11">
        <f>'OddsRatio_working_3-way'!U59/(3*'OddsRatio_working_3-way'!X59^(1/3))*SIN(('OddsRatio_working_3-way'!Y59)/3)</f>
        <v>-9.0880145436458559E-2</v>
      </c>
      <c r="AJ59" s="11">
        <f>'OddsRatio_working_3-way'!U59/(3*'OddsRatio_working_3-way'!X59^(1/3))*SIN(('OddsRatio_working_3-way'!Y59+2*PI())/3)</f>
        <v>-0.42001922763929844</v>
      </c>
      <c r="AK59" s="11">
        <f>'OddsRatio_working_3-way'!U59/(3*'OddsRatio_working_3-way'!X59^(1/3))*SIN(('OddsRatio_working_3-way'!Y59+4*PI())/3)</f>
        <v>0.51089937307575706</v>
      </c>
      <c r="AL59" s="11">
        <f>'OddsRatio_working_3-way'!Z59+'OddsRatio_working_3-way'!AF59</f>
        <v>1.0749322094329341</v>
      </c>
      <c r="AM59" s="11">
        <f>'OddsRatio_working_3-way'!AA59+'OddsRatio_working_3-way'!AG59</f>
        <v>-0.6948751340116619</v>
      </c>
      <c r="AN59" s="11">
        <f>'OddsRatio_working_3-way'!AB59+'OddsRatio_working_3-way'!AH59</f>
        <v>-0.38005707542127176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1.0749322094329341</v>
      </c>
      <c r="AS59" s="11">
        <f>IF(('OddsRatio_working_3-way'!X59=0),IF(Q59&gt;0,-Q59^(1/3),(-Q59)^(1/3)),'OddsRatio_working_3-way'!AM59-'OddsRatio_working_3-way'!R59/3)</f>
        <v>-0.6948751340116619</v>
      </c>
      <c r="AT59" s="11">
        <f>IF(('OddsRatio_working_3-way'!X59=0),IF(Q59&gt;0,-Q59^(1/3),(-Q59)^(1/3)),'OddsRatio_working_3-way'!AN59-'OddsRatio_working_3-way'!R59/3)</f>
        <v>-0.38005707542127176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3.9</v>
      </c>
      <c r="B60" s="4">
        <f>IF('True_Odds_Calculator_3-way'!B59="","",'True_Odds_Calculator_3-way'!B59)</f>
        <v>3.59</v>
      </c>
      <c r="C60" s="4">
        <f>IF('True_Odds_Calculator_3-way'!C59="","",'True_Odds_Calculator_3-way'!C59)</f>
        <v>2.02</v>
      </c>
      <c r="D60" s="9">
        <f t="shared" si="13"/>
        <v>0.24753353828355826</v>
      </c>
      <c r="E60" s="9">
        <f t="shared" si="14"/>
        <v>0.26918578493593137</v>
      </c>
      <c r="F60" s="9">
        <f t="shared" si="15"/>
        <v>0.48328067678051023</v>
      </c>
      <c r="G60" s="9">
        <f t="shared" si="16"/>
        <v>1.0482264160830259</v>
      </c>
      <c r="H60" s="9">
        <f t="shared" si="17"/>
        <v>4.0398566066407753</v>
      </c>
      <c r="I60" s="9">
        <f t="shared" si="18"/>
        <v>3.7149064176550368</v>
      </c>
      <c r="J60" s="9">
        <f t="shared" si="19"/>
        <v>2.0691909444046863</v>
      </c>
      <c r="K60" s="11">
        <f t="shared" si="20"/>
        <v>0.25641025641025644</v>
      </c>
      <c r="L60" s="11">
        <f t="shared" si="21"/>
        <v>0.2785515320334262</v>
      </c>
      <c r="M60" s="11">
        <f t="shared" si="22"/>
        <v>0.49504950495049505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-0.27088659155180561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0.23018157826067592</v>
      </c>
      <c r="Q60" s="11">
        <f>2*'OddsRatio_working_3-way'!K60*'OddsRatio_working_3-way'!L60*'OddsRatio_working_3-way'!M60</f>
        <v>7.0716306685307498E-2</v>
      </c>
      <c r="R60" s="11">
        <f t="shared" si="23"/>
        <v>0</v>
      </c>
      <c r="S60" s="11">
        <f t="shared" si="24"/>
        <v>-0.84973411545419708</v>
      </c>
      <c r="T60" s="11">
        <f t="shared" si="25"/>
        <v>-0.26105502778930784</v>
      </c>
      <c r="U60" s="11">
        <f>'OddsRatio_working_3-way'!S60-'OddsRatio_working_3-way'!R60^2/3</f>
        <v>-0.84973411545419708</v>
      </c>
      <c r="V60" s="11">
        <f>'OddsRatio_working_3-way'!S60*'OddsRatio_working_3-way'!R60/3-2*'OddsRatio_working_3-way'!R60^3/27-'OddsRatio_working_3-way'!T60</f>
        <v>0.26105502778930784</v>
      </c>
      <c r="W60" s="11">
        <f>'OddsRatio_working_3-way'!V60^2+4*'OddsRatio_working_3-way'!U60^3/27</f>
        <v>-2.2746402169536217E-2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0.15074492504195</v>
      </c>
      <c r="Y60" s="11">
        <f>IF('OddsRatio_working_3-way'!W60&gt;=0,IF('OddsRatio_working_3-way'!V60+SQRT('OddsRatio_working_3-way'!W60)&gt;0,0,PI()),ACOS('OddsRatio_working_3-way'!V60/(2*'OddsRatio_working_3-way'!X60)))</f>
        <v>0.52388290342575528</v>
      </c>
      <c r="Z60" s="11">
        <f>'OddsRatio_working_3-way'!X60^(1/3)*COS('OddsRatio_working_3-way'!Y60/3)</f>
        <v>0.52411320804151296</v>
      </c>
      <c r="AA60" s="11">
        <f>'OddsRatio_working_3-way'!X60^(1/3)*COS(('OddsRatio_working_3-way'!Y60+2*PI())/3)</f>
        <v>-0.34213492649865679</v>
      </c>
      <c r="AB60" s="11">
        <f>'OddsRatio_working_3-way'!X60^(1/3)*COS(('OddsRatio_working_3-way'!Y60+4*PI())/3)</f>
        <v>-0.18197828154285631</v>
      </c>
      <c r="AC60" s="11">
        <f>'OddsRatio_working_3-way'!X60^(1/3)*SIN('OddsRatio_working_3-way'!Y60/3)</f>
        <v>9.2466482077738776E-2</v>
      </c>
      <c r="AD60" s="11">
        <f>'OddsRatio_working_3-way'!X60^(1/3)*SIN(('OddsRatio_working_3-way'!Y60+2*PI())/3)</f>
        <v>0.40766211158403937</v>
      </c>
      <c r="AE60" s="11">
        <f>'OddsRatio_working_3-way'!X60^(1/3)*SIN(('OddsRatio_working_3-way'!Y60+4*PI())/3)</f>
        <v>-0.50012859366177809</v>
      </c>
      <c r="AF60" s="11">
        <f>-'OddsRatio_working_3-way'!U60/(3*'OddsRatio_working_3-way'!X60^(1/3))*COS(('OddsRatio_working_3-way'!Y60)/3)</f>
        <v>0.52411320804151296</v>
      </c>
      <c r="AG60" s="11">
        <f>-'OddsRatio_working_3-way'!U60/(3*'OddsRatio_working_3-way'!X60^(1/3))*COS(('OddsRatio_working_3-way'!Y60+2*PI())/3)</f>
        <v>-0.34213492649865679</v>
      </c>
      <c r="AH60" s="11">
        <f>-'OddsRatio_working_3-way'!U60/(3*'OddsRatio_working_3-way'!X60^(1/3))*COS(('OddsRatio_working_3-way'!Y60+4*PI())/3)</f>
        <v>-0.18197828154285631</v>
      </c>
      <c r="AI60" s="11">
        <f>'OddsRatio_working_3-way'!U60/(3*'OddsRatio_working_3-way'!X60^(1/3))*SIN(('OddsRatio_working_3-way'!Y60)/3)</f>
        <v>-9.2466482077738776E-2</v>
      </c>
      <c r="AJ60" s="11">
        <f>'OddsRatio_working_3-way'!U60/(3*'OddsRatio_working_3-way'!X60^(1/3))*SIN(('OddsRatio_working_3-way'!Y60+2*PI())/3)</f>
        <v>-0.40766211158403937</v>
      </c>
      <c r="AK60" s="11">
        <f>'OddsRatio_working_3-way'!U60/(3*'OddsRatio_working_3-way'!X60^(1/3))*SIN(('OddsRatio_working_3-way'!Y60+4*PI())/3)</f>
        <v>0.50012859366177809</v>
      </c>
      <c r="AL60" s="11">
        <f>'OddsRatio_working_3-way'!Z60+'OddsRatio_working_3-way'!AF60</f>
        <v>1.0482264160830259</v>
      </c>
      <c r="AM60" s="11">
        <f>'OddsRatio_working_3-way'!AA60+'OddsRatio_working_3-way'!AG60</f>
        <v>-0.68426985299731358</v>
      </c>
      <c r="AN60" s="11">
        <f>'OddsRatio_working_3-way'!AB60+'OddsRatio_working_3-way'!AH60</f>
        <v>-0.36395656308571261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1.0482264160830259</v>
      </c>
      <c r="AS60" s="11">
        <f>IF(('OddsRatio_working_3-way'!X60=0),IF(Q60&gt;0,-Q60^(1/3),(-Q60)^(1/3)),'OddsRatio_working_3-way'!AM60-'OddsRatio_working_3-way'!R60/3)</f>
        <v>-0.68426985299731358</v>
      </c>
      <c r="AT60" s="11">
        <f>IF(('OddsRatio_working_3-way'!X60=0),IF(Q60&gt;0,-Q60^(1/3),(-Q60)^(1/3)),'OddsRatio_working_3-way'!AN60-'OddsRatio_working_3-way'!R60/3)</f>
        <v>-0.36395656308571261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1.64</v>
      </c>
      <c r="B61" s="4">
        <f>IF('True_Odds_Calculator_3-way'!B60="","",'True_Odds_Calculator_3-way'!B60)</f>
        <v>4.32</v>
      </c>
      <c r="C61" s="4">
        <f>IF('True_Odds_Calculator_3-way'!C60="","",'True_Odds_Calculator_3-way'!C60)</f>
        <v>5.31</v>
      </c>
      <c r="D61" s="9">
        <f t="shared" si="13"/>
        <v>0.5972378944607406</v>
      </c>
      <c r="E61" s="9">
        <f t="shared" si="14"/>
        <v>0.22230528637749733</v>
      </c>
      <c r="F61" s="9">
        <f t="shared" si="15"/>
        <v>0.1804568191617619</v>
      </c>
      <c r="G61" s="9">
        <f t="shared" si="16"/>
        <v>1.053710415467384</v>
      </c>
      <c r="H61" s="9">
        <f t="shared" si="17"/>
        <v>1.6743746658991259</v>
      </c>
      <c r="I61" s="9">
        <f t="shared" si="18"/>
        <v>4.4983185793517153</v>
      </c>
      <c r="J61" s="9">
        <f t="shared" si="19"/>
        <v>5.5414918906644237</v>
      </c>
      <c r="K61" s="11">
        <f t="shared" si="20"/>
        <v>0.6097560975609756</v>
      </c>
      <c r="L61" s="11">
        <f t="shared" si="21"/>
        <v>0.23148148148148145</v>
      </c>
      <c r="M61" s="11">
        <f t="shared" si="22"/>
        <v>0.18832391713747648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-0.24342950271938368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0.21982819482934313</v>
      </c>
      <c r="Q61" s="11">
        <f>2*'OddsRatio_working_3-way'!K61*'OddsRatio_working_3-way'!L61*'OddsRatio_working_3-way'!M61</f>
        <v>5.3162804069974152E-2</v>
      </c>
      <c r="R61" s="11">
        <f t="shared" si="23"/>
        <v>0</v>
      </c>
      <c r="S61" s="11">
        <f t="shared" si="24"/>
        <v>-0.90304664132166734</v>
      </c>
      <c r="T61" s="11">
        <f t="shared" si="25"/>
        <v>-0.2183909652531239</v>
      </c>
      <c r="U61" s="11">
        <f>'OddsRatio_working_3-way'!S61-'OddsRatio_working_3-way'!R61^2/3</f>
        <v>-0.90304664132166734</v>
      </c>
      <c r="V61" s="11">
        <f>'OddsRatio_working_3-way'!S61*'OddsRatio_working_3-way'!R61/3-2*'OddsRatio_working_3-way'!R61^3/27-'OddsRatio_working_3-way'!T61</f>
        <v>0.2183909652531239</v>
      </c>
      <c r="W61" s="11">
        <f>'OddsRatio_working_3-way'!V61^2+4*'OddsRatio_working_3-way'!U61^3/27</f>
        <v>-6.1405894170427092E-2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0.16515183004936568</v>
      </c>
      <c r="Y61" s="11">
        <f>IF('OddsRatio_working_3-way'!W61&gt;=0,IF('OddsRatio_working_3-way'!V61+SQRT('OddsRatio_working_3-way'!W61)&gt;0,0,PI()),ACOS('OddsRatio_working_3-way'!V61/(2*'OddsRatio_working_3-way'!X61)))</f>
        <v>0.84840260410305246</v>
      </c>
      <c r="Z61" s="11">
        <f>'OddsRatio_working_3-way'!X61^(1/3)*COS('OddsRatio_working_3-way'!Y61/3)</f>
        <v>0.52685520773369199</v>
      </c>
      <c r="AA61" s="11">
        <f>'OddsRatio_working_3-way'!X61^(1/3)*COS(('OddsRatio_working_3-way'!Y61+2*PI())/3)</f>
        <v>-0.39601475593420526</v>
      </c>
      <c r="AB61" s="11">
        <f>'OddsRatio_working_3-way'!X61^(1/3)*COS(('OddsRatio_working_3-way'!Y61+4*PI())/3)</f>
        <v>-0.13084045179948678</v>
      </c>
      <c r="AC61" s="11">
        <f>'OddsRatio_working_3-way'!X61^(1/3)*SIN('OddsRatio_working_3-way'!Y61/3)</f>
        <v>0.15309845587435153</v>
      </c>
      <c r="AD61" s="11">
        <f>'OddsRatio_working_3-way'!X61^(1/3)*SIN(('OddsRatio_working_3-way'!Y61+2*PI())/3)</f>
        <v>0.37972076607632915</v>
      </c>
      <c r="AE61" s="11">
        <f>'OddsRatio_working_3-way'!X61^(1/3)*SIN(('OddsRatio_working_3-way'!Y61+4*PI())/3)</f>
        <v>-0.53281922195068054</v>
      </c>
      <c r="AF61" s="11">
        <f>-'OddsRatio_working_3-way'!U61/(3*'OddsRatio_working_3-way'!X61^(1/3))*COS(('OddsRatio_working_3-way'!Y61)/3)</f>
        <v>0.52685520773369199</v>
      </c>
      <c r="AG61" s="11">
        <f>-'OddsRatio_working_3-way'!U61/(3*'OddsRatio_working_3-way'!X61^(1/3))*COS(('OddsRatio_working_3-way'!Y61+2*PI())/3)</f>
        <v>-0.39601475593420526</v>
      </c>
      <c r="AH61" s="11">
        <f>-'OddsRatio_working_3-way'!U61/(3*'OddsRatio_working_3-way'!X61^(1/3))*COS(('OddsRatio_working_3-way'!Y61+4*PI())/3)</f>
        <v>-0.13084045179948678</v>
      </c>
      <c r="AI61" s="11">
        <f>'OddsRatio_working_3-way'!U61/(3*'OddsRatio_working_3-way'!X61^(1/3))*SIN(('OddsRatio_working_3-way'!Y61)/3)</f>
        <v>-0.15309845587435153</v>
      </c>
      <c r="AJ61" s="11">
        <f>'OddsRatio_working_3-way'!U61/(3*'OddsRatio_working_3-way'!X61^(1/3))*SIN(('OddsRatio_working_3-way'!Y61+2*PI())/3)</f>
        <v>-0.37972076607632915</v>
      </c>
      <c r="AK61" s="11">
        <f>'OddsRatio_working_3-way'!U61/(3*'OddsRatio_working_3-way'!X61^(1/3))*SIN(('OddsRatio_working_3-way'!Y61+4*PI())/3)</f>
        <v>0.53281922195068054</v>
      </c>
      <c r="AL61" s="11">
        <f>'OddsRatio_working_3-way'!Z61+'OddsRatio_working_3-way'!AF61</f>
        <v>1.053710415467384</v>
      </c>
      <c r="AM61" s="11">
        <f>'OddsRatio_working_3-way'!AA61+'OddsRatio_working_3-way'!AG61</f>
        <v>-0.79202951186841053</v>
      </c>
      <c r="AN61" s="11">
        <f>'OddsRatio_working_3-way'!AB61+'OddsRatio_working_3-way'!AH61</f>
        <v>-0.26168090359897356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1.053710415467384</v>
      </c>
      <c r="AS61" s="11">
        <f>IF(('OddsRatio_working_3-way'!X61=0),IF(Q61&gt;0,-Q61^(1/3),(-Q61)^(1/3)),'OddsRatio_working_3-way'!AM61-'OddsRatio_working_3-way'!R61/3)</f>
        <v>-0.79202951186841053</v>
      </c>
      <c r="AT61" s="11">
        <f>IF(('OddsRatio_working_3-way'!X61=0),IF(Q61&gt;0,-Q61^(1/3),(-Q61)^(1/3)),'OddsRatio_working_3-way'!AN61-'OddsRatio_working_3-way'!R61/3)</f>
        <v>-0.26168090359897356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1.99</v>
      </c>
      <c r="B62" s="4">
        <f>IF('True_Odds_Calculator_3-way'!B61="","",'True_Odds_Calculator_3-way'!B61)</f>
        <v>4.01</v>
      </c>
      <c r="C62" s="4">
        <f>IF('True_Odds_Calculator_3-way'!C61="","",'True_Odds_Calculator_3-way'!C61)</f>
        <v>3.6</v>
      </c>
      <c r="D62" s="9">
        <f t="shared" si="13"/>
        <v>0.4908056278564959</v>
      </c>
      <c r="E62" s="9">
        <f t="shared" si="14"/>
        <v>0.2407134447084652</v>
      </c>
      <c r="F62" s="9">
        <f t="shared" si="15"/>
        <v>0.26848092743503893</v>
      </c>
      <c r="G62" s="9">
        <f t="shared" si="16"/>
        <v>1.0479459086200362</v>
      </c>
      <c r="H62" s="9">
        <f t="shared" si="17"/>
        <v>2.0374664495338362</v>
      </c>
      <c r="I62" s="9">
        <f t="shared" si="18"/>
        <v>4.1543171849463087</v>
      </c>
      <c r="J62" s="9">
        <f t="shared" si="19"/>
        <v>3.7246593624120949</v>
      </c>
      <c r="K62" s="11">
        <f t="shared" si="20"/>
        <v>0.50251256281407031</v>
      </c>
      <c r="L62" s="11">
        <f t="shared" si="21"/>
        <v>0.24937655860349128</v>
      </c>
      <c r="M62" s="11">
        <f t="shared" si="22"/>
        <v>0.27777777777777779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-0.26969636210980108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0.22974389821092162</v>
      </c>
      <c r="Q62" s="11">
        <f>2*'OddsRatio_working_3-way'!K62*'OddsRatio_working_3-way'!L62*'OddsRatio_working_3-way'!M62</f>
        <v>6.9619363094218664E-2</v>
      </c>
      <c r="R62" s="11">
        <f t="shared" si="23"/>
        <v>0</v>
      </c>
      <c r="S62" s="11">
        <f t="shared" si="24"/>
        <v>-0.85186131697759548</v>
      </c>
      <c r="T62" s="11">
        <f t="shared" si="25"/>
        <v>-0.25813979302351375</v>
      </c>
      <c r="U62" s="11">
        <f>'OddsRatio_working_3-way'!S62-'OddsRatio_working_3-way'!R62^2/3</f>
        <v>-0.85186131697759548</v>
      </c>
      <c r="V62" s="11">
        <f>'OddsRatio_working_3-way'!S62*'OddsRatio_working_3-way'!R62/3-2*'OddsRatio_working_3-way'!R62^3/27-'OddsRatio_working_3-way'!T62</f>
        <v>0.25813979302351375</v>
      </c>
      <c r="W62" s="11">
        <f>'OddsRatio_working_3-way'!V62^2+4*'OddsRatio_working_3-way'!U62^3/27</f>
        <v>-2.4944328068850774E-2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0.15131133534130325</v>
      </c>
      <c r="Y62" s="11">
        <f>IF('OddsRatio_working_3-way'!W62&gt;=0,IF('OddsRatio_working_3-way'!V62+SQRT('OddsRatio_working_3-way'!W62)&gt;0,0,PI()),ACOS('OddsRatio_working_3-way'!V62/(2*'OddsRatio_working_3-way'!X62)))</f>
        <v>0.54907283459806067</v>
      </c>
      <c r="Z62" s="11">
        <f>'OddsRatio_working_3-way'!X62^(1/3)*COS('OddsRatio_working_3-way'!Y62/3)</f>
        <v>0.52397295431001811</v>
      </c>
      <c r="AA62" s="11">
        <f>'OddsRatio_working_3-way'!X62^(1/3)*COS(('OddsRatio_working_3-way'!Y62+2*PI())/3)</f>
        <v>-0.34597806368677231</v>
      </c>
      <c r="AB62" s="11">
        <f>'OddsRatio_working_3-way'!X62^(1/3)*COS(('OddsRatio_working_3-way'!Y62+4*PI())/3)</f>
        <v>-0.17799489062324586</v>
      </c>
      <c r="AC62" s="11">
        <f>'OddsRatio_working_3-way'!X62^(1/3)*SIN('OddsRatio_working_3-way'!Y62/3)</f>
        <v>9.6985130187554516E-2</v>
      </c>
      <c r="AD62" s="11">
        <f>'OddsRatio_working_3-way'!X62^(1/3)*SIN(('OddsRatio_working_3-way'!Y62+2*PI())/3)</f>
        <v>0.40528132423468138</v>
      </c>
      <c r="AE62" s="11">
        <f>'OddsRatio_working_3-way'!X62^(1/3)*SIN(('OddsRatio_working_3-way'!Y62+4*PI())/3)</f>
        <v>-0.50226645442223583</v>
      </c>
      <c r="AF62" s="11">
        <f>-'OddsRatio_working_3-way'!U62/(3*'OddsRatio_working_3-way'!X62^(1/3))*COS(('OddsRatio_working_3-way'!Y62)/3)</f>
        <v>0.52397295431001811</v>
      </c>
      <c r="AG62" s="11">
        <f>-'OddsRatio_working_3-way'!U62/(3*'OddsRatio_working_3-way'!X62^(1/3))*COS(('OddsRatio_working_3-way'!Y62+2*PI())/3)</f>
        <v>-0.34597806368677231</v>
      </c>
      <c r="AH62" s="11">
        <f>-'OddsRatio_working_3-way'!U62/(3*'OddsRatio_working_3-way'!X62^(1/3))*COS(('OddsRatio_working_3-way'!Y62+4*PI())/3)</f>
        <v>-0.17799489062324586</v>
      </c>
      <c r="AI62" s="11">
        <f>'OddsRatio_working_3-way'!U62/(3*'OddsRatio_working_3-way'!X62^(1/3))*SIN(('OddsRatio_working_3-way'!Y62)/3)</f>
        <v>-9.6985130187554516E-2</v>
      </c>
      <c r="AJ62" s="11">
        <f>'OddsRatio_working_3-way'!U62/(3*'OddsRatio_working_3-way'!X62^(1/3))*SIN(('OddsRatio_working_3-way'!Y62+2*PI())/3)</f>
        <v>-0.40528132423468138</v>
      </c>
      <c r="AK62" s="11">
        <f>'OddsRatio_working_3-way'!U62/(3*'OddsRatio_working_3-way'!X62^(1/3))*SIN(('OddsRatio_working_3-way'!Y62+4*PI())/3)</f>
        <v>0.50226645442223583</v>
      </c>
      <c r="AL62" s="11">
        <f>'OddsRatio_working_3-way'!Z62+'OddsRatio_working_3-way'!AF62</f>
        <v>1.0479459086200362</v>
      </c>
      <c r="AM62" s="11">
        <f>'OddsRatio_working_3-way'!AA62+'OddsRatio_working_3-way'!AG62</f>
        <v>-0.69195612737354462</v>
      </c>
      <c r="AN62" s="11">
        <f>'OddsRatio_working_3-way'!AB62+'OddsRatio_working_3-way'!AH62</f>
        <v>-0.35598978124649172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1.0479459086200362</v>
      </c>
      <c r="AS62" s="11">
        <f>IF(('OddsRatio_working_3-way'!X62=0),IF(Q62&gt;0,-Q62^(1/3),(-Q62)^(1/3)),'OddsRatio_working_3-way'!AM62-'OddsRatio_working_3-way'!R62/3)</f>
        <v>-0.69195612737354462</v>
      </c>
      <c r="AT62" s="11">
        <f>IF(('OddsRatio_working_3-way'!X62=0),IF(Q62&gt;0,-Q62^(1/3),(-Q62)^(1/3)),'OddsRatio_working_3-way'!AN62-'OddsRatio_working_3-way'!R62/3)</f>
        <v>-0.35598978124649172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3.3</v>
      </c>
      <c r="B63" s="4">
        <f>IF('True_Odds_Calculator_3-way'!B62="","",'True_Odds_Calculator_3-way'!B62)</f>
        <v>3.46</v>
      </c>
      <c r="C63" s="4">
        <f>IF('True_Odds_Calculator_3-way'!C62="","",'True_Odds_Calculator_3-way'!C62)</f>
        <v>2.27</v>
      </c>
      <c r="D63" s="9">
        <f t="shared" si="13"/>
        <v>0.29267920289964888</v>
      </c>
      <c r="E63" s="9">
        <f t="shared" si="14"/>
        <v>0.27895332543857049</v>
      </c>
      <c r="F63" s="9">
        <f t="shared" si="15"/>
        <v>0.42836747166178057</v>
      </c>
      <c r="G63" s="9">
        <f t="shared" si="16"/>
        <v>1.0507435386634629</v>
      </c>
      <c r="H63" s="9">
        <f t="shared" si="17"/>
        <v>3.4167101389259651</v>
      </c>
      <c r="I63" s="9">
        <f t="shared" si="18"/>
        <v>3.5848291051121177</v>
      </c>
      <c r="J63" s="9">
        <f t="shared" si="19"/>
        <v>2.3344442941025978</v>
      </c>
      <c r="K63" s="11">
        <f t="shared" si="20"/>
        <v>0.30303030303030304</v>
      </c>
      <c r="L63" s="11">
        <f t="shared" si="21"/>
        <v>0.28901734104046245</v>
      </c>
      <c r="M63" s="11">
        <f t="shared" si="22"/>
        <v>0.44052863436123346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-0.27723673031915752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0.23264912114190206</v>
      </c>
      <c r="Q63" s="11">
        <f>2*'OddsRatio_working_3-way'!K63*'OddsRatio_working_3-way'!L63*'OddsRatio_working_3-way'!M63</f>
        <v>7.7163887609254425E-2</v>
      </c>
      <c r="R63" s="11">
        <f t="shared" si="23"/>
        <v>0</v>
      </c>
      <c r="S63" s="11">
        <f t="shared" si="24"/>
        <v>-0.83917134960462925</v>
      </c>
      <c r="T63" s="11">
        <f t="shared" si="25"/>
        <v>-0.27833212258860013</v>
      </c>
      <c r="U63" s="11">
        <f>'OddsRatio_working_3-way'!S63-'OddsRatio_working_3-way'!R63^2/3</f>
        <v>-0.83917134960462925</v>
      </c>
      <c r="V63" s="11">
        <f>'OddsRatio_working_3-way'!S63*'OddsRatio_working_3-way'!R63/3-2*'OddsRatio_working_3-way'!R63^3/27-'OddsRatio_working_3-way'!T63</f>
        <v>0.27833212258860013</v>
      </c>
      <c r="W63" s="11">
        <f>'OddsRatio_working_3-way'!V63^2+4*'OddsRatio_working_3-way'!U63^3/27</f>
        <v>-1.0079621040657932E-2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0.14794288721102264</v>
      </c>
      <c r="Y63" s="11">
        <f>IF('OddsRatio_working_3-way'!W63&gt;=0,IF('OddsRatio_working_3-way'!V63+SQRT('OddsRatio_working_3-way'!W63)&gt;0,0,PI()),ACOS('OddsRatio_working_3-way'!V63/(2*'OddsRatio_working_3-way'!X63)))</f>
        <v>0.34618441164108571</v>
      </c>
      <c r="Z63" s="11">
        <f>'OddsRatio_working_3-way'!X63^(1/3)*COS('OddsRatio_working_3-way'!Y63/3)</f>
        <v>0.52537176933173146</v>
      </c>
      <c r="AA63" s="11">
        <f>'OddsRatio_working_3-way'!X63^(1/3)*COS(('OddsRatio_working_3-way'!Y63+2*PI())/3)</f>
        <v>-0.31542311433421133</v>
      </c>
      <c r="AB63" s="11">
        <f>'OddsRatio_working_3-way'!X63^(1/3)*COS(('OddsRatio_working_3-way'!Y63+4*PI())/3)</f>
        <v>-0.20994865499752011</v>
      </c>
      <c r="AC63" s="11">
        <f>'OddsRatio_working_3-way'!X63^(1/3)*SIN('OddsRatio_working_3-way'!Y63/3)</f>
        <v>6.0895707490668874E-2</v>
      </c>
      <c r="AD63" s="11">
        <f>'OddsRatio_working_3-way'!X63^(1/3)*SIN(('OddsRatio_working_3-way'!Y63+2*PI())/3)</f>
        <v>0.42453744492712331</v>
      </c>
      <c r="AE63" s="11">
        <f>'OddsRatio_working_3-way'!X63^(1/3)*SIN(('OddsRatio_working_3-way'!Y63+4*PI())/3)</f>
        <v>-0.48543315241779211</v>
      </c>
      <c r="AF63" s="11">
        <f>-'OddsRatio_working_3-way'!U63/(3*'OddsRatio_working_3-way'!X63^(1/3))*COS(('OddsRatio_working_3-way'!Y63)/3)</f>
        <v>0.52537176933173135</v>
      </c>
      <c r="AG63" s="11">
        <f>-'OddsRatio_working_3-way'!U63/(3*'OddsRatio_working_3-way'!X63^(1/3))*COS(('OddsRatio_working_3-way'!Y63+2*PI())/3)</f>
        <v>-0.31542311433421122</v>
      </c>
      <c r="AH63" s="11">
        <f>-'OddsRatio_working_3-way'!U63/(3*'OddsRatio_working_3-way'!X63^(1/3))*COS(('OddsRatio_working_3-way'!Y63+4*PI())/3)</f>
        <v>-0.20994865499752005</v>
      </c>
      <c r="AI63" s="11">
        <f>'OddsRatio_working_3-way'!U63/(3*'OddsRatio_working_3-way'!X63^(1/3))*SIN(('OddsRatio_working_3-way'!Y63)/3)</f>
        <v>-6.089570749066886E-2</v>
      </c>
      <c r="AJ63" s="11">
        <f>'OddsRatio_working_3-way'!U63/(3*'OddsRatio_working_3-way'!X63^(1/3))*SIN(('OddsRatio_working_3-way'!Y63+2*PI())/3)</f>
        <v>-0.4245374449271232</v>
      </c>
      <c r="AK63" s="11">
        <f>'OddsRatio_working_3-way'!U63/(3*'OddsRatio_working_3-way'!X63^(1/3))*SIN(('OddsRatio_working_3-way'!Y63+4*PI())/3)</f>
        <v>0.48543315241779206</v>
      </c>
      <c r="AL63" s="11">
        <f>'OddsRatio_working_3-way'!Z63+'OddsRatio_working_3-way'!AF63</f>
        <v>1.0507435386634629</v>
      </c>
      <c r="AM63" s="11">
        <f>'OddsRatio_working_3-way'!AA63+'OddsRatio_working_3-way'!AG63</f>
        <v>-0.63084622866842255</v>
      </c>
      <c r="AN63" s="11">
        <f>'OddsRatio_working_3-way'!AB63+'OddsRatio_working_3-way'!AH63</f>
        <v>-0.41989730999504016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1.0507435386634629</v>
      </c>
      <c r="AS63" s="11">
        <f>IF(('OddsRatio_working_3-way'!X63=0),IF(Q63&gt;0,-Q63^(1/3),(-Q63)^(1/3)),'OddsRatio_working_3-way'!AM63-'OddsRatio_working_3-way'!R63/3)</f>
        <v>-0.63084622866842255</v>
      </c>
      <c r="AT63" s="11">
        <f>IF(('OddsRatio_working_3-way'!X63=0),IF(Q63&gt;0,-Q63^(1/3),(-Q63)^(1/3)),'OddsRatio_working_3-way'!AN63-'OddsRatio_working_3-way'!R63/3)</f>
        <v>-0.41989730999504016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1.48</v>
      </c>
      <c r="B64" s="4">
        <f>IF('True_Odds_Calculator_3-way'!B63="","",'True_Odds_Calculator_3-way'!B63)</f>
        <v>4.1399999999999997</v>
      </c>
      <c r="C64" s="4">
        <f>IF('True_Odds_Calculator_3-way'!C63="","",'True_Odds_Calculator_3-way'!C63)</f>
        <v>8.18</v>
      </c>
      <c r="D64" s="9">
        <f t="shared" si="13"/>
        <v>0.65834400764222001</v>
      </c>
      <c r="E64" s="9">
        <f t="shared" si="14"/>
        <v>0.22753744218606203</v>
      </c>
      <c r="F64" s="9">
        <f t="shared" si="15"/>
        <v>0.11411855017171794</v>
      </c>
      <c r="G64" s="9">
        <f t="shared" si="16"/>
        <v>1.0811723189540499</v>
      </c>
      <c r="H64" s="9">
        <f t="shared" si="17"/>
        <v>1.518962713097944</v>
      </c>
      <c r="I64" s="9">
        <f t="shared" si="18"/>
        <v>4.3948810815157158</v>
      </c>
      <c r="J64" s="9">
        <f t="shared" si="19"/>
        <v>8.7628172500900785</v>
      </c>
      <c r="K64" s="11">
        <f t="shared" si="20"/>
        <v>0.67567567567567566</v>
      </c>
      <c r="L64" s="11">
        <f t="shared" si="21"/>
        <v>0.24154589371980678</v>
      </c>
      <c r="M64" s="11">
        <f t="shared" si="22"/>
        <v>0.12224938875305624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-0.21591358553195483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0.21548070873041639</v>
      </c>
      <c r="Q64" s="11">
        <f>2*'OddsRatio_working_3-way'!K64*'OddsRatio_working_3-way'!L64*'OddsRatio_working_3-way'!M64</f>
        <v>3.9903834950077113E-2</v>
      </c>
      <c r="R64" s="11">
        <f t="shared" si="23"/>
        <v>0</v>
      </c>
      <c r="S64" s="11">
        <f t="shared" si="24"/>
        <v>-0.99799513865479117</v>
      </c>
      <c r="T64" s="11">
        <f t="shared" si="25"/>
        <v>-0.18481391456570209</v>
      </c>
      <c r="U64" s="11">
        <f>'OddsRatio_working_3-way'!S64-'OddsRatio_working_3-way'!R64^2/3</f>
        <v>-0.99799513865479117</v>
      </c>
      <c r="V64" s="11">
        <f>'OddsRatio_working_3-way'!S64*'OddsRatio_working_3-way'!R64/3-2*'OddsRatio_working_3-way'!R64^3/27-'OddsRatio_working_3-way'!T64</f>
        <v>0.18481391456570209</v>
      </c>
      <c r="W64" s="11">
        <f>'OddsRatio_working_3-way'!V64^2+4*'OddsRatio_working_3-way'!U64^3/27</f>
        <v>-0.1131027008811141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0.19187162628839416</v>
      </c>
      <c r="Y64" s="11">
        <f>IF('OddsRatio_working_3-way'!W64&gt;=0,IF('OddsRatio_working_3-way'!V64+SQRT('OddsRatio_working_3-way'!W64)&gt;0,0,PI()),ACOS('OddsRatio_working_3-way'!V64/(2*'OddsRatio_working_3-way'!X64)))</f>
        <v>1.0683074510271084</v>
      </c>
      <c r="Z64" s="11">
        <f>'OddsRatio_working_3-way'!X64^(1/3)*COS('OddsRatio_working_3-way'!Y64/3)</f>
        <v>0.54058615947702482</v>
      </c>
      <c r="AA64" s="11">
        <f>'OddsRatio_working_3-way'!X64^(1/3)*COS(('OddsRatio_working_3-way'!Y64+2*PI())/3)</f>
        <v>-0.44443020329379657</v>
      </c>
      <c r="AB64" s="11">
        <f>'OddsRatio_working_3-way'!X64^(1/3)*COS(('OddsRatio_working_3-way'!Y64+4*PI())/3)</f>
        <v>-9.6155956183228461E-2</v>
      </c>
      <c r="AC64" s="11">
        <f>'OddsRatio_working_3-way'!X64^(1/3)*SIN('OddsRatio_working_3-way'!Y64/3)</f>
        <v>0.20107623032110084</v>
      </c>
      <c r="AD64" s="11">
        <f>'OddsRatio_working_3-way'!X64^(1/3)*SIN(('OddsRatio_working_3-way'!Y64+2*PI())/3)</f>
        <v>0.36762323188081897</v>
      </c>
      <c r="AE64" s="11">
        <f>'OddsRatio_working_3-way'!X64^(1/3)*SIN(('OddsRatio_working_3-way'!Y64+4*PI())/3)</f>
        <v>-0.5686994622019198</v>
      </c>
      <c r="AF64" s="11">
        <f>-'OddsRatio_working_3-way'!U64/(3*'OddsRatio_working_3-way'!X64^(1/3))*COS(('OddsRatio_working_3-way'!Y64)/3)</f>
        <v>0.54058615947702493</v>
      </c>
      <c r="AG64" s="11">
        <f>-'OddsRatio_working_3-way'!U64/(3*'OddsRatio_working_3-way'!X64^(1/3))*COS(('OddsRatio_working_3-way'!Y64+2*PI())/3)</f>
        <v>-0.44443020329379662</v>
      </c>
      <c r="AH64" s="11">
        <f>-'OddsRatio_working_3-way'!U64/(3*'OddsRatio_working_3-way'!X64^(1/3))*COS(('OddsRatio_working_3-way'!Y64+4*PI())/3)</f>
        <v>-9.6155956183228475E-2</v>
      </c>
      <c r="AI64" s="11">
        <f>'OddsRatio_working_3-way'!U64/(3*'OddsRatio_working_3-way'!X64^(1/3))*SIN(('OddsRatio_working_3-way'!Y64)/3)</f>
        <v>-0.20107623032110086</v>
      </c>
      <c r="AJ64" s="11">
        <f>'OddsRatio_working_3-way'!U64/(3*'OddsRatio_working_3-way'!X64^(1/3))*SIN(('OddsRatio_working_3-way'!Y64+2*PI())/3)</f>
        <v>-0.36762323188081902</v>
      </c>
      <c r="AK64" s="11">
        <f>'OddsRatio_working_3-way'!U64/(3*'OddsRatio_working_3-way'!X64^(1/3))*SIN(('OddsRatio_working_3-way'!Y64+4*PI())/3)</f>
        <v>0.5686994622019198</v>
      </c>
      <c r="AL64" s="11">
        <f>'OddsRatio_working_3-way'!Z64+'OddsRatio_working_3-way'!AF64</f>
        <v>1.0811723189540499</v>
      </c>
      <c r="AM64" s="11">
        <f>'OddsRatio_working_3-way'!AA64+'OddsRatio_working_3-way'!AG64</f>
        <v>-0.88886040658759313</v>
      </c>
      <c r="AN64" s="11">
        <f>'OddsRatio_working_3-way'!AB64+'OddsRatio_working_3-way'!AH64</f>
        <v>-0.19231191236645695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1.0811723189540499</v>
      </c>
      <c r="AS64" s="11">
        <f>IF(('OddsRatio_working_3-way'!X64=0),IF(Q64&gt;0,-Q64^(1/3),(-Q64)^(1/3)),'OddsRatio_working_3-way'!AM64-'OddsRatio_working_3-way'!R64/3)</f>
        <v>-0.88886040658759313</v>
      </c>
      <c r="AT64" s="11">
        <f>IF(('OddsRatio_working_3-way'!X64=0),IF(Q64&gt;0,-Q64^(1/3),(-Q64)^(1/3)),'OddsRatio_working_3-way'!AN64-'OddsRatio_working_3-way'!R64/3)</f>
        <v>-0.19231191236645695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1.33</v>
      </c>
      <c r="B65" s="4">
        <f>IF('True_Odds_Calculator_3-way'!B64="","",'True_Odds_Calculator_3-way'!B64)</f>
        <v>5.33</v>
      </c>
      <c r="C65" s="4">
        <f>IF('True_Odds_Calculator_3-way'!C64="","",'True_Odds_Calculator_3-way'!C64)</f>
        <v>10.36</v>
      </c>
      <c r="D65" s="9">
        <f t="shared" si="13"/>
        <v>0.73566130541361519</v>
      </c>
      <c r="E65" s="9">
        <f t="shared" si="14"/>
        <v>0.17498640908275895</v>
      </c>
      <c r="F65" s="9">
        <f t="shared" si="15"/>
        <v>8.9352285503626033E-2</v>
      </c>
      <c r="G65" s="9">
        <f t="shared" si="16"/>
        <v>1.0888520863294606</v>
      </c>
      <c r="H65" s="9">
        <f t="shared" si="17"/>
        <v>1.359321188488722</v>
      </c>
      <c r="I65" s="9">
        <f t="shared" si="18"/>
        <v>5.7147295338065653</v>
      </c>
      <c r="J65" s="9">
        <f t="shared" si="19"/>
        <v>11.191655528043754</v>
      </c>
      <c r="K65" s="11">
        <f t="shared" si="20"/>
        <v>0.75187969924812026</v>
      </c>
      <c r="L65" s="11">
        <f t="shared" si="21"/>
        <v>0.18761726078799248</v>
      </c>
      <c r="M65" s="11">
        <f t="shared" si="22"/>
        <v>9.6525096525096526E-2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-0.18211221622188067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0.19090152961416482</v>
      </c>
      <c r="Q65" s="11">
        <f>2*'OddsRatio_working_3-way'!K65*'OddsRatio_working_3-way'!L65*'OddsRatio_working_3-way'!M65</f>
        <v>2.7232743168925082E-2</v>
      </c>
      <c r="R65" s="11">
        <f t="shared" si="23"/>
        <v>0</v>
      </c>
      <c r="S65" s="11">
        <f t="shared" si="24"/>
        <v>-1.0482631729744889</v>
      </c>
      <c r="T65" s="11">
        <f t="shared" si="25"/>
        <v>-0.14953825577382152</v>
      </c>
      <c r="U65" s="11">
        <f>'OddsRatio_working_3-way'!S65-'OddsRatio_working_3-way'!R65^2/3</f>
        <v>-1.0482631729744889</v>
      </c>
      <c r="V65" s="11">
        <f>'OddsRatio_working_3-way'!S65*'OddsRatio_working_3-way'!R65/3-2*'OddsRatio_working_3-way'!R65^3/27-'OddsRatio_working_3-way'!T65</f>
        <v>0.14953825577382152</v>
      </c>
      <c r="W65" s="11">
        <f>'OddsRatio_working_3-way'!V65^2+4*'OddsRatio_working_3-way'!U65^3/27</f>
        <v>-0.14828867177322419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0.20654924455992393</v>
      </c>
      <c r="Y65" s="11">
        <f>IF('OddsRatio_working_3-way'!W65&gt;=0,IF('OddsRatio_working_3-way'!V65+SQRT('OddsRatio_working_3-way'!W65)&gt;0,0,PI()),ACOS('OddsRatio_working_3-way'!V65/(2*'OddsRatio_working_3-way'!X65)))</f>
        <v>1.2003926342547755</v>
      </c>
      <c r="Z65" s="11">
        <f>'OddsRatio_working_3-way'!X65^(1/3)*COS('OddsRatio_working_3-way'!Y65/3)</f>
        <v>0.54442604316473042</v>
      </c>
      <c r="AA65" s="11">
        <f>'OddsRatio_working_3-way'!X65^(1/3)*COS(('OddsRatio_working_3-way'!Y65+2*PI())/3)</f>
        <v>-0.47162717826793904</v>
      </c>
      <c r="AB65" s="11">
        <f>'OddsRatio_working_3-way'!X65^(1/3)*COS(('OddsRatio_working_3-way'!Y65+4*PI())/3)</f>
        <v>-7.2798864896791451E-2</v>
      </c>
      <c r="AC65" s="11">
        <f>'OddsRatio_working_3-way'!X65^(1/3)*SIN('OddsRatio_working_3-way'!Y65/3)</f>
        <v>0.2302636340852765</v>
      </c>
      <c r="AD65" s="11">
        <f>'OddsRatio_working_3-way'!X65^(1/3)*SIN(('OddsRatio_working_3-way'!Y65+2*PI())/3)</f>
        <v>0.35635496681986156</v>
      </c>
      <c r="AE65" s="11">
        <f>'OddsRatio_working_3-way'!X65^(1/3)*SIN(('OddsRatio_working_3-way'!Y65+4*PI())/3)</f>
        <v>-0.58661860090513818</v>
      </c>
      <c r="AF65" s="11">
        <f>-'OddsRatio_working_3-way'!U65/(3*'OddsRatio_working_3-way'!X65^(1/3))*COS(('OddsRatio_working_3-way'!Y65)/3)</f>
        <v>0.54442604316473031</v>
      </c>
      <c r="AG65" s="11">
        <f>-'OddsRatio_working_3-way'!U65/(3*'OddsRatio_working_3-way'!X65^(1/3))*COS(('OddsRatio_working_3-way'!Y65+2*PI())/3)</f>
        <v>-0.47162717826793898</v>
      </c>
      <c r="AH65" s="11">
        <f>-'OddsRatio_working_3-way'!U65/(3*'OddsRatio_working_3-way'!X65^(1/3))*COS(('OddsRatio_working_3-way'!Y65+4*PI())/3)</f>
        <v>-7.2798864896791438E-2</v>
      </c>
      <c r="AI65" s="11">
        <f>'OddsRatio_working_3-way'!U65/(3*'OddsRatio_working_3-way'!X65^(1/3))*SIN(('OddsRatio_working_3-way'!Y65)/3)</f>
        <v>-0.23026363408527645</v>
      </c>
      <c r="AJ65" s="11">
        <f>'OddsRatio_working_3-way'!U65/(3*'OddsRatio_working_3-way'!X65^(1/3))*SIN(('OddsRatio_working_3-way'!Y65+2*PI())/3)</f>
        <v>-0.35635496681986151</v>
      </c>
      <c r="AK65" s="11">
        <f>'OddsRatio_working_3-way'!U65/(3*'OddsRatio_working_3-way'!X65^(1/3))*SIN(('OddsRatio_working_3-way'!Y65+4*PI())/3)</f>
        <v>0.58661860090513807</v>
      </c>
      <c r="AL65" s="11">
        <f>'OddsRatio_working_3-way'!Z65+'OddsRatio_working_3-way'!AF65</f>
        <v>1.0888520863294606</v>
      </c>
      <c r="AM65" s="11">
        <f>'OddsRatio_working_3-way'!AA65+'OddsRatio_working_3-way'!AG65</f>
        <v>-0.94325435653587797</v>
      </c>
      <c r="AN65" s="11">
        <f>'OddsRatio_working_3-way'!AB65+'OddsRatio_working_3-way'!AH65</f>
        <v>-0.14559772979358288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1.0888520863294606</v>
      </c>
      <c r="AS65" s="11">
        <f>IF(('OddsRatio_working_3-way'!X65=0),IF(Q65&gt;0,-Q65^(1/3),(-Q65)^(1/3)),'OddsRatio_working_3-way'!AM65-'OddsRatio_working_3-way'!R65/3)</f>
        <v>-0.94325435653587797</v>
      </c>
      <c r="AT65" s="11">
        <f>IF(('OddsRatio_working_3-way'!X65=0),IF(Q65&gt;0,-Q65^(1/3),(-Q65)^(1/3)),'OddsRatio_working_3-way'!AN65-'OddsRatio_working_3-way'!R65/3)</f>
        <v>-0.14559772979358288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2.33</v>
      </c>
      <c r="B66" s="4">
        <f>IF('True_Odds_Calculator_3-way'!B65="","",'True_Odds_Calculator_3-way'!B65)</f>
        <v>3.25</v>
      </c>
      <c r="C66" s="4">
        <f>IF('True_Odds_Calculator_3-way'!C65="","",'True_Odds_Calculator_3-way'!C65)</f>
        <v>3.36</v>
      </c>
      <c r="D66" s="9">
        <f t="shared" si="13"/>
        <v>0.416462735253181</v>
      </c>
      <c r="E66" s="9">
        <f t="shared" si="14"/>
        <v>0.29669987784391</v>
      </c>
      <c r="F66" s="9">
        <f t="shared" si="15"/>
        <v>0.28683738690290889</v>
      </c>
      <c r="G66" s="9">
        <f t="shared" si="16"/>
        <v>1.0535152031097788</v>
      </c>
      <c r="H66" s="9">
        <f t="shared" si="17"/>
        <v>2.4011752201360057</v>
      </c>
      <c r="I66" s="9">
        <f t="shared" si="18"/>
        <v>3.3704092069970017</v>
      </c>
      <c r="J66" s="9">
        <f t="shared" si="19"/>
        <v>3.4862958793390777</v>
      </c>
      <c r="K66" s="11">
        <f t="shared" si="20"/>
        <v>0.42918454935622319</v>
      </c>
      <c r="L66" s="11">
        <f t="shared" si="21"/>
        <v>0.30769230769230771</v>
      </c>
      <c r="M66" s="11">
        <f t="shared" si="22"/>
        <v>0.29761904761904762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-0.27756685374711121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0.23345752959486871</v>
      </c>
      <c r="Q66" s="11">
        <f>2*'OddsRatio_working_3-way'!K66*'OddsRatio_working_3-way'!L66*'OddsRatio_working_3-way'!M66</f>
        <v>7.8605228819821099E-2</v>
      </c>
      <c r="R66" s="11">
        <f t="shared" si="23"/>
        <v>0</v>
      </c>
      <c r="S66" s="11">
        <f t="shared" si="24"/>
        <v>-0.84108576526060952</v>
      </c>
      <c r="T66" s="11">
        <f t="shared" si="25"/>
        <v>-0.28319386035710753</v>
      </c>
      <c r="U66" s="11">
        <f>'OddsRatio_working_3-way'!S66-'OddsRatio_working_3-way'!R66^2/3</f>
        <v>-0.84108576526060952</v>
      </c>
      <c r="V66" s="11">
        <f>'OddsRatio_working_3-way'!S66*'OddsRatio_working_3-way'!R66/3-2*'OddsRatio_working_3-way'!R66^3/27-'OddsRatio_working_3-way'!T66</f>
        <v>0.28319386035710753</v>
      </c>
      <c r="W66" s="11">
        <f>'OddsRatio_working_3-way'!V66^2+4*'OddsRatio_working_3-way'!U66^3/27</f>
        <v>-7.9501737489100083E-3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0.1484494327143682</v>
      </c>
      <c r="Y66" s="11">
        <f>IF('OddsRatio_working_3-way'!W66&gt;=0,IF('OddsRatio_working_3-way'!V66+SQRT('OddsRatio_working_3-way'!W66)&gt;0,0,PI()),ACOS('OddsRatio_working_3-way'!V66/(2*'OddsRatio_working_3-way'!X66)))</f>
        <v>0.30502487267063483</v>
      </c>
      <c r="Z66" s="11">
        <f>'OddsRatio_working_3-way'!X66^(1/3)*COS('OddsRatio_working_3-way'!Y66/3)</f>
        <v>0.52675760155488938</v>
      </c>
      <c r="AA66" s="11">
        <f>'OddsRatio_working_3-way'!X66^(1/3)*COS(('OddsRatio_working_3-way'!Y66+2*PI())/3)</f>
        <v>-0.30992193365714765</v>
      </c>
      <c r="AB66" s="11">
        <f>'OddsRatio_working_3-way'!X66^(1/3)*COS(('OddsRatio_working_3-way'!Y66+4*PI())/3)</f>
        <v>-0.21683566789774142</v>
      </c>
      <c r="AC66" s="11">
        <f>'OddsRatio_working_3-way'!X66^(1/3)*SIN('OddsRatio_working_3-way'!Y66/3)</f>
        <v>5.3743380594050184E-2</v>
      </c>
      <c r="AD66" s="11">
        <f>'OddsRatio_working_3-way'!X66^(1/3)*SIN(('OddsRatio_working_3-way'!Y66+2*PI())/3)</f>
        <v>0.42931377428607054</v>
      </c>
      <c r="AE66" s="11">
        <f>'OddsRatio_working_3-way'!X66^(1/3)*SIN(('OddsRatio_working_3-way'!Y66+4*PI())/3)</f>
        <v>-0.48305715488012074</v>
      </c>
      <c r="AF66" s="11">
        <f>-'OddsRatio_working_3-way'!U66/(3*'OddsRatio_working_3-way'!X66^(1/3))*COS(('OddsRatio_working_3-way'!Y66)/3)</f>
        <v>0.52675760155488927</v>
      </c>
      <c r="AG66" s="11">
        <f>-'OddsRatio_working_3-way'!U66/(3*'OddsRatio_working_3-way'!X66^(1/3))*COS(('OddsRatio_working_3-way'!Y66+2*PI())/3)</f>
        <v>-0.3099219336571476</v>
      </c>
      <c r="AH66" s="11">
        <f>-'OddsRatio_working_3-way'!U66/(3*'OddsRatio_working_3-way'!X66^(1/3))*COS(('OddsRatio_working_3-way'!Y66+4*PI())/3)</f>
        <v>-0.21683566789774139</v>
      </c>
      <c r="AI66" s="11">
        <f>'OddsRatio_working_3-way'!U66/(3*'OddsRatio_working_3-way'!X66^(1/3))*SIN(('OddsRatio_working_3-way'!Y66)/3)</f>
        <v>-5.3743380594050177E-2</v>
      </c>
      <c r="AJ66" s="11">
        <f>'OddsRatio_working_3-way'!U66/(3*'OddsRatio_working_3-way'!X66^(1/3))*SIN(('OddsRatio_working_3-way'!Y66+2*PI())/3)</f>
        <v>-0.42931377428607043</v>
      </c>
      <c r="AK66" s="11">
        <f>'OddsRatio_working_3-way'!U66/(3*'OddsRatio_working_3-way'!X66^(1/3))*SIN(('OddsRatio_working_3-way'!Y66+4*PI())/3)</f>
        <v>0.48305715488012063</v>
      </c>
      <c r="AL66" s="11">
        <f>'OddsRatio_working_3-way'!Z66+'OddsRatio_working_3-way'!AF66</f>
        <v>1.0535152031097788</v>
      </c>
      <c r="AM66" s="11">
        <f>'OddsRatio_working_3-way'!AA66+'OddsRatio_working_3-way'!AG66</f>
        <v>-0.61984386731429519</v>
      </c>
      <c r="AN66" s="11">
        <f>'OddsRatio_working_3-way'!AB66+'OddsRatio_working_3-way'!AH66</f>
        <v>-0.43367133579548278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1.0535152031097788</v>
      </c>
      <c r="AS66" s="11">
        <f>IF(('OddsRatio_working_3-way'!X66=0),IF(Q66&gt;0,-Q66^(1/3),(-Q66)^(1/3)),'OddsRatio_working_3-way'!AM66-'OddsRatio_working_3-way'!R66/3)</f>
        <v>-0.61984386731429519</v>
      </c>
      <c r="AT66" s="11">
        <f>IF(('OddsRatio_working_3-way'!X66=0),IF(Q66&gt;0,-Q66^(1/3),(-Q66)^(1/3)),'OddsRatio_working_3-way'!AN66-'OddsRatio_working_3-way'!R66/3)</f>
        <v>-0.43367133579548278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1.59</v>
      </c>
      <c r="B67" s="4">
        <f>IF('True_Odds_Calculator_3-way'!B66="","",'True_Odds_Calculator_3-way'!B66)</f>
        <v>3.97</v>
      </c>
      <c r="C67" s="4">
        <f>IF('True_Odds_Calculator_3-way'!C66="","",'True_Odds_Calculator_3-way'!C66)</f>
        <v>6.43</v>
      </c>
      <c r="D67" s="9">
        <f t="shared" si="13"/>
        <v>0.61335490897783218</v>
      </c>
      <c r="E67" s="9">
        <f t="shared" si="14"/>
        <v>0.23962106085891305</v>
      </c>
      <c r="F67" s="9">
        <f t="shared" si="15"/>
        <v>0.14702403016325466</v>
      </c>
      <c r="G67" s="9">
        <f t="shared" si="16"/>
        <v>1.0684363215443369</v>
      </c>
      <c r="H67" s="9">
        <f t="shared" si="17"/>
        <v>1.6303774297111591</v>
      </c>
      <c r="I67" s="9">
        <f t="shared" si="18"/>
        <v>4.1732558749866815</v>
      </c>
      <c r="J67" s="9">
        <f t="shared" si="19"/>
        <v>6.8016092259857492</v>
      </c>
      <c r="K67" s="11">
        <f t="shared" si="20"/>
        <v>0.62893081761006286</v>
      </c>
      <c r="L67" s="11">
        <f t="shared" si="21"/>
        <v>0.25188916876574308</v>
      </c>
      <c r="M67" s="11">
        <f t="shared" si="22"/>
        <v>0.15552099533437014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-0.23442811017784071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0.22149355196299092</v>
      </c>
      <c r="Q67" s="11">
        <f>2*'OddsRatio_working_3-way'!K67*'OddsRatio_working_3-way'!L67*'OddsRatio_working_3-way'!M67</f>
        <v>4.9275539925025785E-2</v>
      </c>
      <c r="R67" s="11">
        <f t="shared" si="23"/>
        <v>0</v>
      </c>
      <c r="S67" s="11">
        <f t="shared" si="24"/>
        <v>-0.94482505444830212</v>
      </c>
      <c r="T67" s="11">
        <f t="shared" si="25"/>
        <v>-0.21019467284723073</v>
      </c>
      <c r="U67" s="11">
        <f>'OddsRatio_working_3-way'!S67-'OddsRatio_working_3-way'!R67^2/3</f>
        <v>-0.94482505444830212</v>
      </c>
      <c r="V67" s="11">
        <f>'OddsRatio_working_3-way'!S67*'OddsRatio_working_3-way'!R67/3-2*'OddsRatio_working_3-way'!R67^3/27-'OddsRatio_working_3-way'!T67</f>
        <v>0.21019467284723073</v>
      </c>
      <c r="W67" s="11">
        <f>'OddsRatio_working_3-way'!V67^2+4*'OddsRatio_working_3-way'!U67^3/27</f>
        <v>-8.0772276470880866E-2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0.17674421982361632</v>
      </c>
      <c r="Y67" s="11">
        <f>IF('OddsRatio_working_3-way'!W67&gt;=0,IF('OddsRatio_working_3-way'!V67+SQRT('OddsRatio_working_3-way'!W67)&gt;0,0,PI()),ACOS('OddsRatio_working_3-way'!V67/(2*'OddsRatio_working_3-way'!X67)))</f>
        <v>0.93399151176548545</v>
      </c>
      <c r="Z67" s="11">
        <f>'OddsRatio_working_3-way'!X67^(1/3)*COS('OddsRatio_working_3-way'!Y67/3)</f>
        <v>0.53421816077216844</v>
      </c>
      <c r="AA67" s="11">
        <f>'OddsRatio_working_3-way'!X67^(1/3)*COS(('OddsRatio_working_3-way'!Y67+2*PI())/3)</f>
        <v>-0.4159864834329427</v>
      </c>
      <c r="AB67" s="11">
        <f>'OddsRatio_working_3-way'!X67^(1/3)*COS(('OddsRatio_working_3-way'!Y67+4*PI())/3)</f>
        <v>-0.11823167733922588</v>
      </c>
      <c r="AC67" s="11">
        <f>'OddsRatio_working_3-way'!X67^(1/3)*SIN('OddsRatio_working_3-way'!Y67/3)</f>
        <v>0.17190881745071235</v>
      </c>
      <c r="AD67" s="11">
        <f>'OddsRatio_working_3-way'!X67^(1/3)*SIN(('OddsRatio_working_3-way'!Y67+2*PI())/3)</f>
        <v>0.37669208966634121</v>
      </c>
      <c r="AE67" s="11">
        <f>'OddsRatio_working_3-way'!X67^(1/3)*SIN(('OddsRatio_working_3-way'!Y67+4*PI())/3)</f>
        <v>-0.54860090711705345</v>
      </c>
      <c r="AF67" s="11">
        <f>-'OddsRatio_working_3-way'!U67/(3*'OddsRatio_working_3-way'!X67^(1/3))*COS(('OddsRatio_working_3-way'!Y67)/3)</f>
        <v>0.53421816077216844</v>
      </c>
      <c r="AG67" s="11">
        <f>-'OddsRatio_working_3-way'!U67/(3*'OddsRatio_working_3-way'!X67^(1/3))*COS(('OddsRatio_working_3-way'!Y67+2*PI())/3)</f>
        <v>-0.4159864834329427</v>
      </c>
      <c r="AH67" s="11">
        <f>-'OddsRatio_working_3-way'!U67/(3*'OddsRatio_working_3-way'!X67^(1/3))*COS(('OddsRatio_working_3-way'!Y67+4*PI())/3)</f>
        <v>-0.11823167733922588</v>
      </c>
      <c r="AI67" s="11">
        <f>'OddsRatio_working_3-way'!U67/(3*'OddsRatio_working_3-way'!X67^(1/3))*SIN(('OddsRatio_working_3-way'!Y67)/3)</f>
        <v>-0.17190881745071235</v>
      </c>
      <c r="AJ67" s="11">
        <f>'OddsRatio_working_3-way'!U67/(3*'OddsRatio_working_3-way'!X67^(1/3))*SIN(('OddsRatio_working_3-way'!Y67+2*PI())/3)</f>
        <v>-0.37669208966634121</v>
      </c>
      <c r="AK67" s="11">
        <f>'OddsRatio_working_3-way'!U67/(3*'OddsRatio_working_3-way'!X67^(1/3))*SIN(('OddsRatio_working_3-way'!Y67+4*PI())/3)</f>
        <v>0.54860090711705345</v>
      </c>
      <c r="AL67" s="11">
        <f>'OddsRatio_working_3-way'!Z67+'OddsRatio_working_3-way'!AF67</f>
        <v>1.0684363215443369</v>
      </c>
      <c r="AM67" s="11">
        <f>'OddsRatio_working_3-way'!AA67+'OddsRatio_working_3-way'!AG67</f>
        <v>-0.8319729668658854</v>
      </c>
      <c r="AN67" s="11">
        <f>'OddsRatio_working_3-way'!AB67+'OddsRatio_working_3-way'!AH67</f>
        <v>-0.23646335467845175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1.0684363215443369</v>
      </c>
      <c r="AS67" s="11">
        <f>IF(('OddsRatio_working_3-way'!X67=0),IF(Q67&gt;0,-Q67^(1/3),(-Q67)^(1/3)),'OddsRatio_working_3-way'!AM67-'OddsRatio_working_3-way'!R67/3)</f>
        <v>-0.8319729668658854</v>
      </c>
      <c r="AT67" s="11">
        <f>IF(('OddsRatio_working_3-way'!X67=0),IF(Q67&gt;0,-Q67^(1/3),(-Q67)^(1/3)),'OddsRatio_working_3-way'!AN67-'OddsRatio_working_3-way'!R67/3)</f>
        <v>-0.23646335467845175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2.02</v>
      </c>
      <c r="B68" s="4">
        <f>IF('True_Odds_Calculator_3-way'!B67="","",'True_Odds_Calculator_3-way'!B67)</f>
        <v>3.57</v>
      </c>
      <c r="C68" s="4">
        <f>IF('True_Odds_Calculator_3-way'!C67="","",'True_Odds_Calculator_3-way'!C67)</f>
        <v>3.56</v>
      </c>
      <c r="D68" s="9">
        <f t="shared" ref="D68:D131" si="26">(K68/(AR68+K68-(AR68*K68)))</f>
        <v>0.47336462505231097</v>
      </c>
      <c r="E68" s="9">
        <f t="shared" ref="E68:E131" si="27">(L68/(AR68+L68-(AR68*L68)))</f>
        <v>0.26293955564943727</v>
      </c>
      <c r="F68" s="9">
        <f t="shared" ref="F68:F131" si="28">(M68/(AR68+M68-(AR68*M68)))</f>
        <v>0.26369581929825192</v>
      </c>
      <c r="G68" s="9">
        <f t="shared" ref="G68:G131" si="29">AR68</f>
        <v>1.0907219589299233</v>
      </c>
      <c r="H68" s="9">
        <f t="shared" ref="H68:H131" si="30">IF(A68="","",1/D68)</f>
        <v>2.1125363981085217</v>
      </c>
      <c r="I68" s="9">
        <f t="shared" ref="I68:I131" si="31">IF(B68="","",1/E68)</f>
        <v>3.8031554344499026</v>
      </c>
      <c r="J68" s="9">
        <f t="shared" ref="J68:J131" si="32">IF(C68="","",1/F68)</f>
        <v>3.7922482148606029</v>
      </c>
      <c r="K68" s="11">
        <f t="shared" ref="K68:K131" si="33">1/A68</f>
        <v>0.49504950495049505</v>
      </c>
      <c r="L68" s="11">
        <f t="shared" ref="L68:L131" si="34">1/B68</f>
        <v>0.28011204481792717</v>
      </c>
      <c r="M68" s="11">
        <f t="shared" ref="M68:M131" si="35">1/C68</f>
        <v>0.2808988764044944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-0.26139885256583451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0.23955516125684895</v>
      </c>
      <c r="Q68" s="11">
        <f>2*'OddsRatio_working_3-way'!K68*'OddsRatio_working_3-way'!L68*'OddsRatio_working_3-way'!M68</f>
        <v>7.7904117481902097E-2</v>
      </c>
      <c r="R68" s="11">
        <f t="shared" ref="R68:R131" si="36">O68/N68</f>
        <v>0</v>
      </c>
      <c r="S68" s="11">
        <f t="shared" ref="S68:S131" si="37">P68/N68</f>
        <v>-0.9164353971160446</v>
      </c>
      <c r="T68" s="11">
        <f t="shared" ref="T68:T131" si="38">Q68/N68</f>
        <v>-0.29802777141985193</v>
      </c>
      <c r="U68" s="11">
        <f>'OddsRatio_working_3-way'!S68-'OddsRatio_working_3-way'!R68^2/3</f>
        <v>-0.9164353971160446</v>
      </c>
      <c r="V68" s="11">
        <f>'OddsRatio_working_3-way'!S68*'OddsRatio_working_3-way'!R68/3-2*'OddsRatio_working_3-way'!R68^3/27-'OddsRatio_working_3-way'!T68</f>
        <v>0.29802777141985193</v>
      </c>
      <c r="W68" s="11">
        <f>'OddsRatio_working_3-way'!V68^2+4*'OddsRatio_working_3-way'!U68^3/27</f>
        <v>-2.5204897049254382E-2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0.16883827290245679</v>
      </c>
      <c r="Y68" s="11">
        <f>IF('OddsRatio_working_3-way'!W68&gt;=0,IF('OddsRatio_working_3-way'!V68+SQRT('OddsRatio_working_3-way'!W68)&gt;0,0,PI()),ACOS('OddsRatio_working_3-way'!V68/(2*'OddsRatio_working_3-way'!X68)))</f>
        <v>0.48946701386013824</v>
      </c>
      <c r="Z68" s="11">
        <f>'OddsRatio_working_3-way'!X68^(1/3)*COS('OddsRatio_working_3-way'!Y68/3)</f>
        <v>0.54536097946496165</v>
      </c>
      <c r="AA68" s="11">
        <f>'OddsRatio_working_3-way'!X68^(1/3)*COS(('OddsRatio_working_3-way'!Y68+2*PI())/3)</f>
        <v>-0.35042945009063842</v>
      </c>
      <c r="AB68" s="11">
        <f>'OddsRatio_working_3-way'!X68^(1/3)*COS(('OddsRatio_working_3-way'!Y68+4*PI())/3)</f>
        <v>-0.19493152937432337</v>
      </c>
      <c r="AC68" s="11">
        <f>'OddsRatio_working_3-way'!X68^(1/3)*SIN('OddsRatio_working_3-way'!Y68/3)</f>
        <v>8.9776766383991596E-2</v>
      </c>
      <c r="AD68" s="11">
        <f>'OddsRatio_working_3-way'!X68^(1/3)*SIN(('OddsRatio_working_3-way'!Y68+2*PI())/3)</f>
        <v>0.42740807925742458</v>
      </c>
      <c r="AE68" s="11">
        <f>'OddsRatio_working_3-way'!X68^(1/3)*SIN(('OddsRatio_working_3-way'!Y68+4*PI())/3)</f>
        <v>-0.51718484564141609</v>
      </c>
      <c r="AF68" s="11">
        <f>-'OddsRatio_working_3-way'!U68/(3*'OddsRatio_working_3-way'!X68^(1/3))*COS(('OddsRatio_working_3-way'!Y68)/3)</f>
        <v>0.54536097946496176</v>
      </c>
      <c r="AG68" s="11">
        <f>-'OddsRatio_working_3-way'!U68/(3*'OddsRatio_working_3-way'!X68^(1/3))*COS(('OddsRatio_working_3-way'!Y68+2*PI())/3)</f>
        <v>-0.35042945009063847</v>
      </c>
      <c r="AH68" s="11">
        <f>-'OddsRatio_working_3-way'!U68/(3*'OddsRatio_working_3-way'!X68^(1/3))*COS(('OddsRatio_working_3-way'!Y68+4*PI())/3)</f>
        <v>-0.1949315293743234</v>
      </c>
      <c r="AI68" s="11">
        <f>'OddsRatio_working_3-way'!U68/(3*'OddsRatio_working_3-way'!X68^(1/3))*SIN(('OddsRatio_working_3-way'!Y68)/3)</f>
        <v>-8.977676638399161E-2</v>
      </c>
      <c r="AJ68" s="11">
        <f>'OddsRatio_working_3-way'!U68/(3*'OddsRatio_working_3-way'!X68^(1/3))*SIN(('OddsRatio_working_3-way'!Y68+2*PI())/3)</f>
        <v>-0.42740807925742463</v>
      </c>
      <c r="AK68" s="11">
        <f>'OddsRatio_working_3-way'!U68/(3*'OddsRatio_working_3-way'!X68^(1/3))*SIN(('OddsRatio_working_3-way'!Y68+4*PI())/3)</f>
        <v>0.5171848456414162</v>
      </c>
      <c r="AL68" s="11">
        <f>'OddsRatio_working_3-way'!Z68+'OddsRatio_working_3-way'!AF68</f>
        <v>1.0907219589299233</v>
      </c>
      <c r="AM68" s="11">
        <f>'OddsRatio_working_3-way'!AA68+'OddsRatio_working_3-way'!AG68</f>
        <v>-0.70085890018127683</v>
      </c>
      <c r="AN68" s="11">
        <f>'OddsRatio_working_3-way'!AB68+'OddsRatio_working_3-way'!AH68</f>
        <v>-0.3898630587486468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1.0907219589299233</v>
      </c>
      <c r="AS68" s="11">
        <f>IF(('OddsRatio_working_3-way'!X68=0),IF(Q68&gt;0,-Q68^(1/3),(-Q68)^(1/3)),'OddsRatio_working_3-way'!AM68-'OddsRatio_working_3-way'!R68/3)</f>
        <v>-0.70085890018127683</v>
      </c>
      <c r="AT68" s="11">
        <f>IF(('OddsRatio_working_3-way'!X68=0),IF(Q68&gt;0,-Q68^(1/3),(-Q68)^(1/3)),'OddsRatio_working_3-way'!AN68-'OddsRatio_working_3-way'!R68/3)</f>
        <v>-0.3898630587486468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1.38</v>
      </c>
      <c r="B69" s="4">
        <f>IF('True_Odds_Calculator_3-way'!B68="","",'True_Odds_Calculator_3-way'!B68)</f>
        <v>4.78</v>
      </c>
      <c r="C69" s="4">
        <f>IF('True_Odds_Calculator_3-way'!C68="","",'True_Odds_Calculator_3-way'!C68)</f>
        <v>7.6</v>
      </c>
      <c r="D69" s="9">
        <f t="shared" si="26"/>
        <v>0.6961982810400742</v>
      </c>
      <c r="E69" s="9">
        <f t="shared" si="27"/>
        <v>0.18723937128889845</v>
      </c>
      <c r="F69" s="9">
        <f t="shared" si="28"/>
        <v>0.11656234767102742</v>
      </c>
      <c r="G69" s="9">
        <f t="shared" si="29"/>
        <v>1.1483484368776542</v>
      </c>
      <c r="H69" s="9">
        <f t="shared" si="30"/>
        <v>1.4363724060135084</v>
      </c>
      <c r="I69" s="9">
        <f t="shared" si="31"/>
        <v>5.3407570913975331</v>
      </c>
      <c r="J69" s="9">
        <f t="shared" si="32"/>
        <v>8.5790996833925188</v>
      </c>
      <c r="K69" s="11">
        <f t="shared" si="33"/>
        <v>0.7246376811594204</v>
      </c>
      <c r="L69" s="11">
        <f t="shared" si="34"/>
        <v>0.20920502092050208</v>
      </c>
      <c r="M69" s="11">
        <f t="shared" si="35"/>
        <v>0.13157894736842105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-0.18910314717118426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0.21463062787038545</v>
      </c>
      <c r="Q69" s="11">
        <f>2*'OddsRatio_working_3-way'!K69*'OddsRatio_working_3-way'!L69*'OddsRatio_working_3-way'!M69</f>
        <v>3.9894168749142277E-2</v>
      </c>
      <c r="R69" s="11">
        <f t="shared" si="36"/>
        <v>0</v>
      </c>
      <c r="S69" s="11">
        <f t="shared" si="37"/>
        <v>-1.1349923630625387</v>
      </c>
      <c r="T69" s="11">
        <f t="shared" si="38"/>
        <v>-0.21096512324582503</v>
      </c>
      <c r="U69" s="11">
        <f>'OddsRatio_working_3-way'!S69-'OddsRatio_working_3-way'!R69^2/3</f>
        <v>-1.1349923630625387</v>
      </c>
      <c r="V69" s="11">
        <f>'OddsRatio_working_3-way'!S69*'OddsRatio_working_3-way'!R69/3-2*'OddsRatio_working_3-way'!R69^3/27-'OddsRatio_working_3-way'!T69</f>
        <v>0.21096512324582503</v>
      </c>
      <c r="W69" s="11">
        <f>'OddsRatio_working_3-way'!V69^2+4*'OddsRatio_working_3-way'!U69^3/27</f>
        <v>-0.17210199246532654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0.23270597096521434</v>
      </c>
      <c r="Y69" s="11">
        <f>IF('OddsRatio_working_3-way'!W69&gt;=0,IF('OddsRatio_working_3-way'!V69+SQRT('OddsRatio_working_3-way'!W69)&gt;0,0,PI()),ACOS('OddsRatio_working_3-way'!V69/(2*'OddsRatio_working_3-way'!X69)))</f>
        <v>1.1003469701482373</v>
      </c>
      <c r="Z69" s="11">
        <f>'OddsRatio_working_3-way'!X69^(1/3)*COS('OddsRatio_working_3-way'!Y69/3)</f>
        <v>0.5741742184388271</v>
      </c>
      <c r="AA69" s="11">
        <f>'OddsRatio_working_3-way'!X69^(1/3)*COS(('OddsRatio_working_3-way'!Y69+2*PI())/3)</f>
        <v>-0.47811345799296961</v>
      </c>
      <c r="AB69" s="11">
        <f>'OddsRatio_working_3-way'!X69^(1/3)*COS(('OddsRatio_working_3-way'!Y69+4*PI())/3)</f>
        <v>-9.606076044585761E-2</v>
      </c>
      <c r="AC69" s="11">
        <f>'OddsRatio_working_3-way'!X69^(1/3)*SIN('OddsRatio_working_3-way'!Y69/3)</f>
        <v>0.22057822777344782</v>
      </c>
      <c r="AD69" s="11">
        <f>'OddsRatio_working_3-way'!X69^(1/3)*SIN(('OddsRatio_working_3-way'!Y69+2*PI())/3)</f>
        <v>0.38696034547937574</v>
      </c>
      <c r="AE69" s="11">
        <f>'OddsRatio_working_3-way'!X69^(1/3)*SIN(('OddsRatio_working_3-way'!Y69+4*PI())/3)</f>
        <v>-0.60753857325282357</v>
      </c>
      <c r="AF69" s="11">
        <f>-'OddsRatio_working_3-way'!U69/(3*'OddsRatio_working_3-way'!X69^(1/3))*COS(('OddsRatio_working_3-way'!Y69)/3)</f>
        <v>0.5741742184388271</v>
      </c>
      <c r="AG69" s="11">
        <f>-'OddsRatio_working_3-way'!U69/(3*'OddsRatio_working_3-way'!X69^(1/3))*COS(('OddsRatio_working_3-way'!Y69+2*PI())/3)</f>
        <v>-0.47811345799296961</v>
      </c>
      <c r="AH69" s="11">
        <f>-'OddsRatio_working_3-way'!U69/(3*'OddsRatio_working_3-way'!X69^(1/3))*COS(('OddsRatio_working_3-way'!Y69+4*PI())/3)</f>
        <v>-9.606076044585761E-2</v>
      </c>
      <c r="AI69" s="11">
        <f>'OddsRatio_working_3-way'!U69/(3*'OddsRatio_working_3-way'!X69^(1/3))*SIN(('OddsRatio_working_3-way'!Y69)/3)</f>
        <v>-0.22057822777344782</v>
      </c>
      <c r="AJ69" s="11">
        <f>'OddsRatio_working_3-way'!U69/(3*'OddsRatio_working_3-way'!X69^(1/3))*SIN(('OddsRatio_working_3-way'!Y69+2*PI())/3)</f>
        <v>-0.38696034547937574</v>
      </c>
      <c r="AK69" s="11">
        <f>'OddsRatio_working_3-way'!U69/(3*'OddsRatio_working_3-way'!X69^(1/3))*SIN(('OddsRatio_working_3-way'!Y69+4*PI())/3)</f>
        <v>0.60753857325282357</v>
      </c>
      <c r="AL69" s="11">
        <f>'OddsRatio_working_3-way'!Z69+'OddsRatio_working_3-way'!AF69</f>
        <v>1.1483484368776542</v>
      </c>
      <c r="AM69" s="11">
        <f>'OddsRatio_working_3-way'!AA69+'OddsRatio_working_3-way'!AG69</f>
        <v>-0.95622691598593923</v>
      </c>
      <c r="AN69" s="11">
        <f>'OddsRatio_working_3-way'!AB69+'OddsRatio_working_3-way'!AH69</f>
        <v>-0.19212152089171522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1.1483484368776542</v>
      </c>
      <c r="AS69" s="11">
        <f>IF(('OddsRatio_working_3-way'!X69=0),IF(Q69&gt;0,-Q69^(1/3),(-Q69)^(1/3)),'OddsRatio_working_3-way'!AM69-'OddsRatio_working_3-way'!R69/3)</f>
        <v>-0.95622691598593923</v>
      </c>
      <c r="AT69" s="11">
        <f>IF(('OddsRatio_working_3-way'!X69=0),IF(Q69&gt;0,-Q69^(1/3),(-Q69)^(1/3)),'OddsRatio_working_3-way'!AN69-'OddsRatio_working_3-way'!R69/3)</f>
        <v>-0.19212152089171522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2.7</v>
      </c>
      <c r="B70" s="4">
        <f>IF('True_Odds_Calculator_3-way'!B69="","",'True_Odds_Calculator_3-way'!B69)</f>
        <v>3.08</v>
      </c>
      <c r="C70" s="4">
        <f>IF('True_Odds_Calculator_3-way'!C69="","",'True_Odds_Calculator_3-way'!C69)</f>
        <v>2.78</v>
      </c>
      <c r="D70" s="9">
        <f t="shared" si="26"/>
        <v>0.35164090466065151</v>
      </c>
      <c r="E70" s="9">
        <f t="shared" si="27"/>
        <v>0.30712945381661022</v>
      </c>
      <c r="F70" s="9">
        <f t="shared" si="28"/>
        <v>0.34122964152273838</v>
      </c>
      <c r="G70" s="9">
        <f t="shared" si="29"/>
        <v>1.0845942496617358</v>
      </c>
      <c r="H70" s="9">
        <f t="shared" si="30"/>
        <v>2.8438102244249506</v>
      </c>
      <c r="I70" s="9">
        <f t="shared" si="31"/>
        <v>3.2559560392964104</v>
      </c>
      <c r="J70" s="9">
        <f t="shared" si="32"/>
        <v>2.9305777643978899</v>
      </c>
      <c r="K70" s="11">
        <f t="shared" si="33"/>
        <v>0.37037037037037035</v>
      </c>
      <c r="L70" s="11">
        <f t="shared" si="34"/>
        <v>0.32467532467532467</v>
      </c>
      <c r="M70" s="11">
        <f t="shared" si="35"/>
        <v>0.35971223021582738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-0.27225319311650242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0.24050024050024049</v>
      </c>
      <c r="Q70" s="11">
        <f>2*'OddsRatio_working_3-way'!K70*'OddsRatio_working_3-way'!L70*'OddsRatio_working_3-way'!M70</f>
        <v>8.6510877877784359E-2</v>
      </c>
      <c r="R70" s="11">
        <f t="shared" si="36"/>
        <v>0</v>
      </c>
      <c r="S70" s="11">
        <f t="shared" si="37"/>
        <v>-0.88336976968834213</v>
      </c>
      <c r="T70" s="11">
        <f t="shared" si="38"/>
        <v>-0.31775890995983536</v>
      </c>
      <c r="U70" s="11">
        <f>'OddsRatio_working_3-way'!S70-'OddsRatio_working_3-way'!R70^2/3</f>
        <v>-0.88336976968834213</v>
      </c>
      <c r="V70" s="11">
        <f>'OddsRatio_working_3-way'!S70*'OddsRatio_working_3-way'!R70/3-2*'OddsRatio_working_3-way'!R70^3/27-'OddsRatio_working_3-way'!T70</f>
        <v>0.31775890995983536</v>
      </c>
      <c r="W70" s="11">
        <f>'OddsRatio_working_3-way'!V70^2+4*'OddsRatio_working_3-way'!U70^3/27</f>
        <v>-1.1523366704601357E-3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0.15978349533769351</v>
      </c>
      <c r="Y70" s="11">
        <f>IF('OddsRatio_working_3-way'!W70&gt;=0,IF('OddsRatio_working_3-way'!V70+SQRT('OddsRatio_working_3-way'!W70)&gt;0,0,PI()),ACOS('OddsRatio_working_3-way'!V70/(2*'OddsRatio_working_3-way'!X70)))</f>
        <v>0.10642604609329109</v>
      </c>
      <c r="Z70" s="11">
        <f>'OddsRatio_working_3-way'!X70^(1/3)*COS('OddsRatio_working_3-way'!Y70/3)</f>
        <v>0.542297124830868</v>
      </c>
      <c r="AA70" s="11">
        <f>'OddsRatio_working_3-way'!X70^(1/3)*COS(('OddsRatio_working_3-way'!Y70+2*PI())/3)</f>
        <v>-0.28781630738036595</v>
      </c>
      <c r="AB70" s="11">
        <f>'OddsRatio_working_3-way'!X70^(1/3)*COS(('OddsRatio_working_3-way'!Y70+4*PI())/3)</f>
        <v>-0.25448081745050216</v>
      </c>
      <c r="AC70" s="11">
        <f>'OddsRatio_working_3-way'!X70^(1/3)*SIN('OddsRatio_working_3-way'!Y70/3)</f>
        <v>1.9246254084575014E-2</v>
      </c>
      <c r="AD70" s="11">
        <f>'OddsRatio_working_3-way'!X70^(1/3)*SIN(('OddsRatio_working_3-way'!Y70+2*PI())/3)</f>
        <v>0.46001995946050511</v>
      </c>
      <c r="AE70" s="11">
        <f>'OddsRatio_working_3-way'!X70^(1/3)*SIN(('OddsRatio_working_3-way'!Y70+4*PI())/3)</f>
        <v>-0.47926621354508009</v>
      </c>
      <c r="AF70" s="11">
        <f>-'OddsRatio_working_3-way'!U70/(3*'OddsRatio_working_3-way'!X70^(1/3))*COS(('OddsRatio_working_3-way'!Y70)/3)</f>
        <v>0.54229712483086789</v>
      </c>
      <c r="AG70" s="11">
        <f>-'OddsRatio_working_3-way'!U70/(3*'OddsRatio_working_3-way'!X70^(1/3))*COS(('OddsRatio_working_3-way'!Y70+2*PI())/3)</f>
        <v>-0.2878163073803659</v>
      </c>
      <c r="AH70" s="11">
        <f>-'OddsRatio_working_3-way'!U70/(3*'OddsRatio_working_3-way'!X70^(1/3))*COS(('OddsRatio_working_3-way'!Y70+4*PI())/3)</f>
        <v>-0.25448081745050211</v>
      </c>
      <c r="AI70" s="11">
        <f>'OddsRatio_working_3-way'!U70/(3*'OddsRatio_working_3-way'!X70^(1/3))*SIN(('OddsRatio_working_3-way'!Y70)/3)</f>
        <v>-1.9246254084575011E-2</v>
      </c>
      <c r="AJ70" s="11">
        <f>'OddsRatio_working_3-way'!U70/(3*'OddsRatio_working_3-way'!X70^(1/3))*SIN(('OddsRatio_working_3-way'!Y70+2*PI())/3)</f>
        <v>-0.460019959460505</v>
      </c>
      <c r="AK70" s="11">
        <f>'OddsRatio_working_3-way'!U70/(3*'OddsRatio_working_3-way'!X70^(1/3))*SIN(('OddsRatio_working_3-way'!Y70+4*PI())/3)</f>
        <v>0.47926621354507998</v>
      </c>
      <c r="AL70" s="11">
        <f>'OddsRatio_working_3-way'!Z70+'OddsRatio_working_3-way'!AF70</f>
        <v>1.0845942496617358</v>
      </c>
      <c r="AM70" s="11">
        <f>'OddsRatio_working_3-way'!AA70+'OddsRatio_working_3-way'!AG70</f>
        <v>-0.5756326147607318</v>
      </c>
      <c r="AN70" s="11">
        <f>'OddsRatio_working_3-way'!AB70+'OddsRatio_working_3-way'!AH70</f>
        <v>-0.50896163490100421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1.0845942496617358</v>
      </c>
      <c r="AS70" s="11">
        <f>IF(('OddsRatio_working_3-way'!X70=0),IF(Q70&gt;0,-Q70^(1/3),(-Q70)^(1/3)),'OddsRatio_working_3-way'!AM70-'OddsRatio_working_3-way'!R70/3)</f>
        <v>-0.5756326147607318</v>
      </c>
      <c r="AT70" s="11">
        <f>IF(('OddsRatio_working_3-way'!X70=0),IF(Q70&gt;0,-Q70^(1/3),(-Q70)^(1/3)),'OddsRatio_working_3-way'!AN70-'OddsRatio_working_3-way'!R70/3)</f>
        <v>-0.50896163490100421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1.6</v>
      </c>
      <c r="B71" s="4">
        <f>IF('True_Odds_Calculator_3-way'!B70="","",'True_Odds_Calculator_3-way'!B70)</f>
        <v>4.26</v>
      </c>
      <c r="C71" s="4">
        <f>IF('True_Odds_Calculator_3-way'!C70="","",'True_Odds_Calculator_3-way'!C70)</f>
        <v>5.51</v>
      </c>
      <c r="D71" s="9">
        <f t="shared" si="26"/>
        <v>0.60751701222604271</v>
      </c>
      <c r="E71" s="9">
        <f t="shared" si="27"/>
        <v>0.22172089703186357</v>
      </c>
      <c r="F71" s="9">
        <f t="shared" si="28"/>
        <v>0.17076209074209359</v>
      </c>
      <c r="G71" s="9">
        <f t="shared" si="29"/>
        <v>1.0767407328392744</v>
      </c>
      <c r="H71" s="9">
        <f t="shared" si="30"/>
        <v>1.6460444397035645</v>
      </c>
      <c r="I71" s="9">
        <f t="shared" si="31"/>
        <v>4.5101747890560349</v>
      </c>
      <c r="J71" s="9">
        <f t="shared" si="32"/>
        <v>5.8561007051051277</v>
      </c>
      <c r="K71" s="11">
        <f t="shared" si="33"/>
        <v>0.625</v>
      </c>
      <c r="L71" s="11">
        <f t="shared" si="34"/>
        <v>0.23474178403755869</v>
      </c>
      <c r="M71" s="11">
        <f t="shared" si="35"/>
        <v>0.18148820326678766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-0.23488982899210131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0.2228662355256768</v>
      </c>
      <c r="Q71" s="11">
        <f>2*'OddsRatio_working_3-way'!K71*'OddsRatio_working_3-way'!L71*'OddsRatio_working_3-way'!M71</f>
        <v>5.3253580770771032E-2</v>
      </c>
      <c r="R71" s="11">
        <f t="shared" si="36"/>
        <v>0</v>
      </c>
      <c r="S71" s="11">
        <f t="shared" si="37"/>
        <v>-0.94881177478813339</v>
      </c>
      <c r="T71" s="11">
        <f t="shared" si="38"/>
        <v>-0.22671726996132216</v>
      </c>
      <c r="U71" s="11">
        <f>'OddsRatio_working_3-way'!S71-'OddsRatio_working_3-way'!R71^2/3</f>
        <v>-0.94881177478813339</v>
      </c>
      <c r="V71" s="11">
        <f>'OddsRatio_working_3-way'!S71*'OddsRatio_working_3-way'!R71/3-2*'OddsRatio_working_3-way'!R71^3/27-'OddsRatio_working_3-way'!T71</f>
        <v>0.22671726996132216</v>
      </c>
      <c r="W71" s="11">
        <f>'OddsRatio_working_3-way'!V71^2+4*'OddsRatio_working_3-way'!U71^3/27</f>
        <v>-7.5141783563037579E-2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0.17786406611634109</v>
      </c>
      <c r="Y71" s="11">
        <f>IF('OddsRatio_working_3-way'!W71&gt;=0,IF('OddsRatio_working_3-way'!V71+SQRT('OddsRatio_working_3-way'!W71)&gt;0,0,PI()),ACOS('OddsRatio_working_3-way'!V71/(2*'OddsRatio_working_3-way'!X71)))</f>
        <v>0.87976405526179979</v>
      </c>
      <c r="Z71" s="11">
        <f>'OddsRatio_working_3-way'!X71^(1/3)*COS('OddsRatio_working_3-way'!Y71/3)</f>
        <v>0.53837036641963731</v>
      </c>
      <c r="AA71" s="11">
        <f>'OddsRatio_working_3-way'!X71^(1/3)*COS(('OddsRatio_working_3-way'!Y71+2*PI())/3)</f>
        <v>-0.4099720970829574</v>
      </c>
      <c r="AB71" s="11">
        <f>'OddsRatio_working_3-way'!X71^(1/3)*COS(('OddsRatio_working_3-way'!Y71+4*PI())/3)</f>
        <v>-0.12839826933667997</v>
      </c>
      <c r="AC71" s="11">
        <f>'OddsRatio_working_3-way'!X71^(1/3)*SIN('OddsRatio_working_3-way'!Y71/3)</f>
        <v>0.16256672524606655</v>
      </c>
      <c r="AD71" s="11">
        <f>'OddsRatio_working_3-way'!X71^(1/3)*SIN(('OddsRatio_working_3-way'!Y71+2*PI())/3)</f>
        <v>0.38495905134110919</v>
      </c>
      <c r="AE71" s="11">
        <f>'OddsRatio_working_3-way'!X71^(1/3)*SIN(('OddsRatio_working_3-way'!Y71+4*PI())/3)</f>
        <v>-0.54752577658717583</v>
      </c>
      <c r="AF71" s="11">
        <f>-'OddsRatio_working_3-way'!U71/(3*'OddsRatio_working_3-way'!X71^(1/3))*COS(('OddsRatio_working_3-way'!Y71)/3)</f>
        <v>0.53837036641963709</v>
      </c>
      <c r="AG71" s="11">
        <f>-'OddsRatio_working_3-way'!U71/(3*'OddsRatio_working_3-way'!X71^(1/3))*COS(('OddsRatio_working_3-way'!Y71+2*PI())/3)</f>
        <v>-0.40997209708295729</v>
      </c>
      <c r="AH71" s="11">
        <f>-'OddsRatio_working_3-way'!U71/(3*'OddsRatio_working_3-way'!X71^(1/3))*COS(('OddsRatio_working_3-way'!Y71+4*PI())/3)</f>
        <v>-0.12839826933667992</v>
      </c>
      <c r="AI71" s="11">
        <f>'OddsRatio_working_3-way'!U71/(3*'OddsRatio_working_3-way'!X71^(1/3))*SIN(('OddsRatio_working_3-way'!Y71)/3)</f>
        <v>-0.16256672524606647</v>
      </c>
      <c r="AJ71" s="11">
        <f>'OddsRatio_working_3-way'!U71/(3*'OddsRatio_working_3-way'!X71^(1/3))*SIN(('OddsRatio_working_3-way'!Y71+2*PI())/3)</f>
        <v>-0.38495905134110903</v>
      </c>
      <c r="AK71" s="11">
        <f>'OddsRatio_working_3-way'!U71/(3*'OddsRatio_working_3-way'!X71^(1/3))*SIN(('OddsRatio_working_3-way'!Y71+4*PI())/3)</f>
        <v>0.54752577658717561</v>
      </c>
      <c r="AL71" s="11">
        <f>'OddsRatio_working_3-way'!Z71+'OddsRatio_working_3-way'!AF71</f>
        <v>1.0767407328392744</v>
      </c>
      <c r="AM71" s="11">
        <f>'OddsRatio_working_3-way'!AA71+'OddsRatio_working_3-way'!AG71</f>
        <v>-0.81994419416591469</v>
      </c>
      <c r="AN71" s="11">
        <f>'OddsRatio_working_3-way'!AB71+'OddsRatio_working_3-way'!AH71</f>
        <v>-0.25679653867335989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1.0767407328392744</v>
      </c>
      <c r="AS71" s="11">
        <f>IF(('OddsRatio_working_3-way'!X71=0),IF(Q71&gt;0,-Q71^(1/3),(-Q71)^(1/3)),'OddsRatio_working_3-way'!AM71-'OddsRatio_working_3-way'!R71/3)</f>
        <v>-0.81994419416591469</v>
      </c>
      <c r="AT71" s="11">
        <f>IF(('OddsRatio_working_3-way'!X71=0),IF(Q71&gt;0,-Q71^(1/3),(-Q71)^(1/3)),'OddsRatio_working_3-way'!AN71-'OddsRatio_working_3-way'!R71/3)</f>
        <v>-0.25679653867335989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2.4300000000000002</v>
      </c>
      <c r="B72" s="4">
        <f>IF('True_Odds_Calculator_3-way'!B71="","",'True_Odds_Calculator_3-way'!B71)</f>
        <v>3.53</v>
      </c>
      <c r="C72" s="4">
        <f>IF('True_Odds_Calculator_3-way'!C71="","",'True_Odds_Calculator_3-way'!C71)</f>
        <v>2.91</v>
      </c>
      <c r="D72" s="9">
        <f t="shared" si="26"/>
        <v>0.39759099995815222</v>
      </c>
      <c r="E72" s="9">
        <f t="shared" si="27"/>
        <v>0.27169147114749154</v>
      </c>
      <c r="F72" s="9">
        <f t="shared" si="28"/>
        <v>0.33071752889435591</v>
      </c>
      <c r="G72" s="9">
        <f t="shared" si="29"/>
        <v>1.0595436894664081</v>
      </c>
      <c r="H72" s="9">
        <f t="shared" si="30"/>
        <v>2.5151474759369639</v>
      </c>
      <c r="I72" s="9">
        <f t="shared" si="31"/>
        <v>3.6806455343500124</v>
      </c>
      <c r="J72" s="9">
        <f t="shared" si="32"/>
        <v>3.0237284468808396</v>
      </c>
      <c r="K72" s="11">
        <f t="shared" si="33"/>
        <v>0.41152263374485593</v>
      </c>
      <c r="L72" s="11">
        <f t="shared" si="34"/>
        <v>0.28328611898016998</v>
      </c>
      <c r="M72" s="11">
        <f t="shared" si="35"/>
        <v>0.3436426116838488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-0.27683178810536391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0.23516036915610958</v>
      </c>
      <c r="Q72" s="11">
        <f>2*'OddsRatio_working_3-way'!K72*'OddsRatio_working_3-way'!L72*'OddsRatio_working_3-way'!M72</f>
        <v>8.0122783358129321E-2</v>
      </c>
      <c r="R72" s="11">
        <f t="shared" si="36"/>
        <v>0</v>
      </c>
      <c r="S72" s="11">
        <f t="shared" si="37"/>
        <v>-0.84947025327382586</v>
      </c>
      <c r="T72" s="11">
        <f t="shared" si="38"/>
        <v>-0.28942768425002585</v>
      </c>
      <c r="U72" s="11">
        <f>'OddsRatio_working_3-way'!S72-'OddsRatio_working_3-way'!R72^2/3</f>
        <v>-0.84947025327382586</v>
      </c>
      <c r="V72" s="11">
        <f>'OddsRatio_working_3-way'!S72*'OddsRatio_working_3-way'!R72/3-2*'OddsRatio_working_3-way'!R72^3/27-'OddsRatio_working_3-way'!T72</f>
        <v>0.28942768425002585</v>
      </c>
      <c r="W72" s="11">
        <f>'OddsRatio_working_3-way'!V72^2+4*'OddsRatio_working_3-way'!U72^3/27</f>
        <v>-7.0430955056552391E-3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0.15067471579199004</v>
      </c>
      <c r="Y72" s="11">
        <f>IF('OddsRatio_working_3-way'!W72&gt;=0,IF('OddsRatio_working_3-way'!V72+SQRT('OddsRatio_working_3-way'!W72)&gt;0,0,PI()),ACOS('OddsRatio_working_3-way'!V72/(2*'OddsRatio_working_3-way'!X72)))</f>
        <v>0.28222275897844207</v>
      </c>
      <c r="Z72" s="11">
        <f>'OddsRatio_working_3-way'!X72^(1/3)*COS('OddsRatio_working_3-way'!Y72/3)</f>
        <v>0.52977184473320404</v>
      </c>
      <c r="AA72" s="11">
        <f>'OddsRatio_working_3-way'!X72^(1/3)*COS(('OddsRatio_working_3-way'!Y72+2*PI())/3)</f>
        <v>-0.30817457809116727</v>
      </c>
      <c r="AB72" s="11">
        <f>'OddsRatio_working_3-way'!X72^(1/3)*COS(('OddsRatio_working_3-way'!Y72+4*PI())/3)</f>
        <v>-0.22159726664203694</v>
      </c>
      <c r="AC72" s="11">
        <f>'OddsRatio_working_3-way'!X72^(1/3)*SIN('OddsRatio_working_3-way'!Y72/3)</f>
        <v>4.9985434070869514E-2</v>
      </c>
      <c r="AD72" s="11">
        <f>'OddsRatio_working_3-way'!X72^(1/3)*SIN(('OddsRatio_working_3-way'!Y72+2*PI())/3)</f>
        <v>0.43380315871326525</v>
      </c>
      <c r="AE72" s="11">
        <f>'OddsRatio_working_3-way'!X72^(1/3)*SIN(('OddsRatio_working_3-way'!Y72+4*PI())/3)</f>
        <v>-0.48378859278413472</v>
      </c>
      <c r="AF72" s="11">
        <f>-'OddsRatio_working_3-way'!U72/(3*'OddsRatio_working_3-way'!X72^(1/3))*COS(('OddsRatio_working_3-way'!Y72)/3)</f>
        <v>0.52977184473320393</v>
      </c>
      <c r="AG72" s="11">
        <f>-'OddsRatio_working_3-way'!U72/(3*'OddsRatio_working_3-way'!X72^(1/3))*COS(('OddsRatio_working_3-way'!Y72+2*PI())/3)</f>
        <v>-0.30817457809116722</v>
      </c>
      <c r="AH72" s="11">
        <f>-'OddsRatio_working_3-way'!U72/(3*'OddsRatio_working_3-way'!X72^(1/3))*COS(('OddsRatio_working_3-way'!Y72+4*PI())/3)</f>
        <v>-0.22159726664203688</v>
      </c>
      <c r="AI72" s="11">
        <f>'OddsRatio_working_3-way'!U72/(3*'OddsRatio_working_3-way'!X72^(1/3))*SIN(('OddsRatio_working_3-way'!Y72)/3)</f>
        <v>-4.9985434070869507E-2</v>
      </c>
      <c r="AJ72" s="11">
        <f>'OddsRatio_working_3-way'!U72/(3*'OddsRatio_working_3-way'!X72^(1/3))*SIN(('OddsRatio_working_3-way'!Y72+2*PI())/3)</f>
        <v>-0.43380315871326519</v>
      </c>
      <c r="AK72" s="11">
        <f>'OddsRatio_working_3-way'!U72/(3*'OddsRatio_working_3-way'!X72^(1/3))*SIN(('OddsRatio_working_3-way'!Y72+4*PI())/3)</f>
        <v>0.48378859278413461</v>
      </c>
      <c r="AL72" s="11">
        <f>'OddsRatio_working_3-way'!Z72+'OddsRatio_working_3-way'!AF72</f>
        <v>1.0595436894664081</v>
      </c>
      <c r="AM72" s="11">
        <f>'OddsRatio_working_3-way'!AA72+'OddsRatio_working_3-way'!AG72</f>
        <v>-0.61634915618233443</v>
      </c>
      <c r="AN72" s="11">
        <f>'OddsRatio_working_3-way'!AB72+'OddsRatio_working_3-way'!AH72</f>
        <v>-0.44319453328407382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1.0595436894664081</v>
      </c>
      <c r="AS72" s="11">
        <f>IF(('OddsRatio_working_3-way'!X72=0),IF(Q72&gt;0,-Q72^(1/3),(-Q72)^(1/3)),'OddsRatio_working_3-way'!AM72-'OddsRatio_working_3-way'!R72/3)</f>
        <v>-0.61634915618233443</v>
      </c>
      <c r="AT72" s="11">
        <f>IF(('OddsRatio_working_3-way'!X72=0),IF(Q72&gt;0,-Q72^(1/3),(-Q72)^(1/3)),'OddsRatio_working_3-way'!AN72-'OddsRatio_working_3-way'!R72/3)</f>
        <v>-0.44319453328407382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2.1</v>
      </c>
      <c r="B73" s="4">
        <f>IF('True_Odds_Calculator_3-way'!B72="","",'True_Odds_Calculator_3-way'!B72)</f>
        <v>3.54</v>
      </c>
      <c r="C73" s="4">
        <f>IF('True_Odds_Calculator_3-way'!C72="","",'True_Odds_Calculator_3-way'!C72)</f>
        <v>3.7</v>
      </c>
      <c r="D73" s="9">
        <f t="shared" si="26"/>
        <v>0.46501010398422526</v>
      </c>
      <c r="E73" s="9">
        <f t="shared" si="27"/>
        <v>0.27347898493906725</v>
      </c>
      <c r="F73" s="9">
        <f t="shared" si="28"/>
        <v>0.2615109110767076</v>
      </c>
      <c r="G73" s="9">
        <f t="shared" si="29"/>
        <v>1.0459008239957093</v>
      </c>
      <c r="H73" s="9">
        <f t="shared" si="30"/>
        <v>2.1504909063952802</v>
      </c>
      <c r="I73" s="9">
        <f t="shared" si="31"/>
        <v>3.6565880929491015</v>
      </c>
      <c r="J73" s="9">
        <f t="shared" si="32"/>
        <v>3.8239322247884155</v>
      </c>
      <c r="K73" s="11">
        <f t="shared" si="33"/>
        <v>0.47619047619047616</v>
      </c>
      <c r="L73" s="11">
        <f t="shared" si="34"/>
        <v>0.2824858757062147</v>
      </c>
      <c r="M73" s="11">
        <f t="shared" si="35"/>
        <v>0.27027027027027023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-0.27426215561808798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0.23049684066633219</v>
      </c>
      <c r="Q73" s="11">
        <f>2*'OddsRatio_working_3-way'!K73*'OddsRatio_working_3-way'!L73*'OddsRatio_working_3-way'!M73</f>
        <v>7.2711937118716763E-2</v>
      </c>
      <c r="R73" s="11">
        <f t="shared" si="36"/>
        <v>0</v>
      </c>
      <c r="S73" s="11">
        <f t="shared" si="37"/>
        <v>-0.8404252498740683</v>
      </c>
      <c r="T73" s="11">
        <f t="shared" si="38"/>
        <v>-0.26511837535459559</v>
      </c>
      <c r="U73" s="11">
        <f>'OddsRatio_working_3-way'!S73-'OddsRatio_working_3-way'!R73^2/3</f>
        <v>-0.8404252498740683</v>
      </c>
      <c r="V73" s="11">
        <f>'OddsRatio_working_3-way'!S73*'OddsRatio_working_3-way'!R73/3-2*'OddsRatio_working_3-way'!R73^3/27-'OddsRatio_working_3-way'!T73</f>
        <v>0.26511837535459559</v>
      </c>
      <c r="W73" s="11">
        <f>'OddsRatio_working_3-way'!V73^2+4*'OddsRatio_working_3-way'!U73^3/27</f>
        <v>-1.7653672933890349E-2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0.1482745981992116</v>
      </c>
      <c r="Y73" s="11">
        <f>IF('OddsRatio_working_3-way'!W73&gt;=0,IF('OddsRatio_working_3-way'!V73+SQRT('OddsRatio_working_3-way'!W73)&gt;0,0,PI()),ACOS('OddsRatio_working_3-way'!V73/(2*'OddsRatio_working_3-way'!X73)))</f>
        <v>0.46457638457044581</v>
      </c>
      <c r="Z73" s="11">
        <f>'OddsRatio_working_3-way'!X73^(1/3)*COS('OddsRatio_working_3-way'!Y73/3)</f>
        <v>0.52295041199785464</v>
      </c>
      <c r="AA73" s="11">
        <f>'OddsRatio_working_3-way'!X73^(1/3)*COS(('OddsRatio_working_3-way'!Y73+2*PI())/3)</f>
        <v>-0.33217501089238288</v>
      </c>
      <c r="AB73" s="11">
        <f>'OddsRatio_working_3-way'!X73^(1/3)*COS(('OddsRatio_working_3-way'!Y73+4*PI())/3)</f>
        <v>-0.19077540110547164</v>
      </c>
      <c r="AC73" s="11">
        <f>'OddsRatio_working_3-way'!X73^(1/3)*SIN('OddsRatio_working_3-way'!Y73/3)</f>
        <v>8.1637102773781209E-2</v>
      </c>
      <c r="AD73" s="11">
        <f>'OddsRatio_working_3-way'!X73^(1/3)*SIN(('OddsRatio_working_3-way'!Y73+2*PI())/3)</f>
        <v>0.41206979032279001</v>
      </c>
      <c r="AE73" s="11">
        <f>'OddsRatio_working_3-way'!X73^(1/3)*SIN(('OddsRatio_working_3-way'!Y73+4*PI())/3)</f>
        <v>-0.49370689309657118</v>
      </c>
      <c r="AF73" s="11">
        <f>-'OddsRatio_working_3-way'!U73/(3*'OddsRatio_working_3-way'!X73^(1/3))*COS(('OddsRatio_working_3-way'!Y73)/3)</f>
        <v>0.52295041199785464</v>
      </c>
      <c r="AG73" s="11">
        <f>-'OddsRatio_working_3-way'!U73/(3*'OddsRatio_working_3-way'!X73^(1/3))*COS(('OddsRatio_working_3-way'!Y73+2*PI())/3)</f>
        <v>-0.33217501089238288</v>
      </c>
      <c r="AH73" s="11">
        <f>-'OddsRatio_working_3-way'!U73/(3*'OddsRatio_working_3-way'!X73^(1/3))*COS(('OddsRatio_working_3-way'!Y73+4*PI())/3)</f>
        <v>-0.19077540110547164</v>
      </c>
      <c r="AI73" s="11">
        <f>'OddsRatio_working_3-way'!U73/(3*'OddsRatio_working_3-way'!X73^(1/3))*SIN(('OddsRatio_working_3-way'!Y73)/3)</f>
        <v>-8.1637102773781209E-2</v>
      </c>
      <c r="AJ73" s="11">
        <f>'OddsRatio_working_3-way'!U73/(3*'OddsRatio_working_3-way'!X73^(1/3))*SIN(('OddsRatio_working_3-way'!Y73+2*PI())/3)</f>
        <v>-0.41206979032279001</v>
      </c>
      <c r="AK73" s="11">
        <f>'OddsRatio_working_3-way'!U73/(3*'OddsRatio_working_3-way'!X73^(1/3))*SIN(('OddsRatio_working_3-way'!Y73+4*PI())/3)</f>
        <v>0.49370689309657118</v>
      </c>
      <c r="AL73" s="11">
        <f>'OddsRatio_working_3-way'!Z73+'OddsRatio_working_3-way'!AF73</f>
        <v>1.0459008239957093</v>
      </c>
      <c r="AM73" s="11">
        <f>'OddsRatio_working_3-way'!AA73+'OddsRatio_working_3-way'!AG73</f>
        <v>-0.66435002178476577</v>
      </c>
      <c r="AN73" s="11">
        <f>'OddsRatio_working_3-way'!AB73+'OddsRatio_working_3-way'!AH73</f>
        <v>-0.38155080221094329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1.0459008239957093</v>
      </c>
      <c r="AS73" s="11">
        <f>IF(('OddsRatio_working_3-way'!X73=0),IF(Q73&gt;0,-Q73^(1/3),(-Q73)^(1/3)),'OddsRatio_working_3-way'!AM73-'OddsRatio_working_3-way'!R73/3)</f>
        <v>-0.66435002178476577</v>
      </c>
      <c r="AT73" s="11">
        <f>IF(('OddsRatio_working_3-way'!X73=0),IF(Q73&gt;0,-Q73^(1/3),(-Q73)^(1/3)),'OddsRatio_working_3-way'!AN73-'OddsRatio_working_3-way'!R73/3)</f>
        <v>-0.38155080221094329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6.05</v>
      </c>
      <c r="B74" s="4">
        <f>IF('True_Odds_Calculator_3-way'!B73="","",'True_Odds_Calculator_3-way'!B73)</f>
        <v>4.59</v>
      </c>
      <c r="C74" s="4">
        <f>IF('True_Odds_Calculator_3-way'!C73="","",'True_Odds_Calculator_3-way'!C73)</f>
        <v>1.54</v>
      </c>
      <c r="D74" s="9">
        <f t="shared" si="26"/>
        <v>0.15703616343639357</v>
      </c>
      <c r="E74" s="9">
        <f t="shared" si="27"/>
        <v>0.207639691420033</v>
      </c>
      <c r="F74" s="9">
        <f t="shared" si="28"/>
        <v>0.63532414514357338</v>
      </c>
      <c r="G74" s="9">
        <f t="shared" si="29"/>
        <v>1.0629623670117525</v>
      </c>
      <c r="H74" s="9">
        <f t="shared" si="30"/>
        <v>6.3679599534093514</v>
      </c>
      <c r="I74" s="9">
        <f t="shared" si="31"/>
        <v>4.8160348975721909</v>
      </c>
      <c r="J74" s="9">
        <f t="shared" si="32"/>
        <v>1.5739996781863461</v>
      </c>
      <c r="K74" s="11">
        <f t="shared" si="33"/>
        <v>0.16528925619834711</v>
      </c>
      <c r="L74" s="11">
        <f t="shared" si="34"/>
        <v>0.2178649237472767</v>
      </c>
      <c r="M74" s="11">
        <f t="shared" si="35"/>
        <v>0.64935064935064934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-0.22892372576378406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0.21466137168616511</v>
      </c>
      <c r="Q74" s="11">
        <f>2*'OddsRatio_working_3-way'!K74*'OddsRatio_working_3-way'!L74*'OddsRatio_working_3-way'!M74</f>
        <v>4.6767183373892171E-2</v>
      </c>
      <c r="R74" s="11">
        <f t="shared" si="36"/>
        <v>0</v>
      </c>
      <c r="S74" s="11">
        <f t="shared" si="37"/>
        <v>-0.93769822664717761</v>
      </c>
      <c r="T74" s="11">
        <f t="shared" si="38"/>
        <v>-0.20429155264644389</v>
      </c>
      <c r="U74" s="11">
        <f>'OddsRatio_working_3-way'!S74-'OddsRatio_working_3-way'!R74^2/3</f>
        <v>-0.93769822664717761</v>
      </c>
      <c r="V74" s="11">
        <f>'OddsRatio_working_3-way'!S74*'OddsRatio_working_3-way'!R74/3-2*'OddsRatio_working_3-way'!R74^3/27-'OddsRatio_working_3-way'!T74</f>
        <v>0.20429155264644389</v>
      </c>
      <c r="W74" s="11">
        <f>'OddsRatio_working_3-way'!V74^2+4*'OddsRatio_working_3-way'!U74^3/27</f>
        <v>-8.0412722674931131E-2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0.17474821970311019</v>
      </c>
      <c r="Y74" s="11">
        <f>IF('OddsRatio_working_3-way'!W74&gt;=0,IF('OddsRatio_working_3-way'!V74+SQRT('OddsRatio_working_3-way'!W74)&gt;0,0,PI()),ACOS('OddsRatio_working_3-way'!V74/(2*'OddsRatio_working_3-way'!X74)))</f>
        <v>0.94649424888184663</v>
      </c>
      <c r="Z74" s="11">
        <f>'OddsRatio_working_3-way'!X74^(1/3)*COS('OddsRatio_working_3-way'!Y74/3)</f>
        <v>0.53148118350587625</v>
      </c>
      <c r="AA74" s="11">
        <f>'OddsRatio_working_3-way'!X74^(1/3)*COS(('OddsRatio_working_3-way'!Y74+2*PI())/3)</f>
        <v>-0.41597497645294357</v>
      </c>
      <c r="AB74" s="11">
        <f>'OddsRatio_working_3-way'!X74^(1/3)*COS(('OddsRatio_working_3-way'!Y74+4*PI())/3)</f>
        <v>-0.11550620705293264</v>
      </c>
      <c r="AC74" s="11">
        <f>'OddsRatio_working_3-way'!X74^(1/3)*SIN('OddsRatio_working_3-way'!Y74/3)</f>
        <v>0.17347572489617197</v>
      </c>
      <c r="AD74" s="11">
        <f>'OddsRatio_working_3-way'!X74^(1/3)*SIN(('OddsRatio_working_3-way'!Y74+2*PI())/3)</f>
        <v>0.37353834410142195</v>
      </c>
      <c r="AE74" s="11">
        <f>'OddsRatio_working_3-way'!X74^(1/3)*SIN(('OddsRatio_working_3-way'!Y74+4*PI())/3)</f>
        <v>-0.54701406899759375</v>
      </c>
      <c r="AF74" s="11">
        <f>-'OddsRatio_working_3-way'!U74/(3*'OddsRatio_working_3-way'!X74^(1/3))*COS(('OddsRatio_working_3-way'!Y74)/3)</f>
        <v>0.53148118350587625</v>
      </c>
      <c r="AG74" s="11">
        <f>-'OddsRatio_working_3-way'!U74/(3*'OddsRatio_working_3-way'!X74^(1/3))*COS(('OddsRatio_working_3-way'!Y74+2*PI())/3)</f>
        <v>-0.41597497645294357</v>
      </c>
      <c r="AH74" s="11">
        <f>-'OddsRatio_working_3-way'!U74/(3*'OddsRatio_working_3-way'!X74^(1/3))*COS(('OddsRatio_working_3-way'!Y74+4*PI())/3)</f>
        <v>-0.11550620705293264</v>
      </c>
      <c r="AI74" s="11">
        <f>'OddsRatio_working_3-way'!U74/(3*'OddsRatio_working_3-way'!X74^(1/3))*SIN(('OddsRatio_working_3-way'!Y74)/3)</f>
        <v>-0.17347572489617197</v>
      </c>
      <c r="AJ74" s="11">
        <f>'OddsRatio_working_3-way'!U74/(3*'OddsRatio_working_3-way'!X74^(1/3))*SIN(('OddsRatio_working_3-way'!Y74+2*PI())/3)</f>
        <v>-0.37353834410142195</v>
      </c>
      <c r="AK74" s="11">
        <f>'OddsRatio_working_3-way'!U74/(3*'OddsRatio_working_3-way'!X74^(1/3))*SIN(('OddsRatio_working_3-way'!Y74+4*PI())/3)</f>
        <v>0.54701406899759375</v>
      </c>
      <c r="AL74" s="11">
        <f>'OddsRatio_working_3-way'!Z74+'OddsRatio_working_3-way'!AF74</f>
        <v>1.0629623670117525</v>
      </c>
      <c r="AM74" s="11">
        <f>'OddsRatio_working_3-way'!AA74+'OddsRatio_working_3-way'!AG74</f>
        <v>-0.83194995290588714</v>
      </c>
      <c r="AN74" s="11">
        <f>'OddsRatio_working_3-way'!AB74+'OddsRatio_working_3-way'!AH74</f>
        <v>-0.23101241410586529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1.0629623670117525</v>
      </c>
      <c r="AS74" s="11">
        <f>IF(('OddsRatio_working_3-way'!X74=0),IF(Q74&gt;0,-Q74^(1/3),(-Q74)^(1/3)),'OddsRatio_working_3-way'!AM74-'OddsRatio_working_3-way'!R74/3)</f>
        <v>-0.83194995290588714</v>
      </c>
      <c r="AT74" s="11">
        <f>IF(('OddsRatio_working_3-way'!X74=0),IF(Q74&gt;0,-Q74^(1/3),(-Q74)^(1/3)),'OddsRatio_working_3-way'!AN74-'OddsRatio_working_3-way'!R74/3)</f>
        <v>-0.23101241410586529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2.98</v>
      </c>
      <c r="B75" s="4">
        <f>IF('True_Odds_Calculator_3-way'!B74="","",'True_Odds_Calculator_3-way'!B74)</f>
        <v>3.36</v>
      </c>
      <c r="C75" s="4">
        <f>IF('True_Odds_Calculator_3-way'!C74="","",'True_Odds_Calculator_3-way'!C74)</f>
        <v>2.4700000000000002</v>
      </c>
      <c r="D75" s="9">
        <f t="shared" si="26"/>
        <v>0.3229738105865731</v>
      </c>
      <c r="E75" s="9">
        <f t="shared" si="27"/>
        <v>0.28583414549339087</v>
      </c>
      <c r="F75" s="9">
        <f t="shared" si="28"/>
        <v>0.39119204392003576</v>
      </c>
      <c r="G75" s="9">
        <f t="shared" si="29"/>
        <v>1.0587001412735764</v>
      </c>
      <c r="H75" s="9">
        <f t="shared" si="30"/>
        <v>3.0962262797216806</v>
      </c>
      <c r="I75" s="9">
        <f t="shared" si="31"/>
        <v>3.49853233340564</v>
      </c>
      <c r="J75" s="9">
        <f t="shared" si="32"/>
        <v>2.5562892076721573</v>
      </c>
      <c r="K75" s="11">
        <f t="shared" si="33"/>
        <v>0.33557046979865773</v>
      </c>
      <c r="L75" s="11">
        <f t="shared" si="34"/>
        <v>0.29761904761904762</v>
      </c>
      <c r="M75" s="11">
        <f t="shared" si="35"/>
        <v>0.40485829959514169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-0.27774230361655283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0.23492197194069325</v>
      </c>
      <c r="Q75" s="11">
        <f>2*'OddsRatio_working_3-way'!K75*'OddsRatio_working_3-way'!L75*'OddsRatio_working_3-way'!M75</f>
        <v>8.0868148688706801E-2</v>
      </c>
      <c r="R75" s="11">
        <f t="shared" si="36"/>
        <v>0</v>
      </c>
      <c r="S75" s="11">
        <f t="shared" si="37"/>
        <v>-0.84582711701355828</v>
      </c>
      <c r="T75" s="11">
        <f t="shared" si="38"/>
        <v>-0.29116251876542454</v>
      </c>
      <c r="U75" s="11">
        <f>'OddsRatio_working_3-way'!S75-'OddsRatio_working_3-way'!R75^2/3</f>
        <v>-0.84582711701355828</v>
      </c>
      <c r="V75" s="11">
        <f>'OddsRatio_working_3-way'!S75*'OddsRatio_working_3-way'!R75/3-2*'OddsRatio_working_3-way'!R75^3/27-'OddsRatio_working_3-way'!T75</f>
        <v>0.29116251876542454</v>
      </c>
      <c r="W75" s="11">
        <f>'OddsRatio_working_3-way'!V75^2+4*'OddsRatio_working_3-way'!U75^3/27</f>
        <v>-4.8724775170392726E-3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0.14970645431215171</v>
      </c>
      <c r="Y75" s="11">
        <f>IF('OddsRatio_working_3-way'!W75&gt;=0,IF('OddsRatio_working_3-way'!V75+SQRT('OddsRatio_working_3-way'!W75)&gt;0,0,PI()),ACOS('OddsRatio_working_3-way'!V75/(2*'OddsRatio_working_3-way'!X75)))</f>
        <v>0.23529858015721583</v>
      </c>
      <c r="Z75" s="11">
        <f>'OddsRatio_working_3-way'!X75^(1/3)*COS('OddsRatio_working_3-way'!Y75/3)</f>
        <v>0.52935007063678807</v>
      </c>
      <c r="AA75" s="11">
        <f>'OddsRatio_working_3-way'!X75^(1/3)*COS(('OddsRatio_working_3-way'!Y75+2*PI())/3)</f>
        <v>-0.30070497135788982</v>
      </c>
      <c r="AB75" s="11">
        <f>'OddsRatio_working_3-way'!X75^(1/3)*COS(('OddsRatio_working_3-way'!Y75+4*PI())/3)</f>
        <v>-0.22864509927889831</v>
      </c>
      <c r="AC75" s="11">
        <f>'OddsRatio_working_3-way'!X75^(1/3)*SIN('OddsRatio_working_3-way'!Y75/3)</f>
        <v>4.1603786542575766E-2</v>
      </c>
      <c r="AD75" s="11">
        <f>'OddsRatio_working_3-way'!X75^(1/3)*SIN(('OddsRatio_working_3-way'!Y75+2*PI())/3)</f>
        <v>0.43762871539525761</v>
      </c>
      <c r="AE75" s="11">
        <f>'OddsRatio_working_3-way'!X75^(1/3)*SIN(('OddsRatio_working_3-way'!Y75+4*PI())/3)</f>
        <v>-0.47923250193783334</v>
      </c>
      <c r="AF75" s="11">
        <f>-'OddsRatio_working_3-way'!U75/(3*'OddsRatio_working_3-way'!X75^(1/3))*COS(('OddsRatio_working_3-way'!Y75)/3)</f>
        <v>0.52935007063678818</v>
      </c>
      <c r="AG75" s="11">
        <f>-'OddsRatio_working_3-way'!U75/(3*'OddsRatio_working_3-way'!X75^(1/3))*COS(('OddsRatio_working_3-way'!Y75+2*PI())/3)</f>
        <v>-0.30070497135788987</v>
      </c>
      <c r="AH75" s="11">
        <f>-'OddsRatio_working_3-way'!U75/(3*'OddsRatio_working_3-way'!X75^(1/3))*COS(('OddsRatio_working_3-way'!Y75+4*PI())/3)</f>
        <v>-0.22864509927889837</v>
      </c>
      <c r="AI75" s="11">
        <f>'OddsRatio_working_3-way'!U75/(3*'OddsRatio_working_3-way'!X75^(1/3))*SIN(('OddsRatio_working_3-way'!Y75)/3)</f>
        <v>-4.1603786542575773E-2</v>
      </c>
      <c r="AJ75" s="11">
        <f>'OddsRatio_working_3-way'!U75/(3*'OddsRatio_working_3-way'!X75^(1/3))*SIN(('OddsRatio_working_3-way'!Y75+2*PI())/3)</f>
        <v>-0.43762871539525766</v>
      </c>
      <c r="AK75" s="11">
        <f>'OddsRatio_working_3-way'!U75/(3*'OddsRatio_working_3-way'!X75^(1/3))*SIN(('OddsRatio_working_3-way'!Y75+4*PI())/3)</f>
        <v>0.47923250193783345</v>
      </c>
      <c r="AL75" s="11">
        <f>'OddsRatio_working_3-way'!Z75+'OddsRatio_working_3-way'!AF75</f>
        <v>1.0587001412735764</v>
      </c>
      <c r="AM75" s="11">
        <f>'OddsRatio_working_3-way'!AA75+'OddsRatio_working_3-way'!AG75</f>
        <v>-0.60140994271577974</v>
      </c>
      <c r="AN75" s="11">
        <f>'OddsRatio_working_3-way'!AB75+'OddsRatio_working_3-way'!AH75</f>
        <v>-0.45729019855779668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1.0587001412735764</v>
      </c>
      <c r="AS75" s="11">
        <f>IF(('OddsRatio_working_3-way'!X75=0),IF(Q75&gt;0,-Q75^(1/3),(-Q75)^(1/3)),'OddsRatio_working_3-way'!AM75-'OddsRatio_working_3-way'!R75/3)</f>
        <v>-0.60140994271577974</v>
      </c>
      <c r="AT75" s="11">
        <f>IF(('OddsRatio_working_3-way'!X75=0),IF(Q75&gt;0,-Q75^(1/3),(-Q75)^(1/3)),'OddsRatio_working_3-way'!AN75-'OddsRatio_working_3-way'!R75/3)</f>
        <v>-0.45729019855779668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2.97</v>
      </c>
      <c r="B76" s="4">
        <f>IF('True_Odds_Calculator_3-way'!B75="","",'True_Odds_Calculator_3-way'!B75)</f>
        <v>3.18</v>
      </c>
      <c r="C76" s="4">
        <f>IF('True_Odds_Calculator_3-way'!C75="","",'True_Odds_Calculator_3-way'!C75)</f>
        <v>2.58</v>
      </c>
      <c r="D76" s="9">
        <f t="shared" si="26"/>
        <v>0.32390730625576442</v>
      </c>
      <c r="E76" s="9">
        <f t="shared" si="27"/>
        <v>0.30213238513495949</v>
      </c>
      <c r="F76" s="9">
        <f t="shared" si="28"/>
        <v>0.37396030860927593</v>
      </c>
      <c r="G76" s="9">
        <f t="shared" si="29"/>
        <v>1.0595446726752191</v>
      </c>
      <c r="H76" s="9">
        <f t="shared" si="30"/>
        <v>3.087303005170182</v>
      </c>
      <c r="I76" s="9">
        <f t="shared" si="31"/>
        <v>3.3098073864319777</v>
      </c>
      <c r="J76" s="9">
        <f t="shared" si="32"/>
        <v>2.6740805828268468</v>
      </c>
      <c r="K76" s="11">
        <f t="shared" si="33"/>
        <v>0.33670033670033667</v>
      </c>
      <c r="L76" s="11">
        <f t="shared" si="34"/>
        <v>0.31446540880503143</v>
      </c>
      <c r="M76" s="11">
        <f t="shared" si="35"/>
        <v>0.38759689922480617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-0.2784687923881527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0.23515344562587503</v>
      </c>
      <c r="Q76" s="11">
        <f>2*'OddsRatio_working_3-way'!K76*'OddsRatio_working_3-way'!L76*'OddsRatio_working_3-way'!M76</f>
        <v>8.2077991492452013E-2</v>
      </c>
      <c r="R76" s="11">
        <f t="shared" si="36"/>
        <v>0</v>
      </c>
      <c r="S76" s="11">
        <f t="shared" si="37"/>
        <v>-0.84445170178387108</v>
      </c>
      <c r="T76" s="11">
        <f t="shared" si="38"/>
        <v>-0.29474753988965829</v>
      </c>
      <c r="U76" s="11">
        <f>'OddsRatio_working_3-way'!S76-'OddsRatio_working_3-way'!R76^2/3</f>
        <v>-0.84445170178387108</v>
      </c>
      <c r="V76" s="11">
        <f>'OddsRatio_working_3-way'!S76*'OddsRatio_working_3-way'!R76/3-2*'OddsRatio_working_3-way'!R76^3/27-'OddsRatio_working_3-way'!T76</f>
        <v>0.29474753988965829</v>
      </c>
      <c r="W76" s="11">
        <f>'OddsRatio_working_3-way'!V76^2+4*'OddsRatio_working_3-way'!U76^3/27</f>
        <v>-2.3353530672561434E-3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0.14934144212028175</v>
      </c>
      <c r="Y76" s="11">
        <f>IF('OddsRatio_working_3-way'!W76&gt;=0,IF('OddsRatio_working_3-way'!V76+SQRT('OddsRatio_working_3-way'!W76)&gt;0,0,PI()),ACOS('OddsRatio_working_3-way'!V76/(2*'OddsRatio_working_3-way'!X76)))</f>
        <v>0.16250966637462394</v>
      </c>
      <c r="Z76" s="11">
        <f>'OddsRatio_working_3-way'!X76^(1/3)*COS('OddsRatio_working_3-way'!Y76/3)</f>
        <v>0.52977233633760956</v>
      </c>
      <c r="AA76" s="11">
        <f>'OddsRatio_working_3-way'!X76^(1/3)*COS(('OddsRatio_working_3-way'!Y76+2*PI())/3)</f>
        <v>-0.2897634506673179</v>
      </c>
      <c r="AB76" s="11">
        <f>'OddsRatio_working_3-way'!X76^(1/3)*COS(('OddsRatio_working_3-way'!Y76+4*PI())/3)</f>
        <v>-0.24000888567029172</v>
      </c>
      <c r="AC76" s="11">
        <f>'OddsRatio_working_3-way'!X76^(1/3)*SIN('OddsRatio_working_3-way'!Y76/3)</f>
        <v>2.8725811494445828E-2</v>
      </c>
      <c r="AD76" s="11">
        <f>'OddsRatio_working_3-way'!X76^(1/3)*SIN(('OddsRatio_working_3-way'!Y76+2*PI())/3)</f>
        <v>0.44443339574338075</v>
      </c>
      <c r="AE76" s="11">
        <f>'OddsRatio_working_3-way'!X76^(1/3)*SIN(('OddsRatio_working_3-way'!Y76+4*PI())/3)</f>
        <v>-0.47315920723782656</v>
      </c>
      <c r="AF76" s="11">
        <f>-'OddsRatio_working_3-way'!U76/(3*'OddsRatio_working_3-way'!X76^(1/3))*COS(('OddsRatio_working_3-way'!Y76)/3)</f>
        <v>0.52977233633760956</v>
      </c>
      <c r="AG76" s="11">
        <f>-'OddsRatio_working_3-way'!U76/(3*'OddsRatio_working_3-way'!X76^(1/3))*COS(('OddsRatio_working_3-way'!Y76+2*PI())/3)</f>
        <v>-0.2897634506673179</v>
      </c>
      <c r="AH76" s="11">
        <f>-'OddsRatio_working_3-way'!U76/(3*'OddsRatio_working_3-way'!X76^(1/3))*COS(('OddsRatio_working_3-way'!Y76+4*PI())/3)</f>
        <v>-0.24000888567029172</v>
      </c>
      <c r="AI76" s="11">
        <f>'OddsRatio_working_3-way'!U76/(3*'OddsRatio_working_3-way'!X76^(1/3))*SIN(('OddsRatio_working_3-way'!Y76)/3)</f>
        <v>-2.8725811494445828E-2</v>
      </c>
      <c r="AJ76" s="11">
        <f>'OddsRatio_working_3-way'!U76/(3*'OddsRatio_working_3-way'!X76^(1/3))*SIN(('OddsRatio_working_3-way'!Y76+2*PI())/3)</f>
        <v>-0.44443339574338075</v>
      </c>
      <c r="AK76" s="11">
        <f>'OddsRatio_working_3-way'!U76/(3*'OddsRatio_working_3-way'!X76^(1/3))*SIN(('OddsRatio_working_3-way'!Y76+4*PI())/3)</f>
        <v>0.47315920723782656</v>
      </c>
      <c r="AL76" s="11">
        <f>'OddsRatio_working_3-way'!Z76+'OddsRatio_working_3-way'!AF76</f>
        <v>1.0595446726752191</v>
      </c>
      <c r="AM76" s="11">
        <f>'OddsRatio_working_3-way'!AA76+'OddsRatio_working_3-way'!AG76</f>
        <v>-0.5795269013346358</v>
      </c>
      <c r="AN76" s="11">
        <f>'OddsRatio_working_3-way'!AB76+'OddsRatio_working_3-way'!AH76</f>
        <v>-0.48001777134058343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1.0595446726752191</v>
      </c>
      <c r="AS76" s="11">
        <f>IF(('OddsRatio_working_3-way'!X76=0),IF(Q76&gt;0,-Q76^(1/3),(-Q76)^(1/3)),'OddsRatio_working_3-way'!AM76-'OddsRatio_working_3-way'!R76/3)</f>
        <v>-0.5795269013346358</v>
      </c>
      <c r="AT76" s="11">
        <f>IF(('OddsRatio_working_3-way'!X76=0),IF(Q76&gt;0,-Q76^(1/3),(-Q76)^(1/3)),'OddsRatio_working_3-way'!AN76-'OddsRatio_working_3-way'!R76/3)</f>
        <v>-0.48001777134058343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2.21</v>
      </c>
      <c r="B77" s="4">
        <f>IF('True_Odds_Calculator_3-way'!B76="","",'True_Odds_Calculator_3-way'!B76)</f>
        <v>3.65</v>
      </c>
      <c r="C77" s="4">
        <f>IF('True_Odds_Calculator_3-way'!C76="","",'True_Odds_Calculator_3-way'!C76)</f>
        <v>3.32</v>
      </c>
      <c r="D77" s="9">
        <f t="shared" si="26"/>
        <v>0.44201336256434892</v>
      </c>
      <c r="E77" s="9">
        <f t="shared" si="27"/>
        <v>0.26562501484167583</v>
      </c>
      <c r="F77" s="9">
        <f t="shared" si="28"/>
        <v>0.29236162259397541</v>
      </c>
      <c r="G77" s="9">
        <f t="shared" si="29"/>
        <v>1.0432851592459347</v>
      </c>
      <c r="H77" s="9">
        <f t="shared" si="30"/>
        <v>2.2623750426875806</v>
      </c>
      <c r="I77" s="9">
        <f t="shared" si="31"/>
        <v>3.7647056720017273</v>
      </c>
      <c r="J77" s="9">
        <f t="shared" si="32"/>
        <v>3.4204215694505677</v>
      </c>
      <c r="K77" s="11">
        <f t="shared" si="33"/>
        <v>0.45248868778280543</v>
      </c>
      <c r="L77" s="11">
        <f t="shared" si="34"/>
        <v>0.27397260273972601</v>
      </c>
      <c r="M77" s="11">
        <f t="shared" si="35"/>
        <v>0.30120481927710846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-0.27777682352791822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0.23076250953108912</v>
      </c>
      <c r="Q77" s="11">
        <f>2*'OddsRatio_working_3-way'!K77*'OddsRatio_working_3-way'!L77*'OddsRatio_working_3-way'!M77</f>
        <v>7.4680423796468956E-2</v>
      </c>
      <c r="R77" s="11">
        <f t="shared" si="36"/>
        <v>0</v>
      </c>
      <c r="S77" s="11">
        <f t="shared" si="37"/>
        <v>-0.83074788817972112</v>
      </c>
      <c r="T77" s="11">
        <f t="shared" si="38"/>
        <v>-0.26885044924910062</v>
      </c>
      <c r="U77" s="11">
        <f>'OddsRatio_working_3-way'!S77-'OddsRatio_working_3-way'!R77^2/3</f>
        <v>-0.83074788817972112</v>
      </c>
      <c r="V77" s="11">
        <f>'OddsRatio_working_3-way'!S77*'OddsRatio_working_3-way'!R77/3-2*'OddsRatio_working_3-way'!R77^3/27-'OddsRatio_working_3-way'!T77</f>
        <v>0.26885044924910062</v>
      </c>
      <c r="W77" s="11">
        <f>'OddsRatio_working_3-way'!V77^2+4*'OddsRatio_working_3-way'!U77^3/27</f>
        <v>-1.2657814259713379E-2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0.1457209476372191</v>
      </c>
      <c r="Y77" s="11">
        <f>IF('OddsRatio_working_3-way'!W77&gt;=0,IF('OddsRatio_working_3-way'!V77+SQRT('OddsRatio_working_3-way'!W77)&gt;0,0,PI()),ACOS('OddsRatio_working_3-way'!V77/(2*'OddsRatio_working_3-way'!X77)))</f>
        <v>0.39633019958503946</v>
      </c>
      <c r="Z77" s="11">
        <f>'OddsRatio_working_3-way'!X77^(1/3)*COS('OddsRatio_working_3-way'!Y77/3)</f>
        <v>0.52164257962296745</v>
      </c>
      <c r="AA77" s="11">
        <f>'OddsRatio_working_3-way'!X77^(1/3)*COS(('OddsRatio_working_3-way'!Y77+2*PI())/3)</f>
        <v>-0.32085241830456096</v>
      </c>
      <c r="AB77" s="11">
        <f>'OddsRatio_working_3-way'!X77^(1/3)*COS(('OddsRatio_working_3-way'!Y77+4*PI())/3)</f>
        <v>-0.20079016131840666</v>
      </c>
      <c r="AC77" s="11">
        <f>'OddsRatio_working_3-way'!X77^(1/3)*SIN('OddsRatio_working_3-way'!Y77/3)</f>
        <v>6.9317976390470437E-2</v>
      </c>
      <c r="AD77" s="11">
        <f>'OddsRatio_working_3-way'!X77^(1/3)*SIN(('OddsRatio_working_3-way'!Y77+2*PI())/3)</f>
        <v>0.41709673745390152</v>
      </c>
      <c r="AE77" s="11">
        <f>'OddsRatio_working_3-way'!X77^(1/3)*SIN(('OddsRatio_working_3-way'!Y77+4*PI())/3)</f>
        <v>-0.48641471384437168</v>
      </c>
      <c r="AF77" s="11">
        <f>-'OddsRatio_working_3-way'!U77/(3*'OddsRatio_working_3-way'!X77^(1/3))*COS(('OddsRatio_working_3-way'!Y77)/3)</f>
        <v>0.52164257962296734</v>
      </c>
      <c r="AG77" s="11">
        <f>-'OddsRatio_working_3-way'!U77/(3*'OddsRatio_working_3-way'!X77^(1/3))*COS(('OddsRatio_working_3-way'!Y77+2*PI())/3)</f>
        <v>-0.32085241830456085</v>
      </c>
      <c r="AH77" s="11">
        <f>-'OddsRatio_working_3-way'!U77/(3*'OddsRatio_working_3-way'!X77^(1/3))*COS(('OddsRatio_working_3-way'!Y77+4*PI())/3)</f>
        <v>-0.20079016131840663</v>
      </c>
      <c r="AI77" s="11">
        <f>'OddsRatio_working_3-way'!U77/(3*'OddsRatio_working_3-way'!X77^(1/3))*SIN(('OddsRatio_working_3-way'!Y77)/3)</f>
        <v>-6.9317976390470423E-2</v>
      </c>
      <c r="AJ77" s="11">
        <f>'OddsRatio_working_3-way'!U77/(3*'OddsRatio_working_3-way'!X77^(1/3))*SIN(('OddsRatio_working_3-way'!Y77+2*PI())/3)</f>
        <v>-0.41709673745390141</v>
      </c>
      <c r="AK77" s="11">
        <f>'OddsRatio_working_3-way'!U77/(3*'OddsRatio_working_3-way'!X77^(1/3))*SIN(('OddsRatio_working_3-way'!Y77+4*PI())/3)</f>
        <v>0.48641471384437157</v>
      </c>
      <c r="AL77" s="11">
        <f>'OddsRatio_working_3-way'!Z77+'OddsRatio_working_3-way'!AF77</f>
        <v>1.0432851592459347</v>
      </c>
      <c r="AM77" s="11">
        <f>'OddsRatio_working_3-way'!AA77+'OddsRatio_working_3-way'!AG77</f>
        <v>-0.64170483660912181</v>
      </c>
      <c r="AN77" s="11">
        <f>'OddsRatio_working_3-way'!AB77+'OddsRatio_working_3-way'!AH77</f>
        <v>-0.40158032263681331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1.0432851592459347</v>
      </c>
      <c r="AS77" s="11">
        <f>IF(('OddsRatio_working_3-way'!X77=0),IF(Q77&gt;0,-Q77^(1/3),(-Q77)^(1/3)),'OddsRatio_working_3-way'!AM77-'OddsRatio_working_3-way'!R77/3)</f>
        <v>-0.64170483660912181</v>
      </c>
      <c r="AT77" s="11">
        <f>IF(('OddsRatio_working_3-way'!X77=0),IF(Q77&gt;0,-Q77^(1/3),(-Q77)^(1/3)),'OddsRatio_working_3-way'!AN77-'OddsRatio_working_3-way'!R77/3)</f>
        <v>-0.40158032263681331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2.4700000000000002</v>
      </c>
      <c r="B78" s="4">
        <f>IF('True_Odds_Calculator_3-way'!B77="","",'True_Odds_Calculator_3-way'!B77)</f>
        <v>3.84</v>
      </c>
      <c r="C78" s="4">
        <f>IF('True_Odds_Calculator_3-way'!C77="","",'True_Odds_Calculator_3-way'!C77)</f>
        <v>2.76</v>
      </c>
      <c r="D78" s="9">
        <f t="shared" si="26"/>
        <v>0.39483062665535812</v>
      </c>
      <c r="E78" s="9">
        <f t="shared" si="27"/>
        <v>0.25244902561598315</v>
      </c>
      <c r="F78" s="9">
        <f t="shared" si="28"/>
        <v>0.35272034772865857</v>
      </c>
      <c r="G78" s="9">
        <f t="shared" si="29"/>
        <v>1.0426745495911867</v>
      </c>
      <c r="H78" s="9">
        <f t="shared" si="30"/>
        <v>2.5327315878990446</v>
      </c>
      <c r="I78" s="9">
        <f t="shared" si="31"/>
        <v>3.9611957208389703</v>
      </c>
      <c r="J78" s="9">
        <f t="shared" si="32"/>
        <v>2.8351072072804886</v>
      </c>
      <c r="K78" s="11">
        <f t="shared" si="33"/>
        <v>0.40485829959514169</v>
      </c>
      <c r="L78" s="11">
        <f t="shared" si="34"/>
        <v>0.26041666666666669</v>
      </c>
      <c r="M78" s="11">
        <f t="shared" si="35"/>
        <v>0.3623188405797102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-0.28067975121750866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0.23187366758591016</v>
      </c>
      <c r="Q78" s="11">
        <f>2*'OddsRatio_working_3-way'!K78*'OddsRatio_working_3-way'!L78*'OddsRatio_working_3-way'!M78</f>
        <v>7.639989047311703E-2</v>
      </c>
      <c r="R78" s="11">
        <f t="shared" si="36"/>
        <v>0</v>
      </c>
      <c r="S78" s="11">
        <f t="shared" si="37"/>
        <v>-0.82611469683904293</v>
      </c>
      <c r="T78" s="11">
        <f t="shared" si="38"/>
        <v>-0.27219594624021187</v>
      </c>
      <c r="U78" s="11">
        <f>'OddsRatio_working_3-way'!S78-'OddsRatio_working_3-way'!R78^2/3</f>
        <v>-0.82611469683904293</v>
      </c>
      <c r="V78" s="11">
        <f>'OddsRatio_working_3-way'!S78*'OddsRatio_working_3-way'!R78/3-2*'OddsRatio_working_3-way'!R78^3/27-'OddsRatio_working_3-way'!T78</f>
        <v>0.27219594624021187</v>
      </c>
      <c r="W78" s="11">
        <f>'OddsRatio_working_3-way'!V78^2+4*'OddsRatio_working_3-way'!U78^3/27</f>
        <v>-9.4345184507168001E-3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0.14450359130513082</v>
      </c>
      <c r="Y78" s="11">
        <f>IF('OddsRatio_working_3-way'!W78&gt;=0,IF('OddsRatio_working_3-way'!V78+SQRT('OddsRatio_working_3-way'!W78)&gt;0,0,PI()),ACOS('OddsRatio_working_3-way'!V78/(2*'OddsRatio_working_3-way'!X78)))</f>
        <v>0.3427587322706882</v>
      </c>
      <c r="Z78" s="11">
        <f>'OddsRatio_working_3-way'!X78^(1/3)*COS('OddsRatio_working_3-way'!Y78/3)</f>
        <v>0.52133727479559322</v>
      </c>
      <c r="AA78" s="11">
        <f>'OddsRatio_working_3-way'!X78^(1/3)*COS(('OddsRatio_working_3-way'!Y78+2*PI())/3)</f>
        <v>-0.3124784689096709</v>
      </c>
      <c r="AB78" s="11">
        <f>'OddsRatio_working_3-way'!X78^(1/3)*COS(('OddsRatio_working_3-way'!Y78+4*PI())/3)</f>
        <v>-0.2088588058859224</v>
      </c>
      <c r="AC78" s="11">
        <f>'OddsRatio_working_3-way'!X78^(1/3)*SIN('OddsRatio_working_3-way'!Y78/3)</f>
        <v>5.9824840340099647E-2</v>
      </c>
      <c r="AD78" s="11">
        <f>'OddsRatio_working_3-way'!X78^(1/3)*SIN(('OddsRatio_working_3-way'!Y78+2*PI())/3)</f>
        <v>0.4215789037426827</v>
      </c>
      <c r="AE78" s="11">
        <f>'OddsRatio_working_3-way'!X78^(1/3)*SIN(('OddsRatio_working_3-way'!Y78+4*PI())/3)</f>
        <v>-0.48140374408278219</v>
      </c>
      <c r="AF78" s="11">
        <f>-'OddsRatio_working_3-way'!U78/(3*'OddsRatio_working_3-way'!X78^(1/3))*COS(('OddsRatio_working_3-way'!Y78)/3)</f>
        <v>0.52133727479559333</v>
      </c>
      <c r="AG78" s="11">
        <f>-'OddsRatio_working_3-way'!U78/(3*'OddsRatio_working_3-way'!X78^(1/3))*COS(('OddsRatio_working_3-way'!Y78+2*PI())/3)</f>
        <v>-0.31247846890967096</v>
      </c>
      <c r="AH78" s="11">
        <f>-'OddsRatio_working_3-way'!U78/(3*'OddsRatio_working_3-way'!X78^(1/3))*COS(('OddsRatio_working_3-way'!Y78+4*PI())/3)</f>
        <v>-0.20885880588592245</v>
      </c>
      <c r="AI78" s="11">
        <f>'OddsRatio_working_3-way'!U78/(3*'OddsRatio_working_3-way'!X78^(1/3))*SIN(('OddsRatio_working_3-way'!Y78)/3)</f>
        <v>-5.9824840340099654E-2</v>
      </c>
      <c r="AJ78" s="11">
        <f>'OddsRatio_working_3-way'!U78/(3*'OddsRatio_working_3-way'!X78^(1/3))*SIN(('OddsRatio_working_3-way'!Y78+2*PI())/3)</f>
        <v>-0.42157890374268275</v>
      </c>
      <c r="AK78" s="11">
        <f>'OddsRatio_working_3-way'!U78/(3*'OddsRatio_working_3-way'!X78^(1/3))*SIN(('OddsRatio_working_3-way'!Y78+4*PI())/3)</f>
        <v>0.48140374408278225</v>
      </c>
      <c r="AL78" s="11">
        <f>'OddsRatio_working_3-way'!Z78+'OddsRatio_working_3-way'!AF78</f>
        <v>1.0426745495911867</v>
      </c>
      <c r="AM78" s="11">
        <f>'OddsRatio_working_3-way'!AA78+'OddsRatio_working_3-way'!AG78</f>
        <v>-0.62495693781934181</v>
      </c>
      <c r="AN78" s="11">
        <f>'OddsRatio_working_3-way'!AB78+'OddsRatio_working_3-way'!AH78</f>
        <v>-0.41771761177184485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1.0426745495911867</v>
      </c>
      <c r="AS78" s="11">
        <f>IF(('OddsRatio_working_3-way'!X78=0),IF(Q78&gt;0,-Q78^(1/3),(-Q78)^(1/3)),'OddsRatio_working_3-way'!AM78-'OddsRatio_working_3-way'!R78/3)</f>
        <v>-0.62495693781934181</v>
      </c>
      <c r="AT78" s="11">
        <f>IF(('OddsRatio_working_3-way'!X78=0),IF(Q78&gt;0,-Q78^(1/3),(-Q78)^(1/3)),'OddsRatio_working_3-way'!AN78-'OddsRatio_working_3-way'!R78/3)</f>
        <v>-0.41771761177184485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1.81</v>
      </c>
      <c r="B79" s="4">
        <f>IF('True_Odds_Calculator_3-way'!B78="","",'True_Odds_Calculator_3-way'!B78)</f>
        <v>3.92</v>
      </c>
      <c r="C79" s="4">
        <f>IF('True_Odds_Calculator_3-way'!C78="","",'True_Odds_Calculator_3-way'!C78)</f>
        <v>4.49</v>
      </c>
      <c r="D79" s="9">
        <f t="shared" si="26"/>
        <v>0.54009679375879904</v>
      </c>
      <c r="E79" s="9">
        <f t="shared" si="27"/>
        <v>0.24571975035175214</v>
      </c>
      <c r="F79" s="9">
        <f t="shared" si="28"/>
        <v>0.21418345588944859</v>
      </c>
      <c r="G79" s="9">
        <f t="shared" si="29"/>
        <v>1.0512592236454064</v>
      </c>
      <c r="H79" s="9">
        <f t="shared" si="30"/>
        <v>1.851519971152779</v>
      </c>
      <c r="I79" s="9">
        <f t="shared" si="31"/>
        <v>4.0696769330445859</v>
      </c>
      <c r="J79" s="9">
        <f t="shared" si="32"/>
        <v>4.6688946905224693</v>
      </c>
      <c r="K79" s="11">
        <f t="shared" si="33"/>
        <v>0.5524861878453039</v>
      </c>
      <c r="L79" s="11">
        <f t="shared" si="34"/>
        <v>0.25510204081632654</v>
      </c>
      <c r="M79" s="11">
        <f t="shared" si="35"/>
        <v>0.22271714922048996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-0.25910889032919382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0.22663460048651735</v>
      </c>
      <c r="Q79" s="11">
        <f>2*'OddsRatio_working_3-way'!K79*'OddsRatio_working_3-way'!L79*'OddsRatio_working_3-way'!M79</f>
        <v>6.2779667724797039E-2</v>
      </c>
      <c r="R79" s="11">
        <f t="shared" si="36"/>
        <v>0</v>
      </c>
      <c r="S79" s="11">
        <f t="shared" si="37"/>
        <v>-0.87466933380240874</v>
      </c>
      <c r="T79" s="11">
        <f t="shared" si="38"/>
        <v>-0.24229067418349268</v>
      </c>
      <c r="U79" s="11">
        <f>'OddsRatio_working_3-way'!S79-'OddsRatio_working_3-way'!R79^2/3</f>
        <v>-0.87466933380240874</v>
      </c>
      <c r="V79" s="11">
        <f>'OddsRatio_working_3-way'!S79*'OddsRatio_working_3-way'!R79/3-2*'OddsRatio_working_3-way'!R79^3/27-'OddsRatio_working_3-way'!T79</f>
        <v>0.24229067418349268</v>
      </c>
      <c r="W79" s="11">
        <f>'OddsRatio_working_3-way'!V79^2+4*'OddsRatio_working_3-way'!U79^3/27</f>
        <v>-4.0430438545798204E-2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0.15742872144409484</v>
      </c>
      <c r="Y79" s="11">
        <f>IF('OddsRatio_working_3-way'!W79&gt;=0,IF('OddsRatio_working_3-way'!V79+SQRT('OddsRatio_working_3-way'!W79)&gt;0,0,PI()),ACOS('OddsRatio_working_3-way'!V79/(2*'OddsRatio_working_3-way'!X79)))</f>
        <v>0.69269930175678418</v>
      </c>
      <c r="Z79" s="11">
        <f>'OddsRatio_working_3-way'!X79^(1/3)*COS('OddsRatio_working_3-way'!Y79/3)</f>
        <v>0.52562961182270318</v>
      </c>
      <c r="AA79" s="11">
        <f>'OddsRatio_working_3-way'!X79^(1/3)*COS(('OddsRatio_working_3-way'!Y79+2*PI())/3)</f>
        <v>-0.36983100483440257</v>
      </c>
      <c r="AB79" s="11">
        <f>'OddsRatio_working_3-way'!X79^(1/3)*COS(('OddsRatio_working_3-way'!Y79+4*PI())/3)</f>
        <v>-0.15579860698830064</v>
      </c>
      <c r="AC79" s="11">
        <f>'OddsRatio_working_3-way'!X79^(1/3)*SIN('OddsRatio_working_3-way'!Y79/3)</f>
        <v>0.12357166251174807</v>
      </c>
      <c r="AD79" s="11">
        <f>'OddsRatio_working_3-way'!X79^(1/3)*SIN(('OddsRatio_working_3-way'!Y79+2*PI())/3)</f>
        <v>0.39342276556394018</v>
      </c>
      <c r="AE79" s="11">
        <f>'OddsRatio_working_3-way'!X79^(1/3)*SIN(('OddsRatio_working_3-way'!Y79+4*PI())/3)</f>
        <v>-0.51699442807568818</v>
      </c>
      <c r="AF79" s="11">
        <f>-'OddsRatio_working_3-way'!U79/(3*'OddsRatio_working_3-way'!X79^(1/3))*COS(('OddsRatio_working_3-way'!Y79)/3)</f>
        <v>0.52562961182270318</v>
      </c>
      <c r="AG79" s="11">
        <f>-'OddsRatio_working_3-way'!U79/(3*'OddsRatio_working_3-way'!X79^(1/3))*COS(('OddsRatio_working_3-way'!Y79+2*PI())/3)</f>
        <v>-0.36983100483440257</v>
      </c>
      <c r="AH79" s="11">
        <f>-'OddsRatio_working_3-way'!U79/(3*'OddsRatio_working_3-way'!X79^(1/3))*COS(('OddsRatio_working_3-way'!Y79+4*PI())/3)</f>
        <v>-0.15579860698830064</v>
      </c>
      <c r="AI79" s="11">
        <f>'OddsRatio_working_3-way'!U79/(3*'OddsRatio_working_3-way'!X79^(1/3))*SIN(('OddsRatio_working_3-way'!Y79)/3)</f>
        <v>-0.12357166251174807</v>
      </c>
      <c r="AJ79" s="11">
        <f>'OddsRatio_working_3-way'!U79/(3*'OddsRatio_working_3-way'!X79^(1/3))*SIN(('OddsRatio_working_3-way'!Y79+2*PI())/3)</f>
        <v>-0.39342276556394018</v>
      </c>
      <c r="AK79" s="11">
        <f>'OddsRatio_working_3-way'!U79/(3*'OddsRatio_working_3-way'!X79^(1/3))*SIN(('OddsRatio_working_3-way'!Y79+4*PI())/3)</f>
        <v>0.51699442807568818</v>
      </c>
      <c r="AL79" s="11">
        <f>'OddsRatio_working_3-way'!Z79+'OddsRatio_working_3-way'!AF79</f>
        <v>1.0512592236454064</v>
      </c>
      <c r="AM79" s="11">
        <f>'OddsRatio_working_3-way'!AA79+'OddsRatio_working_3-way'!AG79</f>
        <v>-0.73966200966880513</v>
      </c>
      <c r="AN79" s="11">
        <f>'OddsRatio_working_3-way'!AB79+'OddsRatio_working_3-way'!AH79</f>
        <v>-0.31159721397660128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1.0512592236454064</v>
      </c>
      <c r="AS79" s="11">
        <f>IF(('OddsRatio_working_3-way'!X79=0),IF(Q79&gt;0,-Q79^(1/3),(-Q79)^(1/3)),'OddsRatio_working_3-way'!AM79-'OddsRatio_working_3-way'!R79/3)</f>
        <v>-0.73966200966880513</v>
      </c>
      <c r="AT79" s="11">
        <f>IF(('OddsRatio_working_3-way'!X79=0),IF(Q79&gt;0,-Q79^(1/3),(-Q79)^(1/3)),'OddsRatio_working_3-way'!AN79-'OddsRatio_working_3-way'!R79/3)</f>
        <v>-0.31159721397660128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2.38</v>
      </c>
      <c r="B80" s="4">
        <f>IF('True_Odds_Calculator_3-way'!B79="","",'True_Odds_Calculator_3-way'!B79)</f>
        <v>3.38</v>
      </c>
      <c r="C80" s="4">
        <f>IF('True_Odds_Calculator_3-way'!C79="","",'True_Odds_Calculator_3-way'!C79)</f>
        <v>3.2</v>
      </c>
      <c r="D80" s="9">
        <f t="shared" si="26"/>
        <v>0.40971270117187453</v>
      </c>
      <c r="E80" s="9">
        <f t="shared" si="27"/>
        <v>0.28696501670262703</v>
      </c>
      <c r="F80" s="9">
        <f t="shared" si="28"/>
        <v>0.30332228212549828</v>
      </c>
      <c r="G80" s="9">
        <f t="shared" si="29"/>
        <v>1.0440106401808418</v>
      </c>
      <c r="H80" s="9">
        <f t="shared" si="30"/>
        <v>2.4407346834495618</v>
      </c>
      <c r="I80" s="9">
        <f t="shared" si="31"/>
        <v>3.4847453236304027</v>
      </c>
      <c r="J80" s="9">
        <f t="shared" si="32"/>
        <v>3.2968234083978518</v>
      </c>
      <c r="K80" s="11">
        <f t="shared" si="33"/>
        <v>0.42016806722689076</v>
      </c>
      <c r="L80" s="11">
        <f t="shared" si="34"/>
        <v>0.29585798816568049</v>
      </c>
      <c r="M80" s="11">
        <f t="shared" si="35"/>
        <v>0.3125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-0.28069526627218933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0.23152752225150419</v>
      </c>
      <c r="Q80" s="11">
        <f>2*'OddsRatio_working_3-way'!K80*'OddsRatio_working_3-way'!L80*'OddsRatio_working_3-way'!M80</f>
        <v>7.7693799413256437E-2</v>
      </c>
      <c r="R80" s="11">
        <f t="shared" si="36"/>
        <v>0</v>
      </c>
      <c r="S80" s="11">
        <f t="shared" si="37"/>
        <v>-0.82483586319903479</v>
      </c>
      <c r="T80" s="11">
        <f t="shared" si="38"/>
        <v>-0.27679055812048148</v>
      </c>
      <c r="U80" s="11">
        <f>'OddsRatio_working_3-way'!S80-'OddsRatio_working_3-way'!R80^2/3</f>
        <v>-0.82483586319903479</v>
      </c>
      <c r="V80" s="11">
        <f>'OddsRatio_working_3-way'!S80*'OddsRatio_working_3-way'!R80/3-2*'OddsRatio_working_3-way'!R80^3/27-'OddsRatio_working_3-way'!T80</f>
        <v>0.27679055812048148</v>
      </c>
      <c r="W80" s="11">
        <f>'OddsRatio_working_3-way'!V80^2+4*'OddsRatio_working_3-way'!U80^3/27</f>
        <v>-6.5248454307314102E-3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0.14416818173177035</v>
      </c>
      <c r="Y80" s="11">
        <f>IF('OddsRatio_working_3-way'!W80&gt;=0,IF('OddsRatio_working_3-way'!V80+SQRT('OddsRatio_working_3-way'!W80)&gt;0,0,PI()),ACOS('OddsRatio_working_3-way'!V80/(2*'OddsRatio_working_3-way'!X80)))</f>
        <v>0.28394705021736799</v>
      </c>
      <c r="Z80" s="11">
        <f>'OddsRatio_working_3-way'!X80^(1/3)*COS('OddsRatio_working_3-way'!Y80/3)</f>
        <v>0.52200532009042078</v>
      </c>
      <c r="AA80" s="11">
        <f>'OddsRatio_working_3-way'!X80^(1/3)*COS(('OddsRatio_working_3-way'!Y80+2*PI())/3)</f>
        <v>-0.30391885917481298</v>
      </c>
      <c r="AB80" s="11">
        <f>'OddsRatio_working_3-way'!X80^(1/3)*COS(('OddsRatio_working_3-way'!Y80+4*PI())/3)</f>
        <v>-0.21808646091560793</v>
      </c>
      <c r="AC80" s="11">
        <f>'OddsRatio_working_3-way'!X80^(1/3)*SIN('OddsRatio_working_3-way'!Y80/3)</f>
        <v>4.9555358240143441E-2</v>
      </c>
      <c r="AD80" s="11">
        <f>'OddsRatio_working_3-way'!X80^(1/3)*SIN(('OddsRatio_working_3-way'!Y80+2*PI())/3)</f>
        <v>0.42729218898886018</v>
      </c>
      <c r="AE80" s="11">
        <f>'OddsRatio_working_3-way'!X80^(1/3)*SIN(('OddsRatio_working_3-way'!Y80+4*PI())/3)</f>
        <v>-0.47684754722900335</v>
      </c>
      <c r="AF80" s="11">
        <f>-'OddsRatio_working_3-way'!U80/(3*'OddsRatio_working_3-way'!X80^(1/3))*COS(('OddsRatio_working_3-way'!Y80)/3)</f>
        <v>0.52200532009042089</v>
      </c>
      <c r="AG80" s="11">
        <f>-'OddsRatio_working_3-way'!U80/(3*'OddsRatio_working_3-way'!X80^(1/3))*COS(('OddsRatio_working_3-way'!Y80+2*PI())/3)</f>
        <v>-0.30391885917481304</v>
      </c>
      <c r="AH80" s="11">
        <f>-'OddsRatio_working_3-way'!U80/(3*'OddsRatio_working_3-way'!X80^(1/3))*COS(('OddsRatio_working_3-way'!Y80+4*PI())/3)</f>
        <v>-0.21808646091560799</v>
      </c>
      <c r="AI80" s="11">
        <f>'OddsRatio_working_3-way'!U80/(3*'OddsRatio_working_3-way'!X80^(1/3))*SIN(('OddsRatio_working_3-way'!Y80)/3)</f>
        <v>-4.9555358240143454E-2</v>
      </c>
      <c r="AJ80" s="11">
        <f>'OddsRatio_working_3-way'!U80/(3*'OddsRatio_working_3-way'!X80^(1/3))*SIN(('OddsRatio_working_3-way'!Y80+2*PI())/3)</f>
        <v>-0.42729218898886023</v>
      </c>
      <c r="AK80" s="11">
        <f>'OddsRatio_working_3-way'!U80/(3*'OddsRatio_working_3-way'!X80^(1/3))*SIN(('OddsRatio_working_3-way'!Y80+4*PI())/3)</f>
        <v>0.47684754722900347</v>
      </c>
      <c r="AL80" s="11">
        <f>'OddsRatio_working_3-way'!Z80+'OddsRatio_working_3-way'!AF80</f>
        <v>1.0440106401808418</v>
      </c>
      <c r="AM80" s="11">
        <f>'OddsRatio_working_3-way'!AA80+'OddsRatio_working_3-way'!AG80</f>
        <v>-0.60783771834962597</v>
      </c>
      <c r="AN80" s="11">
        <f>'OddsRatio_working_3-way'!AB80+'OddsRatio_working_3-way'!AH80</f>
        <v>-0.43617292183121592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1.0440106401808418</v>
      </c>
      <c r="AS80" s="11">
        <f>IF(('OddsRatio_working_3-way'!X80=0),IF(Q80&gt;0,-Q80^(1/3),(-Q80)^(1/3)),'OddsRatio_working_3-way'!AM80-'OddsRatio_working_3-way'!R80/3)</f>
        <v>-0.60783771834962597</v>
      </c>
      <c r="AT80" s="11">
        <f>IF(('OddsRatio_working_3-way'!X80=0),IF(Q80&gt;0,-Q80^(1/3),(-Q80)^(1/3)),'OddsRatio_working_3-way'!AN80-'OddsRatio_working_3-way'!R80/3)</f>
        <v>-0.43617292183121592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1.81</v>
      </c>
      <c r="B81" s="4">
        <f>IF('True_Odds_Calculator_3-way'!B80="","",'True_Odds_Calculator_3-way'!B80)</f>
        <v>3.92</v>
      </c>
      <c r="C81" s="4">
        <f>IF('True_Odds_Calculator_3-way'!C80="","",'True_Odds_Calculator_3-way'!C80)</f>
        <v>4.49</v>
      </c>
      <c r="D81" s="9">
        <f t="shared" si="26"/>
        <v>0.54009679375879904</v>
      </c>
      <c r="E81" s="9">
        <f t="shared" si="27"/>
        <v>0.24571975035175214</v>
      </c>
      <c r="F81" s="9">
        <f t="shared" si="28"/>
        <v>0.21418345588944859</v>
      </c>
      <c r="G81" s="9">
        <f t="shared" si="29"/>
        <v>1.0512592236454064</v>
      </c>
      <c r="H81" s="9">
        <f t="shared" si="30"/>
        <v>1.851519971152779</v>
      </c>
      <c r="I81" s="9">
        <f t="shared" si="31"/>
        <v>4.0696769330445859</v>
      </c>
      <c r="J81" s="9">
        <f t="shared" si="32"/>
        <v>4.6688946905224693</v>
      </c>
      <c r="K81" s="11">
        <f t="shared" si="33"/>
        <v>0.5524861878453039</v>
      </c>
      <c r="L81" s="11">
        <f t="shared" si="34"/>
        <v>0.25510204081632654</v>
      </c>
      <c r="M81" s="11">
        <f t="shared" si="35"/>
        <v>0.22271714922048996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-0.25910889032919382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0.22663460048651735</v>
      </c>
      <c r="Q81" s="11">
        <f>2*'OddsRatio_working_3-way'!K81*'OddsRatio_working_3-way'!L81*'OddsRatio_working_3-way'!M81</f>
        <v>6.2779667724797039E-2</v>
      </c>
      <c r="R81" s="11">
        <f t="shared" si="36"/>
        <v>0</v>
      </c>
      <c r="S81" s="11">
        <f t="shared" si="37"/>
        <v>-0.87466933380240874</v>
      </c>
      <c r="T81" s="11">
        <f t="shared" si="38"/>
        <v>-0.24229067418349268</v>
      </c>
      <c r="U81" s="11">
        <f>'OddsRatio_working_3-way'!S81-'OddsRatio_working_3-way'!R81^2/3</f>
        <v>-0.87466933380240874</v>
      </c>
      <c r="V81" s="11">
        <f>'OddsRatio_working_3-way'!S81*'OddsRatio_working_3-way'!R81/3-2*'OddsRatio_working_3-way'!R81^3/27-'OddsRatio_working_3-way'!T81</f>
        <v>0.24229067418349268</v>
      </c>
      <c r="W81" s="11">
        <f>'OddsRatio_working_3-way'!V81^2+4*'OddsRatio_working_3-way'!U81^3/27</f>
        <v>-4.0430438545798204E-2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0.15742872144409484</v>
      </c>
      <c r="Y81" s="11">
        <f>IF('OddsRatio_working_3-way'!W81&gt;=0,IF('OddsRatio_working_3-way'!V81+SQRT('OddsRatio_working_3-way'!W81)&gt;0,0,PI()),ACOS('OddsRatio_working_3-way'!V81/(2*'OddsRatio_working_3-way'!X81)))</f>
        <v>0.69269930175678418</v>
      </c>
      <c r="Z81" s="11">
        <f>'OddsRatio_working_3-way'!X81^(1/3)*COS('OddsRatio_working_3-way'!Y81/3)</f>
        <v>0.52562961182270318</v>
      </c>
      <c r="AA81" s="11">
        <f>'OddsRatio_working_3-way'!X81^(1/3)*COS(('OddsRatio_working_3-way'!Y81+2*PI())/3)</f>
        <v>-0.36983100483440257</v>
      </c>
      <c r="AB81" s="11">
        <f>'OddsRatio_working_3-way'!X81^(1/3)*COS(('OddsRatio_working_3-way'!Y81+4*PI())/3)</f>
        <v>-0.15579860698830064</v>
      </c>
      <c r="AC81" s="11">
        <f>'OddsRatio_working_3-way'!X81^(1/3)*SIN('OddsRatio_working_3-way'!Y81/3)</f>
        <v>0.12357166251174807</v>
      </c>
      <c r="AD81" s="11">
        <f>'OddsRatio_working_3-way'!X81^(1/3)*SIN(('OddsRatio_working_3-way'!Y81+2*PI())/3)</f>
        <v>0.39342276556394018</v>
      </c>
      <c r="AE81" s="11">
        <f>'OddsRatio_working_3-way'!X81^(1/3)*SIN(('OddsRatio_working_3-way'!Y81+4*PI())/3)</f>
        <v>-0.51699442807568818</v>
      </c>
      <c r="AF81" s="11">
        <f>-'OddsRatio_working_3-way'!U81/(3*'OddsRatio_working_3-way'!X81^(1/3))*COS(('OddsRatio_working_3-way'!Y81)/3)</f>
        <v>0.52562961182270318</v>
      </c>
      <c r="AG81" s="11">
        <f>-'OddsRatio_working_3-way'!U81/(3*'OddsRatio_working_3-way'!X81^(1/3))*COS(('OddsRatio_working_3-way'!Y81+2*PI())/3)</f>
        <v>-0.36983100483440257</v>
      </c>
      <c r="AH81" s="11">
        <f>-'OddsRatio_working_3-way'!U81/(3*'OddsRatio_working_3-way'!X81^(1/3))*COS(('OddsRatio_working_3-way'!Y81+4*PI())/3)</f>
        <v>-0.15579860698830064</v>
      </c>
      <c r="AI81" s="11">
        <f>'OddsRatio_working_3-way'!U81/(3*'OddsRatio_working_3-way'!X81^(1/3))*SIN(('OddsRatio_working_3-way'!Y81)/3)</f>
        <v>-0.12357166251174807</v>
      </c>
      <c r="AJ81" s="11">
        <f>'OddsRatio_working_3-way'!U81/(3*'OddsRatio_working_3-way'!X81^(1/3))*SIN(('OddsRatio_working_3-way'!Y81+2*PI())/3)</f>
        <v>-0.39342276556394018</v>
      </c>
      <c r="AK81" s="11">
        <f>'OddsRatio_working_3-way'!U81/(3*'OddsRatio_working_3-way'!X81^(1/3))*SIN(('OddsRatio_working_3-way'!Y81+4*PI())/3)</f>
        <v>0.51699442807568818</v>
      </c>
      <c r="AL81" s="11">
        <f>'OddsRatio_working_3-way'!Z81+'OddsRatio_working_3-way'!AF81</f>
        <v>1.0512592236454064</v>
      </c>
      <c r="AM81" s="11">
        <f>'OddsRatio_working_3-way'!AA81+'OddsRatio_working_3-way'!AG81</f>
        <v>-0.73966200966880513</v>
      </c>
      <c r="AN81" s="11">
        <f>'OddsRatio_working_3-way'!AB81+'OddsRatio_working_3-way'!AH81</f>
        <v>-0.31159721397660128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1.0512592236454064</v>
      </c>
      <c r="AS81" s="11">
        <f>IF(('OddsRatio_working_3-way'!X81=0),IF(Q81&gt;0,-Q81^(1/3),(-Q81)^(1/3)),'OddsRatio_working_3-way'!AM81-'OddsRatio_working_3-way'!R81/3)</f>
        <v>-0.73966200966880513</v>
      </c>
      <c r="AT81" s="11">
        <f>IF(('OddsRatio_working_3-way'!X81=0),IF(Q81&gt;0,-Q81^(1/3),(-Q81)^(1/3)),'OddsRatio_working_3-way'!AN81-'OddsRatio_working_3-way'!R81/3)</f>
        <v>-0.31159721397660128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2.2799999999999998</v>
      </c>
      <c r="B82" s="4">
        <f>IF('True_Odds_Calculator_3-way'!B81="","",'True_Odds_Calculator_3-way'!B81)</f>
        <v>3.48</v>
      </c>
      <c r="C82" s="4">
        <f>IF('True_Odds_Calculator_3-way'!C81="","",'True_Odds_Calculator_3-way'!C81)</f>
        <v>3.31</v>
      </c>
      <c r="D82" s="9">
        <f t="shared" si="26"/>
        <v>0.4281144525944483</v>
      </c>
      <c r="E82" s="9">
        <f t="shared" si="27"/>
        <v>0.27869445488455941</v>
      </c>
      <c r="F82" s="9">
        <f t="shared" si="28"/>
        <v>0.2931910925209924</v>
      </c>
      <c r="G82" s="9">
        <f t="shared" si="29"/>
        <v>1.0436124760633252</v>
      </c>
      <c r="H82" s="9">
        <f t="shared" si="30"/>
        <v>2.3358239693610563</v>
      </c>
      <c r="I82" s="9">
        <f t="shared" si="31"/>
        <v>3.5881589406370473</v>
      </c>
      <c r="J82" s="9">
        <f t="shared" si="32"/>
        <v>3.4107448197062817</v>
      </c>
      <c r="K82" s="11">
        <f t="shared" si="33"/>
        <v>0.43859649122807021</v>
      </c>
      <c r="L82" s="11">
        <f t="shared" si="34"/>
        <v>0.28735632183908044</v>
      </c>
      <c r="M82" s="11">
        <f t="shared" si="35"/>
        <v>0.30211480362537763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-0.27921037096334977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0.23112483086383884</v>
      </c>
      <c r="Q82" s="11">
        <f>2*'OddsRatio_working_3-way'!K82*'OddsRatio_working_3-way'!L82*'OddsRatio_working_3-way'!M82</f>
        <v>7.6153156792039128E-2</v>
      </c>
      <c r="R82" s="11">
        <f t="shared" si="36"/>
        <v>0</v>
      </c>
      <c r="S82" s="11">
        <f t="shared" si="37"/>
        <v>-0.82778025066331495</v>
      </c>
      <c r="T82" s="11">
        <f t="shared" si="38"/>
        <v>-0.2727447283898895</v>
      </c>
      <c r="U82" s="11">
        <f>'OddsRatio_working_3-way'!S82-'OddsRatio_working_3-way'!R82^2/3</f>
        <v>-0.82778025066331495</v>
      </c>
      <c r="V82" s="11">
        <f>'OddsRatio_working_3-way'!S82*'OddsRatio_working_3-way'!R82/3-2*'OddsRatio_working_3-way'!R82^3/27-'OddsRatio_working_3-way'!T82</f>
        <v>0.2727447283898895</v>
      </c>
      <c r="W82" s="11">
        <f>'OddsRatio_working_3-way'!V82^2+4*'OddsRatio_working_3-way'!U82^3/27</f>
        <v>-9.6416764027037472E-3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0.14494081832525504</v>
      </c>
      <c r="Y82" s="11">
        <f>IF('OddsRatio_working_3-way'!W82&gt;=0,IF('OddsRatio_working_3-way'!V82+SQRT('OddsRatio_working_3-way'!W82)&gt;0,0,PI()),ACOS('OddsRatio_working_3-way'!V82/(2*'OddsRatio_working_3-way'!X82)))</f>
        <v>0.34556835645192852</v>
      </c>
      <c r="Z82" s="11">
        <f>'OddsRatio_working_3-way'!X82^(1/3)*COS('OddsRatio_working_3-way'!Y82/3)</f>
        <v>0.52180623803166271</v>
      </c>
      <c r="AA82" s="11">
        <f>'OddsRatio_working_3-way'!X82^(1/3)*COS(('OddsRatio_working_3-way'!Y82+2*PI())/3)</f>
        <v>-0.31318839542574994</v>
      </c>
      <c r="AB82" s="11">
        <f>'OddsRatio_working_3-way'!X82^(1/3)*COS(('OddsRatio_working_3-way'!Y82+4*PI())/3)</f>
        <v>-0.20861784260591296</v>
      </c>
      <c r="AC82" s="11">
        <f>'OddsRatio_working_3-way'!X82^(1/3)*SIN('OddsRatio_working_3-way'!Y82/3)</f>
        <v>6.0373836819840876E-2</v>
      </c>
      <c r="AD82" s="11">
        <f>'OddsRatio_working_3-way'!X82^(1/3)*SIN(('OddsRatio_working_3-way'!Y82+2*PI())/3)</f>
        <v>0.4217105395786892</v>
      </c>
      <c r="AE82" s="11">
        <f>'OddsRatio_working_3-way'!X82^(1/3)*SIN(('OddsRatio_working_3-way'!Y82+4*PI())/3)</f>
        <v>-0.48208437639853002</v>
      </c>
      <c r="AF82" s="11">
        <f>-'OddsRatio_working_3-way'!U82/(3*'OddsRatio_working_3-way'!X82^(1/3))*COS(('OddsRatio_working_3-way'!Y82)/3)</f>
        <v>0.52180623803166259</v>
      </c>
      <c r="AG82" s="11">
        <f>-'OddsRatio_working_3-way'!U82/(3*'OddsRatio_working_3-way'!X82^(1/3))*COS(('OddsRatio_working_3-way'!Y82+2*PI())/3)</f>
        <v>-0.31318839542574989</v>
      </c>
      <c r="AH82" s="11">
        <f>-'OddsRatio_working_3-way'!U82/(3*'OddsRatio_working_3-way'!X82^(1/3))*COS(('OddsRatio_working_3-way'!Y82+4*PI())/3)</f>
        <v>-0.20861784260591293</v>
      </c>
      <c r="AI82" s="11">
        <f>'OddsRatio_working_3-way'!U82/(3*'OddsRatio_working_3-way'!X82^(1/3))*SIN(('OddsRatio_working_3-way'!Y82)/3)</f>
        <v>-6.0373836819840862E-2</v>
      </c>
      <c r="AJ82" s="11">
        <f>'OddsRatio_working_3-way'!U82/(3*'OddsRatio_working_3-way'!X82^(1/3))*SIN(('OddsRatio_working_3-way'!Y82+2*PI())/3)</f>
        <v>-0.42171053957868909</v>
      </c>
      <c r="AK82" s="11">
        <f>'OddsRatio_working_3-way'!U82/(3*'OddsRatio_working_3-way'!X82^(1/3))*SIN(('OddsRatio_working_3-way'!Y82+4*PI())/3)</f>
        <v>0.48208437639852991</v>
      </c>
      <c r="AL82" s="11">
        <f>'OddsRatio_working_3-way'!Z82+'OddsRatio_working_3-way'!AF82</f>
        <v>1.0436124760633252</v>
      </c>
      <c r="AM82" s="11">
        <f>'OddsRatio_working_3-way'!AA82+'OddsRatio_working_3-way'!AG82</f>
        <v>-0.62637679085149989</v>
      </c>
      <c r="AN82" s="11">
        <f>'OddsRatio_working_3-way'!AB82+'OddsRatio_working_3-way'!AH82</f>
        <v>-0.41723568521182586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1.0436124760633252</v>
      </c>
      <c r="AS82" s="11">
        <f>IF(('OddsRatio_working_3-way'!X82=0),IF(Q82&gt;0,-Q82^(1/3),(-Q82)^(1/3)),'OddsRatio_working_3-way'!AM82-'OddsRatio_working_3-way'!R82/3)</f>
        <v>-0.62637679085149989</v>
      </c>
      <c r="AT82" s="11">
        <f>IF(('OddsRatio_working_3-way'!X82=0),IF(Q82&gt;0,-Q82^(1/3),(-Q82)^(1/3)),'OddsRatio_working_3-way'!AN82-'OddsRatio_working_3-way'!R82/3)</f>
        <v>-0.41723568521182586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2.29</v>
      </c>
      <c r="B83" s="4">
        <f>IF('True_Odds_Calculator_3-way'!B82="","",'True_Odds_Calculator_3-way'!B82)</f>
        <v>3.35</v>
      </c>
      <c r="C83" s="4">
        <f>IF('True_Odds_Calculator_3-way'!C82="","",'True_Odds_Calculator_3-way'!C82)</f>
        <v>3.42</v>
      </c>
      <c r="D83" s="9">
        <f t="shared" si="26"/>
        <v>0.42639708162415824</v>
      </c>
      <c r="E83" s="9">
        <f t="shared" si="27"/>
        <v>0.28980332030649625</v>
      </c>
      <c r="F83" s="9">
        <f t="shared" si="28"/>
        <v>0.28379959806934563</v>
      </c>
      <c r="G83" s="9">
        <f t="shared" si="29"/>
        <v>1.0428153574688048</v>
      </c>
      <c r="H83" s="9">
        <f t="shared" si="30"/>
        <v>2.3452318111347585</v>
      </c>
      <c r="I83" s="9">
        <f t="shared" si="31"/>
        <v>3.4506160900516911</v>
      </c>
      <c r="J83" s="9">
        <f t="shared" si="32"/>
        <v>3.5236131650745075</v>
      </c>
      <c r="K83" s="11">
        <f t="shared" si="33"/>
        <v>0.4366812227074236</v>
      </c>
      <c r="L83" s="11">
        <f t="shared" si="34"/>
        <v>0.29850746268656714</v>
      </c>
      <c r="M83" s="11">
        <f t="shared" si="35"/>
        <v>0.29239766081871343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-0.27961891301936659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0.23097566637051475</v>
      </c>
      <c r="Q83" s="11">
        <f>2*'OddsRatio_working_3-way'!K83*'OddsRatio_working_3-way'!L83*'OddsRatio_working_3-way'!M83</f>
        <v>7.6229592861556006E-2</v>
      </c>
      <c r="R83" s="11">
        <f t="shared" si="36"/>
        <v>0</v>
      </c>
      <c r="S83" s="11">
        <f t="shared" si="37"/>
        <v>-0.82603735160975045</v>
      </c>
      <c r="T83" s="11">
        <f t="shared" si="38"/>
        <v>-0.27261958799001657</v>
      </c>
      <c r="U83" s="11">
        <f>'OddsRatio_working_3-way'!S83-'OddsRatio_working_3-way'!R83^2/3</f>
        <v>-0.82603735160975045</v>
      </c>
      <c r="V83" s="11">
        <f>'OddsRatio_working_3-way'!S83*'OddsRatio_working_3-way'!R83/3-2*'OddsRatio_working_3-way'!R83^3/27-'OddsRatio_working_3-way'!T83</f>
        <v>0.27261958799001657</v>
      </c>
      <c r="W83" s="11">
        <f>'OddsRatio_working_3-way'!V83^2+4*'OddsRatio_working_3-way'!U83^3/27</f>
        <v>-9.1802538408792544E-3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0.14448329799385606</v>
      </c>
      <c r="Y83" s="11">
        <f>IF('OddsRatio_working_3-way'!W83&gt;=0,IF('OddsRatio_working_3-way'!V83+SQRT('OddsRatio_working_3-way'!W83)&gt;0,0,PI()),ACOS('OddsRatio_working_3-way'!V83/(2*'OddsRatio_working_3-way'!X83)))</f>
        <v>0.33797084921555443</v>
      </c>
      <c r="Z83" s="11">
        <f>'OddsRatio_working_3-way'!X83^(1/3)*COS('OddsRatio_working_3-way'!Y83/3)</f>
        <v>0.52140767873440252</v>
      </c>
      <c r="AA83" s="11">
        <f>'OddsRatio_working_3-way'!X83^(1/3)*COS(('OddsRatio_working_3-way'!Y83+2*PI())/3)</f>
        <v>-0.31179065097293002</v>
      </c>
      <c r="AB83" s="11">
        <f>'OddsRatio_working_3-way'!X83^(1/3)*COS(('OddsRatio_working_3-way'!Y83+4*PI())/3)</f>
        <v>-0.20961702776147262</v>
      </c>
      <c r="AC83" s="11">
        <f>'OddsRatio_working_3-way'!X83^(1/3)*SIN('OddsRatio_working_3-way'!Y83/3)</f>
        <v>5.8989968865214383E-2</v>
      </c>
      <c r="AD83" s="11">
        <f>'OddsRatio_working_3-way'!X83^(1/3)*SIN(('OddsRatio_working_3-way'!Y83+2*PI())/3)</f>
        <v>0.4220573110796606</v>
      </c>
      <c r="AE83" s="11">
        <f>'OddsRatio_working_3-way'!X83^(1/3)*SIN(('OddsRatio_working_3-way'!Y83+4*PI())/3)</f>
        <v>-0.48104727994487495</v>
      </c>
      <c r="AF83" s="11">
        <f>-'OddsRatio_working_3-way'!U83/(3*'OddsRatio_working_3-way'!X83^(1/3))*COS(('OddsRatio_working_3-way'!Y83)/3)</f>
        <v>0.52140767873440241</v>
      </c>
      <c r="AG83" s="11">
        <f>-'OddsRatio_working_3-way'!U83/(3*'OddsRatio_working_3-way'!X83^(1/3))*COS(('OddsRatio_working_3-way'!Y83+2*PI())/3)</f>
        <v>-0.31179065097292996</v>
      </c>
      <c r="AH83" s="11">
        <f>-'OddsRatio_working_3-way'!U83/(3*'OddsRatio_working_3-way'!X83^(1/3))*COS(('OddsRatio_working_3-way'!Y83+4*PI())/3)</f>
        <v>-0.20961702776147256</v>
      </c>
      <c r="AI83" s="11">
        <f>'OddsRatio_working_3-way'!U83/(3*'OddsRatio_working_3-way'!X83^(1/3))*SIN(('OddsRatio_working_3-way'!Y83)/3)</f>
        <v>-5.8989968865214369E-2</v>
      </c>
      <c r="AJ83" s="11">
        <f>'OddsRatio_working_3-way'!U83/(3*'OddsRatio_working_3-way'!X83^(1/3))*SIN(('OddsRatio_working_3-way'!Y83+2*PI())/3)</f>
        <v>-0.42205731107966049</v>
      </c>
      <c r="AK83" s="11">
        <f>'OddsRatio_working_3-way'!U83/(3*'OddsRatio_working_3-way'!X83^(1/3))*SIN(('OddsRatio_working_3-way'!Y83+4*PI())/3)</f>
        <v>0.48104727994487484</v>
      </c>
      <c r="AL83" s="11">
        <f>'OddsRatio_working_3-way'!Z83+'OddsRatio_working_3-way'!AF83</f>
        <v>1.0428153574688048</v>
      </c>
      <c r="AM83" s="11">
        <f>'OddsRatio_working_3-way'!AA83+'OddsRatio_working_3-way'!AG83</f>
        <v>-0.62358130194586003</v>
      </c>
      <c r="AN83" s="11">
        <f>'OddsRatio_working_3-way'!AB83+'OddsRatio_working_3-way'!AH83</f>
        <v>-0.41923405552294518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1.0428153574688048</v>
      </c>
      <c r="AS83" s="11">
        <f>IF(('OddsRatio_working_3-way'!X83=0),IF(Q83&gt;0,-Q83^(1/3),(-Q83)^(1/3)),'OddsRatio_working_3-way'!AM83-'OddsRatio_working_3-way'!R83/3)</f>
        <v>-0.62358130194586003</v>
      </c>
      <c r="AT83" s="11">
        <f>IF(('OddsRatio_working_3-way'!X83=0),IF(Q83&gt;0,-Q83^(1/3),(-Q83)^(1/3)),'OddsRatio_working_3-way'!AN83-'OddsRatio_working_3-way'!R83/3)</f>
        <v>-0.41923405552294518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2.84</v>
      </c>
      <c r="B84" s="4">
        <f>IF('True_Odds_Calculator_3-way'!B83="","",'True_Odds_Calculator_3-way'!B83)</f>
        <v>3.12</v>
      </c>
      <c r="C84" s="4">
        <f>IF('True_Odds_Calculator_3-way'!C83="","",'True_Odds_Calculator_3-way'!C83)</f>
        <v>2.82</v>
      </c>
      <c r="D84" s="9">
        <f t="shared" si="26"/>
        <v>0.34290139890256854</v>
      </c>
      <c r="E84" s="9">
        <f t="shared" si="27"/>
        <v>0.31173045298849333</v>
      </c>
      <c r="F84" s="9">
        <f t="shared" si="28"/>
        <v>0.34536814810893796</v>
      </c>
      <c r="G84" s="9">
        <f t="shared" si="29"/>
        <v>1.0414620823571721</v>
      </c>
      <c r="H84" s="9">
        <f t="shared" si="30"/>
        <v>2.9162902315371961</v>
      </c>
      <c r="I84" s="9">
        <f t="shared" si="31"/>
        <v>3.2078996145972054</v>
      </c>
      <c r="J84" s="9">
        <f t="shared" si="32"/>
        <v>2.8954609898900534</v>
      </c>
      <c r="K84" s="11">
        <f t="shared" si="33"/>
        <v>0.35211267605633806</v>
      </c>
      <c r="L84" s="11">
        <f t="shared" si="34"/>
        <v>0.32051282051282048</v>
      </c>
      <c r="M84" s="11">
        <f t="shared" si="35"/>
        <v>0.3546099290780142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-0.28412080045283505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0.23131606514884911</v>
      </c>
      <c r="Q84" s="11">
        <f>2*'OddsRatio_working_3-way'!K84*'OddsRatio_working_3-way'!L84*'OddsRatio_working_3-way'!M84</f>
        <v>8.0040160951158859E-2</v>
      </c>
      <c r="R84" s="11">
        <f t="shared" si="36"/>
        <v>0</v>
      </c>
      <c r="S84" s="11">
        <f t="shared" si="37"/>
        <v>-0.81414688674737956</v>
      </c>
      <c r="T84" s="11">
        <f t="shared" si="38"/>
        <v>-0.2817117255181244</v>
      </c>
      <c r="U84" s="11">
        <f>'OddsRatio_working_3-way'!S84-'OddsRatio_working_3-way'!R84^2/3</f>
        <v>-0.81414688674737956</v>
      </c>
      <c r="V84" s="11">
        <f>'OddsRatio_working_3-way'!S84*'OddsRatio_working_3-way'!R84/3-2*'OddsRatio_working_3-way'!R84^3/27-'OddsRatio_working_3-way'!T84</f>
        <v>0.2817117255181244</v>
      </c>
      <c r="W84" s="11">
        <f>'OddsRatio_working_3-way'!V84^2+4*'OddsRatio_working_3-way'!U84^3/27</f>
        <v>-5.8593724706304529E-4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0.14137488597825829</v>
      </c>
      <c r="Y84" s="11">
        <f>IF('OddsRatio_working_3-way'!W84&gt;=0,IF('OddsRatio_working_3-way'!V84+SQRT('OddsRatio_working_3-way'!W84)&gt;0,0,PI()),ACOS('OddsRatio_working_3-way'!V84/(2*'OddsRatio_working_3-way'!X84)))</f>
        <v>8.571468119414094E-2</v>
      </c>
      <c r="Z84" s="11">
        <f>'OddsRatio_working_3-way'!X84^(1/3)*COS('OddsRatio_working_3-way'!Y84/3)</f>
        <v>0.52073104117858615</v>
      </c>
      <c r="AA84" s="11">
        <f>'OddsRatio_working_3-way'!X84^(1/3)*COS(('OddsRatio_working_3-way'!Y84+2*PI())/3)</f>
        <v>-0.27325383900730948</v>
      </c>
      <c r="AB84" s="11">
        <f>'OddsRatio_working_3-way'!X84^(1/3)*COS(('OddsRatio_working_3-way'!Y84+4*PI())/3)</f>
        <v>-0.24747720217127661</v>
      </c>
      <c r="AC84" s="11">
        <f>'OddsRatio_working_3-way'!X84^(1/3)*SIN('OddsRatio_working_3-way'!Y84/3)</f>
        <v>1.4882148216086851E-2</v>
      </c>
      <c r="AD84" s="11">
        <f>'OddsRatio_working_3-way'!X84^(1/3)*SIN(('OddsRatio_working_3-way'!Y84+2*PI())/3)</f>
        <v>0.44352523609173283</v>
      </c>
      <c r="AE84" s="11">
        <f>'OddsRatio_working_3-way'!X84^(1/3)*SIN(('OddsRatio_working_3-way'!Y84+4*PI())/3)</f>
        <v>-0.45840738430781963</v>
      </c>
      <c r="AF84" s="11">
        <f>-'OddsRatio_working_3-way'!U84/(3*'OddsRatio_working_3-way'!X84^(1/3))*COS(('OddsRatio_working_3-way'!Y84)/3)</f>
        <v>0.52073104117858593</v>
      </c>
      <c r="AG84" s="11">
        <f>-'OddsRatio_working_3-way'!U84/(3*'OddsRatio_working_3-way'!X84^(1/3))*COS(('OddsRatio_working_3-way'!Y84+2*PI())/3)</f>
        <v>-0.27325383900730932</v>
      </c>
      <c r="AH84" s="11">
        <f>-'OddsRatio_working_3-way'!U84/(3*'OddsRatio_working_3-way'!X84^(1/3))*COS(('OddsRatio_working_3-way'!Y84+4*PI())/3)</f>
        <v>-0.2474772021712765</v>
      </c>
      <c r="AI84" s="11">
        <f>'OddsRatio_working_3-way'!U84/(3*'OddsRatio_working_3-way'!X84^(1/3))*SIN(('OddsRatio_working_3-way'!Y84)/3)</f>
        <v>-1.4882148216086844E-2</v>
      </c>
      <c r="AJ84" s="11">
        <f>'OddsRatio_working_3-way'!U84/(3*'OddsRatio_working_3-way'!X84^(1/3))*SIN(('OddsRatio_working_3-way'!Y84+2*PI())/3)</f>
        <v>-0.44352523609173267</v>
      </c>
      <c r="AK84" s="11">
        <f>'OddsRatio_working_3-way'!U84/(3*'OddsRatio_working_3-way'!X84^(1/3))*SIN(('OddsRatio_working_3-way'!Y84+4*PI())/3)</f>
        <v>0.45840738430781947</v>
      </c>
      <c r="AL84" s="11">
        <f>'OddsRatio_working_3-way'!Z84+'OddsRatio_working_3-way'!AF84</f>
        <v>1.0414620823571721</v>
      </c>
      <c r="AM84" s="11">
        <f>'OddsRatio_working_3-way'!AA84+'OddsRatio_working_3-way'!AG84</f>
        <v>-0.54650767801461875</v>
      </c>
      <c r="AN84" s="11">
        <f>'OddsRatio_working_3-way'!AB84+'OddsRatio_working_3-way'!AH84</f>
        <v>-0.49495440434255311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1.0414620823571721</v>
      </c>
      <c r="AS84" s="11">
        <f>IF(('OddsRatio_working_3-way'!X84=0),IF(Q84&gt;0,-Q84^(1/3),(-Q84)^(1/3)),'OddsRatio_working_3-way'!AM84-'OddsRatio_working_3-way'!R84/3)</f>
        <v>-0.54650767801461875</v>
      </c>
      <c r="AT84" s="11">
        <f>IF(('OddsRatio_working_3-way'!X84=0),IF(Q84&gt;0,-Q84^(1/3),(-Q84)^(1/3)),'OddsRatio_working_3-way'!AN84-'OddsRatio_working_3-way'!R84/3)</f>
        <v>-0.49495440434255311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1.43</v>
      </c>
      <c r="B85" s="4">
        <f>IF('True_Odds_Calculator_3-way'!B84="","",'True_Odds_Calculator_3-way'!B84)</f>
        <v>5.21</v>
      </c>
      <c r="C85" s="4">
        <f>IF('True_Odds_Calculator_3-way'!C84="","",'True_Odds_Calculator_3-way'!C84)</f>
        <v>7.1</v>
      </c>
      <c r="D85" s="9">
        <f t="shared" si="26"/>
        <v>0.68515328292705213</v>
      </c>
      <c r="E85" s="9">
        <f t="shared" si="27"/>
        <v>0.18184813734217672</v>
      </c>
      <c r="F85" s="9">
        <f t="shared" si="28"/>
        <v>0.13299857973077114</v>
      </c>
      <c r="G85" s="9">
        <f t="shared" si="29"/>
        <v>1.0686684072846575</v>
      </c>
      <c r="H85" s="9">
        <f t="shared" si="30"/>
        <v>1.4595274151324025</v>
      </c>
      <c r="I85" s="9">
        <f t="shared" si="31"/>
        <v>5.4990939946684083</v>
      </c>
      <c r="J85" s="9">
        <f t="shared" si="32"/>
        <v>7.5188772844364111</v>
      </c>
      <c r="K85" s="11">
        <f t="shared" si="33"/>
        <v>0.69930069930069938</v>
      </c>
      <c r="L85" s="11">
        <f t="shared" si="34"/>
        <v>0.19193857965451055</v>
      </c>
      <c r="M85" s="11">
        <f t="shared" si="35"/>
        <v>0.14084507042253522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-0.20876047528476482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0.20303559002161364</v>
      </c>
      <c r="Q85" s="11">
        <f>2*'OddsRatio_working_3-way'!K85*'OddsRatio_working_3-way'!L85*'OddsRatio_working_3-way'!M85</f>
        <v>3.7809234640896403E-2</v>
      </c>
      <c r="R85" s="11">
        <f t="shared" si="36"/>
        <v>0</v>
      </c>
      <c r="S85" s="11">
        <f t="shared" si="37"/>
        <v>-0.97257677606193405</v>
      </c>
      <c r="T85" s="11">
        <f t="shared" si="38"/>
        <v>-0.18111299368006226</v>
      </c>
      <c r="U85" s="11">
        <f>'OddsRatio_working_3-way'!S85-'OddsRatio_working_3-way'!R85^2/3</f>
        <v>-0.97257677606193405</v>
      </c>
      <c r="V85" s="11">
        <f>'OddsRatio_working_3-way'!S85*'OddsRatio_working_3-way'!R85/3-2*'OddsRatio_working_3-way'!R85^3/27-'OddsRatio_working_3-way'!T85</f>
        <v>0.18111299368006226</v>
      </c>
      <c r="W85" s="11">
        <f>'OddsRatio_working_3-way'!V85^2+4*'OddsRatio_working_3-way'!U85^3/27</f>
        <v>-0.1034893138378925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0.18458821083539353</v>
      </c>
      <c r="Y85" s="11">
        <f>IF('OddsRatio_working_3-way'!W85&gt;=0,IF('OddsRatio_working_3-way'!V85+SQRT('OddsRatio_working_3-way'!W85)&gt;0,0,PI()),ACOS('OddsRatio_working_3-way'!V85/(2*'OddsRatio_working_3-way'!X85)))</f>
        <v>1.0580335626409809</v>
      </c>
      <c r="Z85" s="11">
        <f>'OddsRatio_working_3-way'!X85^(1/3)*COS('OddsRatio_working_3-way'!Y85/3)</f>
        <v>0.53433420364232886</v>
      </c>
      <c r="AA85" s="11">
        <f>'OddsRatio_working_3-way'!X85^(1/3)*COS(('OddsRatio_working_3-way'!Y85+2*PI())/3)</f>
        <v>-0.43748860113620169</v>
      </c>
      <c r="AB85" s="11">
        <f>'OddsRatio_working_3-way'!X85^(1/3)*COS(('OddsRatio_working_3-way'!Y85+4*PI())/3)</f>
        <v>-9.684560250612724E-2</v>
      </c>
      <c r="AC85" s="11">
        <f>'OddsRatio_working_3-way'!X85^(1/3)*SIN('OddsRatio_working_3-way'!Y85/3)</f>
        <v>0.19667032695663489</v>
      </c>
      <c r="AD85" s="11">
        <f>'OddsRatio_working_3-way'!X85^(1/3)*SIN(('OddsRatio_working_3-way'!Y85+2*PI())/3)</f>
        <v>0.36441183098686686</v>
      </c>
      <c r="AE85" s="11">
        <f>'OddsRatio_working_3-way'!X85^(1/3)*SIN(('OddsRatio_working_3-way'!Y85+4*PI())/3)</f>
        <v>-0.5610821579435018</v>
      </c>
      <c r="AF85" s="11">
        <f>-'OddsRatio_working_3-way'!U85/(3*'OddsRatio_working_3-way'!X85^(1/3))*COS(('OddsRatio_working_3-way'!Y85)/3)</f>
        <v>0.53433420364232864</v>
      </c>
      <c r="AG85" s="11">
        <f>-'OddsRatio_working_3-way'!U85/(3*'OddsRatio_working_3-way'!X85^(1/3))*COS(('OddsRatio_working_3-way'!Y85+2*PI())/3)</f>
        <v>-0.43748860113620153</v>
      </c>
      <c r="AH85" s="11">
        <f>-'OddsRatio_working_3-way'!U85/(3*'OddsRatio_working_3-way'!X85^(1/3))*COS(('OddsRatio_working_3-way'!Y85+4*PI())/3)</f>
        <v>-9.6845602506127199E-2</v>
      </c>
      <c r="AI85" s="11">
        <f>'OddsRatio_working_3-way'!U85/(3*'OddsRatio_working_3-way'!X85^(1/3))*SIN(('OddsRatio_working_3-way'!Y85)/3)</f>
        <v>-0.19667032695663481</v>
      </c>
      <c r="AJ85" s="11">
        <f>'OddsRatio_working_3-way'!U85/(3*'OddsRatio_working_3-way'!X85^(1/3))*SIN(('OddsRatio_working_3-way'!Y85+2*PI())/3)</f>
        <v>-0.36441183098686675</v>
      </c>
      <c r="AK85" s="11">
        <f>'OddsRatio_working_3-way'!U85/(3*'OddsRatio_working_3-way'!X85^(1/3))*SIN(('OddsRatio_working_3-way'!Y85+4*PI())/3)</f>
        <v>0.56108215794350158</v>
      </c>
      <c r="AL85" s="11">
        <f>'OddsRatio_working_3-way'!Z85+'OddsRatio_working_3-way'!AF85</f>
        <v>1.0686684072846575</v>
      </c>
      <c r="AM85" s="11">
        <f>'OddsRatio_working_3-way'!AA85+'OddsRatio_working_3-way'!AG85</f>
        <v>-0.87497720227240317</v>
      </c>
      <c r="AN85" s="11">
        <f>'OddsRatio_working_3-way'!AB85+'OddsRatio_working_3-way'!AH85</f>
        <v>-0.19369120501225445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1.0686684072846575</v>
      </c>
      <c r="AS85" s="11">
        <f>IF(('OddsRatio_working_3-way'!X85=0),IF(Q85&gt;0,-Q85^(1/3),(-Q85)^(1/3)),'OddsRatio_working_3-way'!AM85-'OddsRatio_working_3-way'!R85/3)</f>
        <v>-0.87497720227240317</v>
      </c>
      <c r="AT85" s="11">
        <f>IF(('OddsRatio_working_3-way'!X85=0),IF(Q85&gt;0,-Q85^(1/3),(-Q85)^(1/3)),'OddsRatio_working_3-way'!AN85-'OddsRatio_working_3-way'!R85/3)</f>
        <v>-0.19369120501225445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4.66</v>
      </c>
      <c r="B86" s="4">
        <f>IF('True_Odds_Calculator_3-way'!B85="","",'True_Odds_Calculator_3-way'!B85)</f>
        <v>4.71</v>
      </c>
      <c r="C86" s="4">
        <f>IF('True_Odds_Calculator_3-way'!C85="","",'True_Odds_Calculator_3-way'!C85)</f>
        <v>1.65</v>
      </c>
      <c r="D86" s="9">
        <f t="shared" si="26"/>
        <v>0.2050114040622843</v>
      </c>
      <c r="E86" s="9">
        <f t="shared" si="27"/>
        <v>0.20280879911079652</v>
      </c>
      <c r="F86" s="9">
        <f t="shared" si="28"/>
        <v>0.59217979682691924</v>
      </c>
      <c r="G86" s="9">
        <f t="shared" si="29"/>
        <v>1.0595020305509246</v>
      </c>
      <c r="H86" s="9">
        <f t="shared" si="30"/>
        <v>4.8777774318163836</v>
      </c>
      <c r="I86" s="9">
        <f t="shared" si="31"/>
        <v>4.930752533343929</v>
      </c>
      <c r="J86" s="9">
        <f t="shared" si="32"/>
        <v>1.6886763198581012</v>
      </c>
      <c r="K86" s="11">
        <f t="shared" si="33"/>
        <v>0.21459227467811159</v>
      </c>
      <c r="L86" s="11">
        <f t="shared" si="34"/>
        <v>0.21231422505307856</v>
      </c>
      <c r="M86" s="11">
        <f t="shared" si="35"/>
        <v>0.60606060606060608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-0.24371237593948836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0.22145403627593838</v>
      </c>
      <c r="Q86" s="11">
        <f>2*'OddsRatio_working_3-way'!K86*'OddsRatio_working_3-way'!L86*'OddsRatio_working_3-way'!M86</f>
        <v>5.5225445455346231E-2</v>
      </c>
      <c r="R86" s="11">
        <f t="shared" si="36"/>
        <v>0</v>
      </c>
      <c r="S86" s="11">
        <f t="shared" si="37"/>
        <v>-0.90866963740455864</v>
      </c>
      <c r="T86" s="11">
        <f t="shared" si="38"/>
        <v>-0.22660090708343111</v>
      </c>
      <c r="U86" s="11">
        <f>'OddsRatio_working_3-way'!S86-'OddsRatio_working_3-way'!R86^2/3</f>
        <v>-0.90866963740455864</v>
      </c>
      <c r="V86" s="11">
        <f>'OddsRatio_working_3-way'!S86*'OddsRatio_working_3-way'!R86/3-2*'OddsRatio_working_3-way'!R86^3/27-'OddsRatio_working_3-way'!T86</f>
        <v>0.22660090708343111</v>
      </c>
      <c r="W86" s="11">
        <f>'OddsRatio_working_3-way'!V86^2+4*'OddsRatio_working_3-way'!U86^3/27</f>
        <v>-5.9803259957860719E-2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0.1666967539042786</v>
      </c>
      <c r="Y86" s="11">
        <f>IF('OddsRatio_working_3-way'!W86&gt;=0,IF('OddsRatio_working_3-way'!V86+SQRT('OddsRatio_working_3-way'!W86)&gt;0,0,PI()),ACOS('OddsRatio_working_3-way'!V86/(2*'OddsRatio_working_3-way'!X86)))</f>
        <v>0.82347000816785476</v>
      </c>
      <c r="Z86" s="11">
        <f>'OddsRatio_working_3-way'!X86^(1/3)*COS('OddsRatio_working_3-way'!Y86/3)</f>
        <v>0.52975101527546242</v>
      </c>
      <c r="AA86" s="11">
        <f>'OddsRatio_working_3-way'!X86^(1/3)*COS(('OddsRatio_working_3-way'!Y86+2*PI())/3)</f>
        <v>-0.39406647369999992</v>
      </c>
      <c r="AB86" s="11">
        <f>'OddsRatio_working_3-way'!X86^(1/3)*COS(('OddsRatio_working_3-way'!Y86+4*PI())/3)</f>
        <v>-0.13568454157546245</v>
      </c>
      <c r="AC86" s="11">
        <f>'OddsRatio_working_3-way'!X86^(1/3)*SIN('OddsRatio_working_3-way'!Y86/3)</f>
        <v>0.14917687806583738</v>
      </c>
      <c r="AD86" s="11">
        <f>'OddsRatio_working_3-way'!X86^(1/3)*SIN(('OddsRatio_working_3-way'!Y86+2*PI())/3)</f>
        <v>0.38418939787623013</v>
      </c>
      <c r="AE86" s="11">
        <f>'OddsRatio_working_3-way'!X86^(1/3)*SIN(('OddsRatio_working_3-way'!Y86+4*PI())/3)</f>
        <v>-0.53336627594206742</v>
      </c>
      <c r="AF86" s="11">
        <f>-'OddsRatio_working_3-way'!U86/(3*'OddsRatio_working_3-way'!X86^(1/3))*COS(('OddsRatio_working_3-way'!Y86)/3)</f>
        <v>0.52975101527546231</v>
      </c>
      <c r="AG86" s="11">
        <f>-'OddsRatio_working_3-way'!U86/(3*'OddsRatio_working_3-way'!X86^(1/3))*COS(('OddsRatio_working_3-way'!Y86+2*PI())/3)</f>
        <v>-0.39406647369999981</v>
      </c>
      <c r="AH86" s="11">
        <f>-'OddsRatio_working_3-way'!U86/(3*'OddsRatio_working_3-way'!X86^(1/3))*COS(('OddsRatio_working_3-way'!Y86+4*PI())/3)</f>
        <v>-0.13568454157546242</v>
      </c>
      <c r="AI86" s="11">
        <f>'OddsRatio_working_3-way'!U86/(3*'OddsRatio_working_3-way'!X86^(1/3))*SIN(('OddsRatio_working_3-way'!Y86)/3)</f>
        <v>-0.14917687806583735</v>
      </c>
      <c r="AJ86" s="11">
        <f>'OddsRatio_working_3-way'!U86/(3*'OddsRatio_working_3-way'!X86^(1/3))*SIN(('OddsRatio_working_3-way'!Y86+2*PI())/3)</f>
        <v>-0.38418939787623002</v>
      </c>
      <c r="AK86" s="11">
        <f>'OddsRatio_working_3-way'!U86/(3*'OddsRatio_working_3-way'!X86^(1/3))*SIN(('OddsRatio_working_3-way'!Y86+4*PI())/3)</f>
        <v>0.53336627594206731</v>
      </c>
      <c r="AL86" s="11">
        <f>'OddsRatio_working_3-way'!Z86+'OddsRatio_working_3-way'!AF86</f>
        <v>1.0595020305509246</v>
      </c>
      <c r="AM86" s="11">
        <f>'OddsRatio_working_3-way'!AA86+'OddsRatio_working_3-way'!AG86</f>
        <v>-0.78813294739999973</v>
      </c>
      <c r="AN86" s="11">
        <f>'OddsRatio_working_3-way'!AB86+'OddsRatio_working_3-way'!AH86</f>
        <v>-0.27136908315092489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1.0595020305509246</v>
      </c>
      <c r="AS86" s="11">
        <f>IF(('OddsRatio_working_3-way'!X86=0),IF(Q86&gt;0,-Q86^(1/3),(-Q86)^(1/3)),'OddsRatio_working_3-way'!AM86-'OddsRatio_working_3-way'!R86/3)</f>
        <v>-0.78813294739999973</v>
      </c>
      <c r="AT86" s="11">
        <f>IF(('OddsRatio_working_3-way'!X86=0),IF(Q86&gt;0,-Q86^(1/3),(-Q86)^(1/3)),'OddsRatio_working_3-way'!AN86-'OddsRatio_working_3-way'!R86/3)</f>
        <v>-0.27136908315092489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1.82</v>
      </c>
      <c r="B87" s="4">
        <f>IF('True_Odds_Calculator_3-way'!B86="","",'True_Odds_Calculator_3-way'!B86)</f>
        <v>3.86</v>
      </c>
      <c r="C87" s="4">
        <f>IF('True_Odds_Calculator_3-way'!C86="","",'True_Odds_Calculator_3-way'!C86)</f>
        <v>4.53</v>
      </c>
      <c r="D87" s="9">
        <f t="shared" si="26"/>
        <v>0.53749784461481942</v>
      </c>
      <c r="E87" s="9">
        <f t="shared" si="27"/>
        <v>0.24992749285881644</v>
      </c>
      <c r="F87" s="9">
        <f t="shared" si="28"/>
        <v>0.21257466252636412</v>
      </c>
      <c r="G87" s="9">
        <f t="shared" si="29"/>
        <v>1.0493568009870013</v>
      </c>
      <c r="H87" s="9">
        <f t="shared" si="30"/>
        <v>1.8604725768093413</v>
      </c>
      <c r="I87" s="9">
        <f t="shared" si="31"/>
        <v>4.001160450822824</v>
      </c>
      <c r="J87" s="9">
        <f t="shared" si="32"/>
        <v>4.7042295074841158</v>
      </c>
      <c r="K87" s="11">
        <f t="shared" si="33"/>
        <v>0.54945054945054939</v>
      </c>
      <c r="L87" s="11">
        <f t="shared" si="34"/>
        <v>0.2590673575129534</v>
      </c>
      <c r="M87" s="11">
        <f t="shared" si="35"/>
        <v>0.22075055187637968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-0.26013434574667127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0.22655746157101544</v>
      </c>
      <c r="Q87" s="11">
        <f>2*'OddsRatio_working_3-way'!K87*'OddsRatio_working_3-way'!L87*'OddsRatio_working_3-way'!M87</f>
        <v>6.2845343015538263E-2</v>
      </c>
      <c r="R87" s="11">
        <f t="shared" si="36"/>
        <v>0</v>
      </c>
      <c r="S87" s="11">
        <f t="shared" si="37"/>
        <v>-0.87092483278484778</v>
      </c>
      <c r="T87" s="11">
        <f t="shared" si="38"/>
        <v>-0.24158802573782184</v>
      </c>
      <c r="U87" s="11">
        <f>'OddsRatio_working_3-way'!S87-'OddsRatio_working_3-way'!R87^2/3</f>
        <v>-0.87092483278484778</v>
      </c>
      <c r="V87" s="11">
        <f>'OddsRatio_working_3-way'!S87*'OddsRatio_working_3-way'!R87/3-2*'OddsRatio_working_3-way'!R87^3/27-'OddsRatio_working_3-way'!T87</f>
        <v>0.24158802573782184</v>
      </c>
      <c r="W87" s="11">
        <f>'OddsRatio_working_3-way'!V87^2+4*'OddsRatio_working_3-way'!U87^3/27</f>
        <v>-3.9502670408175976E-2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0.15641886442184208</v>
      </c>
      <c r="Y87" s="11">
        <f>IF('OddsRatio_working_3-way'!W87&gt;=0,IF('OddsRatio_working_3-way'!V87+SQRT('OddsRatio_working_3-way'!W87)&gt;0,0,PI()),ACOS('OddsRatio_working_3-way'!V87/(2*'OddsRatio_working_3-way'!X87)))</f>
        <v>0.6884258091507679</v>
      </c>
      <c r="Z87" s="11">
        <f>'OddsRatio_working_3-way'!X87^(1/3)*COS('OddsRatio_working_3-way'!Y87/3)</f>
        <v>0.52467840049350067</v>
      </c>
      <c r="AA87" s="11">
        <f>'OddsRatio_working_3-way'!X87^(1/3)*COS(('OddsRatio_working_3-way'!Y87+2*PI())/3)</f>
        <v>-0.36847892060580462</v>
      </c>
      <c r="AB87" s="11">
        <f>'OddsRatio_working_3-way'!X87^(1/3)*COS(('OddsRatio_working_3-way'!Y87+4*PI())/3)</f>
        <v>-0.15619947988769597</v>
      </c>
      <c r="AC87" s="11">
        <f>'OddsRatio_working_3-way'!X87^(1/3)*SIN('OddsRatio_working_3-way'!Y87/3)</f>
        <v>0.12255959224202317</v>
      </c>
      <c r="AD87" s="11">
        <f>'OddsRatio_working_3-way'!X87^(1/3)*SIN(('OddsRatio_working_3-way'!Y87+2*PI())/3)</f>
        <v>0.39310502752334575</v>
      </c>
      <c r="AE87" s="11">
        <f>'OddsRatio_working_3-way'!X87^(1/3)*SIN(('OddsRatio_working_3-way'!Y87+4*PI())/3)</f>
        <v>-0.51566461976536893</v>
      </c>
      <c r="AF87" s="11">
        <f>-'OddsRatio_working_3-way'!U87/(3*'OddsRatio_working_3-way'!X87^(1/3))*COS(('OddsRatio_working_3-way'!Y87)/3)</f>
        <v>0.52467840049350067</v>
      </c>
      <c r="AG87" s="11">
        <f>-'OddsRatio_working_3-way'!U87/(3*'OddsRatio_working_3-way'!X87^(1/3))*COS(('OddsRatio_working_3-way'!Y87+2*PI())/3)</f>
        <v>-0.36847892060580462</v>
      </c>
      <c r="AH87" s="11">
        <f>-'OddsRatio_working_3-way'!U87/(3*'OddsRatio_working_3-way'!X87^(1/3))*COS(('OddsRatio_working_3-way'!Y87+4*PI())/3)</f>
        <v>-0.15619947988769597</v>
      </c>
      <c r="AI87" s="11">
        <f>'OddsRatio_working_3-way'!U87/(3*'OddsRatio_working_3-way'!X87^(1/3))*SIN(('OddsRatio_working_3-way'!Y87)/3)</f>
        <v>-0.12255959224202317</v>
      </c>
      <c r="AJ87" s="11">
        <f>'OddsRatio_working_3-way'!U87/(3*'OddsRatio_working_3-way'!X87^(1/3))*SIN(('OddsRatio_working_3-way'!Y87+2*PI())/3)</f>
        <v>-0.39310502752334575</v>
      </c>
      <c r="AK87" s="11">
        <f>'OddsRatio_working_3-way'!U87/(3*'OddsRatio_working_3-way'!X87^(1/3))*SIN(('OddsRatio_working_3-way'!Y87+4*PI())/3)</f>
        <v>0.51566461976536893</v>
      </c>
      <c r="AL87" s="11">
        <f>'OddsRatio_working_3-way'!Z87+'OddsRatio_working_3-way'!AF87</f>
        <v>1.0493568009870013</v>
      </c>
      <c r="AM87" s="11">
        <f>'OddsRatio_working_3-way'!AA87+'OddsRatio_working_3-way'!AG87</f>
        <v>-0.73695784121160923</v>
      </c>
      <c r="AN87" s="11">
        <f>'OddsRatio_working_3-way'!AB87+'OddsRatio_working_3-way'!AH87</f>
        <v>-0.31239895977539195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1.0493568009870013</v>
      </c>
      <c r="AS87" s="11">
        <f>IF(('OddsRatio_working_3-way'!X87=0),IF(Q87&gt;0,-Q87^(1/3),(-Q87)^(1/3)),'OddsRatio_working_3-way'!AM87-'OddsRatio_working_3-way'!R87/3)</f>
        <v>-0.73695784121160923</v>
      </c>
      <c r="AT87" s="11">
        <f>IF(('OddsRatio_working_3-way'!X87=0),IF(Q87&gt;0,-Q87^(1/3),(-Q87)^(1/3)),'OddsRatio_working_3-way'!AN87-'OddsRatio_working_3-way'!R87/3)</f>
        <v>-0.31239895977539195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3.97</v>
      </c>
      <c r="B88" s="4">
        <f>IF('True_Odds_Calculator_3-way'!B87="","",'True_Odds_Calculator_3-way'!B87)</f>
        <v>4.29</v>
      </c>
      <c r="C88" s="4">
        <f>IF('True_Odds_Calculator_3-way'!C87="","",'True_Odds_Calculator_3-way'!C87)</f>
        <v>1.83</v>
      </c>
      <c r="D88" s="9">
        <f t="shared" si="26"/>
        <v>0.24231320210595364</v>
      </c>
      <c r="E88" s="9">
        <f t="shared" si="27"/>
        <v>0.22402466041201366</v>
      </c>
      <c r="F88" s="9">
        <f t="shared" si="28"/>
        <v>0.53366213748203262</v>
      </c>
      <c r="G88" s="9">
        <f t="shared" si="29"/>
        <v>1.0528250122037295</v>
      </c>
      <c r="H88" s="9">
        <f t="shared" si="30"/>
        <v>4.126890286245076</v>
      </c>
      <c r="I88" s="9">
        <f t="shared" si="31"/>
        <v>4.463794290150271</v>
      </c>
      <c r="J88" s="9">
        <f t="shared" si="32"/>
        <v>1.873844760129096</v>
      </c>
      <c r="K88" s="11">
        <f t="shared" si="33"/>
        <v>0.25188916876574308</v>
      </c>
      <c r="L88" s="11">
        <f t="shared" si="34"/>
        <v>0.23310023310023309</v>
      </c>
      <c r="M88" s="11">
        <f t="shared" si="35"/>
        <v>0.54644808743169393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-0.26021453460855537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0.22748216166063132</v>
      </c>
      <c r="Q88" s="11">
        <f>2*'OddsRatio_working_3-way'!K88*'OddsRatio_working_3-way'!L88*'OddsRatio_working_3-way'!M88</f>
        <v>6.4169862245594164E-2</v>
      </c>
      <c r="R88" s="11">
        <f t="shared" si="36"/>
        <v>0</v>
      </c>
      <c r="S88" s="11">
        <f t="shared" si="37"/>
        <v>-0.87421005134411933</v>
      </c>
      <c r="T88" s="11">
        <f t="shared" si="38"/>
        <v>-0.24660368162034396</v>
      </c>
      <c r="U88" s="11">
        <f>'OddsRatio_working_3-way'!S88-'OddsRatio_working_3-way'!R88^2/3</f>
        <v>-0.87421005134411933</v>
      </c>
      <c r="V88" s="11">
        <f>'OddsRatio_working_3-way'!S88*'OddsRatio_working_3-way'!R88/3-2*'OddsRatio_working_3-way'!R88^3/27-'OddsRatio_working_3-way'!T88</f>
        <v>0.24660368162034396</v>
      </c>
      <c r="W88" s="11">
        <f>'OddsRatio_working_3-way'!V88^2+4*'OddsRatio_working_3-way'!U88^3/27</f>
        <v>-3.816575002427549E-2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0.15730474072082465</v>
      </c>
      <c r="Y88" s="11">
        <f>IF('OddsRatio_working_3-way'!W88&gt;=0,IF('OddsRatio_working_3-way'!V88+SQRT('OddsRatio_working_3-way'!W88)&gt;0,0,PI()),ACOS('OddsRatio_working_3-way'!V88/(2*'OddsRatio_working_3-way'!X88)))</f>
        <v>0.6699695247587365</v>
      </c>
      <c r="Z88" s="11">
        <f>'OddsRatio_working_3-way'!X88^(1/3)*COS('OddsRatio_working_3-way'!Y88/3)</f>
        <v>0.52641250610186474</v>
      </c>
      <c r="AA88" s="11">
        <f>'OddsRatio_working_3-way'!X88^(1/3)*COS(('OddsRatio_working_3-way'!Y88+2*PI())/3)</f>
        <v>-0.36674328942292589</v>
      </c>
      <c r="AB88" s="11">
        <f>'OddsRatio_working_3-way'!X88^(1/3)*COS(('OddsRatio_working_3-way'!Y88+4*PI())/3)</f>
        <v>-0.15966921667893902</v>
      </c>
      <c r="AC88" s="11">
        <f>'OddsRatio_working_3-way'!X88^(1/3)*SIN('OddsRatio_working_3-way'!Y88/3)</f>
        <v>0.11955427164093306</v>
      </c>
      <c r="AD88" s="11">
        <f>'OddsRatio_working_3-way'!X88^(1/3)*SIN(('OddsRatio_working_3-way'!Y88+2*PI())/3)</f>
        <v>0.39610946733357921</v>
      </c>
      <c r="AE88" s="11">
        <f>'OddsRatio_working_3-way'!X88^(1/3)*SIN(('OddsRatio_working_3-way'!Y88+4*PI())/3)</f>
        <v>-0.51566373897451212</v>
      </c>
      <c r="AF88" s="11">
        <f>-'OddsRatio_working_3-way'!U88/(3*'OddsRatio_working_3-way'!X88^(1/3))*COS(('OddsRatio_working_3-way'!Y88)/3)</f>
        <v>0.52641250610186463</v>
      </c>
      <c r="AG88" s="11">
        <f>-'OddsRatio_working_3-way'!U88/(3*'OddsRatio_working_3-way'!X88^(1/3))*COS(('OddsRatio_working_3-way'!Y88+2*PI())/3)</f>
        <v>-0.36674328942292578</v>
      </c>
      <c r="AH88" s="11">
        <f>-'OddsRatio_working_3-way'!U88/(3*'OddsRatio_working_3-way'!X88^(1/3))*COS(('OddsRatio_working_3-way'!Y88+4*PI())/3)</f>
        <v>-0.15966921667893899</v>
      </c>
      <c r="AI88" s="11">
        <f>'OddsRatio_working_3-way'!U88/(3*'OddsRatio_working_3-way'!X88^(1/3))*SIN(('OddsRatio_working_3-way'!Y88)/3)</f>
        <v>-0.11955427164093303</v>
      </c>
      <c r="AJ88" s="11">
        <f>'OddsRatio_working_3-way'!U88/(3*'OddsRatio_working_3-way'!X88^(1/3))*SIN(('OddsRatio_working_3-way'!Y88+2*PI())/3)</f>
        <v>-0.39610946733357916</v>
      </c>
      <c r="AK88" s="11">
        <f>'OddsRatio_working_3-way'!U88/(3*'OddsRatio_working_3-way'!X88^(1/3))*SIN(('OddsRatio_working_3-way'!Y88+4*PI())/3)</f>
        <v>0.51566373897451201</v>
      </c>
      <c r="AL88" s="11">
        <f>'OddsRatio_working_3-way'!Z88+'OddsRatio_working_3-way'!AF88</f>
        <v>1.0528250122037295</v>
      </c>
      <c r="AM88" s="11">
        <f>'OddsRatio_working_3-way'!AA88+'OddsRatio_working_3-way'!AG88</f>
        <v>-0.73348657884585167</v>
      </c>
      <c r="AN88" s="11">
        <f>'OddsRatio_working_3-way'!AB88+'OddsRatio_working_3-way'!AH88</f>
        <v>-0.31933843335787804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1.0528250122037295</v>
      </c>
      <c r="AS88" s="11">
        <f>IF(('OddsRatio_working_3-way'!X88=0),IF(Q88&gt;0,-Q88^(1/3),(-Q88)^(1/3)),'OddsRatio_working_3-way'!AM88-'OddsRatio_working_3-way'!R88/3)</f>
        <v>-0.73348657884585167</v>
      </c>
      <c r="AT88" s="11">
        <f>IF(('OddsRatio_working_3-way'!X88=0),IF(Q88&gt;0,-Q88^(1/3),(-Q88)^(1/3)),'OddsRatio_working_3-way'!AN88-'OddsRatio_working_3-way'!R88/3)</f>
        <v>-0.31933843335787804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2.2400000000000002</v>
      </c>
      <c r="B89" s="4">
        <f>IF('True_Odds_Calculator_3-way'!B88="","",'True_Odds_Calculator_3-way'!B88)</f>
        <v>4.01</v>
      </c>
      <c r="C89" s="4">
        <f>IF('True_Odds_Calculator_3-way'!C88="","",'True_Odds_Calculator_3-way'!C88)</f>
        <v>3.02</v>
      </c>
      <c r="D89" s="9">
        <f t="shared" si="26"/>
        <v>0.43624025282068235</v>
      </c>
      <c r="E89" s="9">
        <f t="shared" si="27"/>
        <v>0.24172163671103106</v>
      </c>
      <c r="F89" s="9">
        <f t="shared" si="28"/>
        <v>0.32203811046828651</v>
      </c>
      <c r="G89" s="9">
        <f t="shared" si="29"/>
        <v>1.0421893772135657</v>
      </c>
      <c r="H89" s="9">
        <f t="shared" si="30"/>
        <v>2.2923148277448218</v>
      </c>
      <c r="I89" s="9">
        <f t="shared" si="31"/>
        <v>4.1369900254128336</v>
      </c>
      <c r="J89" s="9">
        <f t="shared" si="32"/>
        <v>3.1052225419714028</v>
      </c>
      <c r="K89" s="11">
        <f t="shared" si="33"/>
        <v>0.4464285714285714</v>
      </c>
      <c r="L89" s="11">
        <f t="shared" si="34"/>
        <v>0.24937655860349128</v>
      </c>
      <c r="M89" s="11">
        <f t="shared" si="35"/>
        <v>0.33112582781456956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-0.27793306468927015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0.23113632663846534</v>
      </c>
      <c r="Q89" s="11">
        <f>2*'OddsRatio_working_3-way'!K89*'OddsRatio_working_3-way'!L89*'OddsRatio_working_3-way'!M89</f>
        <v>7.3727695897437107E-2</v>
      </c>
      <c r="R89" s="11">
        <f t="shared" si="36"/>
        <v>0</v>
      </c>
      <c r="S89" s="11">
        <f t="shared" si="37"/>
        <v>-0.83162586969231722</v>
      </c>
      <c r="T89" s="11">
        <f t="shared" si="38"/>
        <v>-0.2652714097902128</v>
      </c>
      <c r="U89" s="11">
        <f>'OddsRatio_working_3-way'!S89-'OddsRatio_working_3-way'!R89^2/3</f>
        <v>-0.83162586969231722</v>
      </c>
      <c r="V89" s="11">
        <f>'OddsRatio_working_3-way'!S89*'OddsRatio_working_3-way'!R89/3-2*'OddsRatio_working_3-way'!R89^3/27-'OddsRatio_working_3-way'!T89</f>
        <v>0.2652714097902128</v>
      </c>
      <c r="W89" s="11">
        <f>'OddsRatio_working_3-way'!V89^2+4*'OddsRatio_working_3-way'!U89^3/27</f>
        <v>-1.4839045279341045E-2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0.14595201791293264</v>
      </c>
      <c r="Y89" s="11">
        <f>IF('OddsRatio_working_3-way'!W89&gt;=0,IF('OddsRatio_working_3-way'!V89+SQRT('OddsRatio_working_3-way'!W89)&gt;0,0,PI()),ACOS('OddsRatio_working_3-way'!V89/(2*'OddsRatio_working_3-way'!X89)))</f>
        <v>0.43048756062038041</v>
      </c>
      <c r="Z89" s="11">
        <f>'OddsRatio_working_3-way'!X89^(1/3)*COS('OddsRatio_working_3-way'!Y89/3)</f>
        <v>0.52109468860678287</v>
      </c>
      <c r="AA89" s="11">
        <f>'OddsRatio_working_3-way'!X89^(1/3)*COS(('OddsRatio_working_3-way'!Y89+2*PI())/3)</f>
        <v>-0.32575249404196094</v>
      </c>
      <c r="AB89" s="11">
        <f>'OddsRatio_working_3-way'!X89^(1/3)*COS(('OddsRatio_working_3-way'!Y89+4*PI())/3)</f>
        <v>-0.19534219456482205</v>
      </c>
      <c r="AC89" s="11">
        <f>'OddsRatio_working_3-way'!X89^(1/3)*SIN('OddsRatio_working_3-way'!Y89/3)</f>
        <v>7.5292421508225849E-2</v>
      </c>
      <c r="AD89" s="11">
        <f>'OddsRatio_working_3-way'!X89^(1/3)*SIN(('OddsRatio_working_3-way'!Y89+2*PI())/3)</f>
        <v>0.41363502735650243</v>
      </c>
      <c r="AE89" s="11">
        <f>'OddsRatio_working_3-way'!X89^(1/3)*SIN(('OddsRatio_working_3-way'!Y89+4*PI())/3)</f>
        <v>-0.48892744886472833</v>
      </c>
      <c r="AF89" s="11">
        <f>-'OddsRatio_working_3-way'!U89/(3*'OddsRatio_working_3-way'!X89^(1/3))*COS(('OddsRatio_working_3-way'!Y89)/3)</f>
        <v>0.52109468860678299</v>
      </c>
      <c r="AG89" s="11">
        <f>-'OddsRatio_working_3-way'!U89/(3*'OddsRatio_working_3-way'!X89^(1/3))*COS(('OddsRatio_working_3-way'!Y89+2*PI())/3)</f>
        <v>-0.32575249404196099</v>
      </c>
      <c r="AH89" s="11">
        <f>-'OddsRatio_working_3-way'!U89/(3*'OddsRatio_working_3-way'!X89^(1/3))*COS(('OddsRatio_working_3-way'!Y89+4*PI())/3)</f>
        <v>-0.19534219456482207</v>
      </c>
      <c r="AI89" s="11">
        <f>'OddsRatio_working_3-way'!U89/(3*'OddsRatio_working_3-way'!X89^(1/3))*SIN(('OddsRatio_working_3-way'!Y89)/3)</f>
        <v>-7.5292421508225862E-2</v>
      </c>
      <c r="AJ89" s="11">
        <f>'OddsRatio_working_3-way'!U89/(3*'OddsRatio_working_3-way'!X89^(1/3))*SIN(('OddsRatio_working_3-way'!Y89+2*PI())/3)</f>
        <v>-0.41363502735650254</v>
      </c>
      <c r="AK89" s="11">
        <f>'OddsRatio_working_3-way'!U89/(3*'OddsRatio_working_3-way'!X89^(1/3))*SIN(('OddsRatio_working_3-way'!Y89+4*PI())/3)</f>
        <v>0.48892744886472844</v>
      </c>
      <c r="AL89" s="11">
        <f>'OddsRatio_working_3-way'!Z89+'OddsRatio_working_3-way'!AF89</f>
        <v>1.0421893772135657</v>
      </c>
      <c r="AM89" s="11">
        <f>'OddsRatio_working_3-way'!AA89+'OddsRatio_working_3-way'!AG89</f>
        <v>-0.65150498808392188</v>
      </c>
      <c r="AN89" s="11">
        <f>'OddsRatio_working_3-way'!AB89+'OddsRatio_working_3-way'!AH89</f>
        <v>-0.39068438912964409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1.0421893772135657</v>
      </c>
      <c r="AS89" s="11">
        <f>IF(('OddsRatio_working_3-way'!X89=0),IF(Q89&gt;0,-Q89^(1/3),(-Q89)^(1/3)),'OddsRatio_working_3-way'!AM89-'OddsRatio_working_3-way'!R89/3)</f>
        <v>-0.65150498808392188</v>
      </c>
      <c r="AT89" s="11">
        <f>IF(('OddsRatio_working_3-way'!X89=0),IF(Q89&gt;0,-Q89^(1/3),(-Q89)^(1/3)),'OddsRatio_working_3-way'!AN89-'OddsRatio_working_3-way'!R89/3)</f>
        <v>-0.39068438912964409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1.57</v>
      </c>
      <c r="B90" s="4">
        <f>IF('True_Odds_Calculator_3-way'!B89="","",'True_Odds_Calculator_3-way'!B89)</f>
        <v>4.55</v>
      </c>
      <c r="C90" s="4">
        <f>IF('True_Odds_Calculator_3-way'!C89="","",'True_Odds_Calculator_3-way'!C89)</f>
        <v>5.73</v>
      </c>
      <c r="D90" s="9">
        <f t="shared" si="26"/>
        <v>0.62353795728977712</v>
      </c>
      <c r="E90" s="9">
        <f t="shared" si="27"/>
        <v>0.21007488182249223</v>
      </c>
      <c r="F90" s="9">
        <f t="shared" si="28"/>
        <v>0.16638716088773067</v>
      </c>
      <c r="G90" s="9">
        <f t="shared" si="29"/>
        <v>1.0592133427189054</v>
      </c>
      <c r="H90" s="9">
        <f t="shared" si="30"/>
        <v>1.6037516053497758</v>
      </c>
      <c r="I90" s="9">
        <f t="shared" si="31"/>
        <v>4.7602073666521152</v>
      </c>
      <c r="J90" s="9">
        <f t="shared" si="32"/>
        <v>6.0100791110604233</v>
      </c>
      <c r="K90" s="11">
        <f t="shared" si="33"/>
        <v>0.63694267515923564</v>
      </c>
      <c r="L90" s="11">
        <f t="shared" si="34"/>
        <v>0.21978021978021978</v>
      </c>
      <c r="M90" s="11">
        <f t="shared" si="35"/>
        <v>0.17452006980802792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-0.23382916479925175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0.21621090751047065</v>
      </c>
      <c r="Q90" s="11">
        <f>2*'OddsRatio_working_3-way'!K90*'OddsRatio_working_3-way'!L90*'OddsRatio_working_3-way'!M90</f>
        <v>4.886122203626455E-2</v>
      </c>
      <c r="R90" s="11">
        <f t="shared" si="36"/>
        <v>0</v>
      </c>
      <c r="S90" s="11">
        <f t="shared" si="37"/>
        <v>-0.9246532941949015</v>
      </c>
      <c r="T90" s="11">
        <f t="shared" si="38"/>
        <v>-0.20896119642822633</v>
      </c>
      <c r="U90" s="11">
        <f>'OddsRatio_working_3-way'!S90-'OddsRatio_working_3-way'!R90^2/3</f>
        <v>-0.9246532941949015</v>
      </c>
      <c r="V90" s="11">
        <f>'OddsRatio_working_3-way'!S90*'OddsRatio_working_3-way'!R90/3-2*'OddsRatio_working_3-way'!R90^3/27-'OddsRatio_working_3-way'!T90</f>
        <v>0.20896119642822633</v>
      </c>
      <c r="W90" s="11">
        <f>'OddsRatio_working_3-way'!V90^2+4*'OddsRatio_working_3-way'!U90^3/27</f>
        <v>-7.3455738100395601E-2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0.1711143767433872</v>
      </c>
      <c r="Y90" s="11">
        <f>IF('OddsRatio_working_3-way'!W90&gt;=0,IF('OddsRatio_working_3-way'!V90+SQRT('OddsRatio_working_3-way'!W90)&gt;0,0,PI()),ACOS('OddsRatio_working_3-way'!V90/(2*'OddsRatio_working_3-way'!X90)))</f>
        <v>0.91399190270870834</v>
      </c>
      <c r="Z90" s="11">
        <f>'OddsRatio_working_3-way'!X90^(1/3)*COS('OddsRatio_working_3-way'!Y90/3)</f>
        <v>0.52960667135945283</v>
      </c>
      <c r="AA90" s="11">
        <f>'OddsRatio_working_3-way'!X90^(1/3)*COS(('OddsRatio_working_3-way'!Y90+2*PI())/3)</f>
        <v>-0.40902851998328627</v>
      </c>
      <c r="AB90" s="11">
        <f>'OddsRatio_working_3-way'!X90^(1/3)*COS(('OddsRatio_working_3-way'!Y90+4*PI())/3)</f>
        <v>-0.12057815137616641</v>
      </c>
      <c r="AC90" s="11">
        <f>'OddsRatio_working_3-way'!X90^(1/3)*SIN('OddsRatio_working_3-way'!Y90/3)</f>
        <v>0.16653689796316745</v>
      </c>
      <c r="AD90" s="11">
        <f>'OddsRatio_working_3-way'!X90^(1/3)*SIN(('OddsRatio_working_3-way'!Y90+2*PI())/3)</f>
        <v>0.37538438242941891</v>
      </c>
      <c r="AE90" s="11">
        <f>'OddsRatio_working_3-way'!X90^(1/3)*SIN(('OddsRatio_working_3-way'!Y90+4*PI())/3)</f>
        <v>-0.54192128039258636</v>
      </c>
      <c r="AF90" s="11">
        <f>-'OddsRatio_working_3-way'!U90/(3*'OddsRatio_working_3-way'!X90^(1/3))*COS(('OddsRatio_working_3-way'!Y90)/3)</f>
        <v>0.52960667135945272</v>
      </c>
      <c r="AG90" s="11">
        <f>-'OddsRatio_working_3-way'!U90/(3*'OddsRatio_working_3-way'!X90^(1/3))*COS(('OddsRatio_working_3-way'!Y90+2*PI())/3)</f>
        <v>-0.40902851998328621</v>
      </c>
      <c r="AH90" s="11">
        <f>-'OddsRatio_working_3-way'!U90/(3*'OddsRatio_working_3-way'!X90^(1/3))*COS(('OddsRatio_working_3-way'!Y90+4*PI())/3)</f>
        <v>-0.1205781513761664</v>
      </c>
      <c r="AI90" s="11">
        <f>'OddsRatio_working_3-way'!U90/(3*'OddsRatio_working_3-way'!X90^(1/3))*SIN(('OddsRatio_working_3-way'!Y90)/3)</f>
        <v>-0.1665368979631674</v>
      </c>
      <c r="AJ90" s="11">
        <f>'OddsRatio_working_3-way'!U90/(3*'OddsRatio_working_3-way'!X90^(1/3))*SIN(('OddsRatio_working_3-way'!Y90+2*PI())/3)</f>
        <v>-0.37538438242941885</v>
      </c>
      <c r="AK90" s="11">
        <f>'OddsRatio_working_3-way'!U90/(3*'OddsRatio_working_3-way'!X90^(1/3))*SIN(('OddsRatio_working_3-way'!Y90+4*PI())/3)</f>
        <v>0.54192128039258625</v>
      </c>
      <c r="AL90" s="11">
        <f>'OddsRatio_working_3-way'!Z90+'OddsRatio_working_3-way'!AF90</f>
        <v>1.0592133427189054</v>
      </c>
      <c r="AM90" s="11">
        <f>'OddsRatio_working_3-way'!AA90+'OddsRatio_working_3-way'!AG90</f>
        <v>-0.81805703996657253</v>
      </c>
      <c r="AN90" s="11">
        <f>'OddsRatio_working_3-way'!AB90+'OddsRatio_working_3-way'!AH90</f>
        <v>-0.2411563027523328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1.0592133427189054</v>
      </c>
      <c r="AS90" s="11">
        <f>IF(('OddsRatio_working_3-way'!X90=0),IF(Q90&gt;0,-Q90^(1/3),(-Q90)^(1/3)),'OddsRatio_working_3-way'!AM90-'OddsRatio_working_3-way'!R90/3)</f>
        <v>-0.81805703996657253</v>
      </c>
      <c r="AT90" s="11">
        <f>IF(('OddsRatio_working_3-way'!X90=0),IF(Q90&gt;0,-Q90^(1/3),(-Q90)^(1/3)),'OddsRatio_working_3-way'!AN90-'OddsRatio_working_3-way'!R90/3)</f>
        <v>-0.2411563027523328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3.82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2.0699999999999998</v>
      </c>
      <c r="D91" s="9">
        <f t="shared" si="26"/>
        <v>0.24976713536567355</v>
      </c>
      <c r="E91" s="9">
        <f t="shared" si="27"/>
        <v>0.2828804440906485</v>
      </c>
      <c r="F91" s="9">
        <f t="shared" si="28"/>
        <v>0.46735242054367793</v>
      </c>
      <c r="G91" s="9">
        <f t="shared" si="29"/>
        <v>1.0651522368244162</v>
      </c>
      <c r="H91" s="9">
        <f t="shared" si="30"/>
        <v>4.0037293078448535</v>
      </c>
      <c r="I91" s="9">
        <f t="shared" si="31"/>
        <v>3.5350623236421104</v>
      </c>
      <c r="J91" s="9">
        <f t="shared" si="32"/>
        <v>2.1397128934021254</v>
      </c>
      <c r="K91" s="11">
        <f t="shared" si="33"/>
        <v>0.26178010471204188</v>
      </c>
      <c r="L91" s="11">
        <f t="shared" si="34"/>
        <v>0.29585798816568049</v>
      </c>
      <c r="M91" s="11">
        <f t="shared" si="35"/>
        <v>0.48309178743961356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-0.26869490686052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0.2345941252243236</v>
      </c>
      <c r="Q91" s="11">
        <f>2*'OddsRatio_working_3-way'!K91*'OddsRatio_working_3-way'!L91*'OddsRatio_working_3-way'!M91</f>
        <v>7.483066195353226E-2</v>
      </c>
      <c r="R91" s="11">
        <f t="shared" si="36"/>
        <v>0</v>
      </c>
      <c r="S91" s="11">
        <f t="shared" si="37"/>
        <v>-0.87308735385186076</v>
      </c>
      <c r="T91" s="11">
        <f t="shared" si="38"/>
        <v>-0.27849676358911035</v>
      </c>
      <c r="U91" s="11">
        <f>'OddsRatio_working_3-way'!S91-'OddsRatio_working_3-way'!R91^2/3</f>
        <v>-0.87308735385186076</v>
      </c>
      <c r="V91" s="11">
        <f>'OddsRatio_working_3-way'!S91*'OddsRatio_working_3-way'!R91/3-2*'OddsRatio_working_3-way'!R91^3/27-'OddsRatio_working_3-way'!T91</f>
        <v>0.27849676358911035</v>
      </c>
      <c r="W91" s="11">
        <f>'OddsRatio_working_3-way'!V91^2+4*'OddsRatio_working_3-way'!U91^3/27</f>
        <v>-2.1037828477317444E-2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0.15700181193773391</v>
      </c>
      <c r="Y91" s="11">
        <f>IF('OddsRatio_working_3-way'!W91&gt;=0,IF('OddsRatio_working_3-way'!V91+SQRT('OddsRatio_working_3-way'!W91)&gt;0,0,PI()),ACOS('OddsRatio_working_3-way'!V91/(2*'OddsRatio_working_3-way'!X91)))</f>
        <v>0.48015760697162069</v>
      </c>
      <c r="Z91" s="11">
        <f>'OddsRatio_working_3-way'!X91^(1/3)*COS('OddsRatio_working_3-way'!Y91/3)</f>
        <v>0.53257611841220809</v>
      </c>
      <c r="AA91" s="11">
        <f>'OddsRatio_working_3-way'!X91^(1/3)*COS(('OddsRatio_working_3-way'!Y91+2*PI())/3)</f>
        <v>-0.34074507389044711</v>
      </c>
      <c r="AB91" s="11">
        <f>'OddsRatio_working_3-way'!X91^(1/3)*COS(('OddsRatio_working_3-way'!Y91+4*PI())/3)</f>
        <v>-0.19183104452176108</v>
      </c>
      <c r="AC91" s="11">
        <f>'OddsRatio_working_3-way'!X91^(1/3)*SIN('OddsRatio_working_3-way'!Y91/3)</f>
        <v>8.5975554942122917E-2</v>
      </c>
      <c r="AD91" s="11">
        <f>'OddsRatio_working_3-way'!X91^(1/3)*SIN(('OddsRatio_working_3-way'!Y91+2*PI())/3)</f>
        <v>0.4182366705228201</v>
      </c>
      <c r="AE91" s="11">
        <f>'OddsRatio_working_3-way'!X91^(1/3)*SIN(('OddsRatio_working_3-way'!Y91+4*PI())/3)</f>
        <v>-0.50421222546494282</v>
      </c>
      <c r="AF91" s="11">
        <f>-'OddsRatio_working_3-way'!U91/(3*'OddsRatio_working_3-way'!X91^(1/3))*COS(('OddsRatio_working_3-way'!Y91)/3)</f>
        <v>0.53257611841220809</v>
      </c>
      <c r="AG91" s="11">
        <f>-'OddsRatio_working_3-way'!U91/(3*'OddsRatio_working_3-way'!X91^(1/3))*COS(('OddsRatio_working_3-way'!Y91+2*PI())/3)</f>
        <v>-0.34074507389044711</v>
      </c>
      <c r="AH91" s="11">
        <f>-'OddsRatio_working_3-way'!U91/(3*'OddsRatio_working_3-way'!X91^(1/3))*COS(('OddsRatio_working_3-way'!Y91+4*PI())/3)</f>
        <v>-0.19183104452176108</v>
      </c>
      <c r="AI91" s="11">
        <f>'OddsRatio_working_3-way'!U91/(3*'OddsRatio_working_3-way'!X91^(1/3))*SIN(('OddsRatio_working_3-way'!Y91)/3)</f>
        <v>-8.5975554942122917E-2</v>
      </c>
      <c r="AJ91" s="11">
        <f>'OddsRatio_working_3-way'!U91/(3*'OddsRatio_working_3-way'!X91^(1/3))*SIN(('OddsRatio_working_3-way'!Y91+2*PI())/3)</f>
        <v>-0.4182366705228201</v>
      </c>
      <c r="AK91" s="11">
        <f>'OddsRatio_working_3-way'!U91/(3*'OddsRatio_working_3-way'!X91^(1/3))*SIN(('OddsRatio_working_3-way'!Y91+4*PI())/3)</f>
        <v>0.50421222546494282</v>
      </c>
      <c r="AL91" s="11">
        <f>'OddsRatio_working_3-way'!Z91+'OddsRatio_working_3-way'!AF91</f>
        <v>1.0651522368244162</v>
      </c>
      <c r="AM91" s="11">
        <f>'OddsRatio_working_3-way'!AA91+'OddsRatio_working_3-way'!AG91</f>
        <v>-0.68149014778089423</v>
      </c>
      <c r="AN91" s="11">
        <f>'OddsRatio_working_3-way'!AB91+'OddsRatio_working_3-way'!AH91</f>
        <v>-0.38366208904352217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1.0651522368244162</v>
      </c>
      <c r="AS91" s="11">
        <f>IF(('OddsRatio_working_3-way'!X91=0),IF(Q91&gt;0,-Q91^(1/3),(-Q91)^(1/3)),'OddsRatio_working_3-way'!AM91-'OddsRatio_working_3-way'!R91/3)</f>
        <v>-0.68149014778089423</v>
      </c>
      <c r="AT91" s="11">
        <f>IF(('OddsRatio_working_3-way'!X91=0),IF(Q91&gt;0,-Q91^(1/3),(-Q91)^(1/3)),'OddsRatio_working_3-way'!AN91-'OddsRatio_working_3-way'!R91/3)</f>
        <v>-0.38366208904352217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4.05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1.85</v>
      </c>
      <c r="D92" s="9">
        <f t="shared" si="26"/>
        <v>0.23452606249252736</v>
      </c>
      <c r="E92" s="9">
        <f t="shared" si="27"/>
        <v>0.24180861431371872</v>
      </c>
      <c r="F92" s="9">
        <f t="shared" si="28"/>
        <v>0.52366532319375392</v>
      </c>
      <c r="G92" s="9">
        <f t="shared" si="29"/>
        <v>1.0701371899161811</v>
      </c>
      <c r="H92" s="9">
        <f t="shared" si="30"/>
        <v>4.2639184292443524</v>
      </c>
      <c r="I92" s="9">
        <f t="shared" si="31"/>
        <v>4.1355019664544113</v>
      </c>
      <c r="J92" s="9">
        <f t="shared" si="32"/>
        <v>1.9096166114287547</v>
      </c>
      <c r="K92" s="11">
        <f t="shared" si="33"/>
        <v>0.24691358024691359</v>
      </c>
      <c r="L92" s="11">
        <f t="shared" si="34"/>
        <v>0.2544529262086514</v>
      </c>
      <c r="M92" s="11">
        <f t="shared" si="35"/>
        <v>0.54054054054054046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-0.25796874058112407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0.23195375188589773</v>
      </c>
      <c r="Q92" s="11">
        <f>2*'OddsRatio_working_3-way'!K92*'OddsRatio_working_3-way'!L92*'OddsRatio_working_3-way'!M92</f>
        <v>6.7922035691331706E-2</v>
      </c>
      <c r="R92" s="11">
        <f t="shared" si="36"/>
        <v>0</v>
      </c>
      <c r="S92" s="11">
        <f t="shared" si="37"/>
        <v>-0.89915449198758501</v>
      </c>
      <c r="T92" s="11">
        <f t="shared" si="38"/>
        <v>-0.26329560526722845</v>
      </c>
      <c r="U92" s="11">
        <f>'OddsRatio_working_3-way'!S92-'OddsRatio_working_3-way'!R92^2/3</f>
        <v>-0.89915449198758501</v>
      </c>
      <c r="V92" s="11">
        <f>'OddsRatio_working_3-way'!S92*'OddsRatio_working_3-way'!R92/3-2*'OddsRatio_working_3-way'!R92^3/27-'OddsRatio_working_3-way'!T92</f>
        <v>0.26329560526722845</v>
      </c>
      <c r="W92" s="11">
        <f>'OddsRatio_working_3-way'!V92^2+4*'OddsRatio_working_3-way'!U92^3/27</f>
        <v>-3.8371327226467383E-2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0.16408526973764553</v>
      </c>
      <c r="Y92" s="11">
        <f>IF('OddsRatio_working_3-way'!W92&gt;=0,IF('OddsRatio_working_3-way'!V92+SQRT('OddsRatio_working_3-way'!W92)&gt;0,0,PI()),ACOS('OddsRatio_working_3-way'!V92/(2*'OddsRatio_working_3-way'!X92)))</f>
        <v>0.63963555228418156</v>
      </c>
      <c r="Z92" s="11">
        <f>'OddsRatio_working_3-way'!X92^(1/3)*COS('OddsRatio_working_3-way'!Y92/3)</f>
        <v>0.53506859495809056</v>
      </c>
      <c r="AA92" s="11">
        <f>'OddsRatio_working_3-way'!X92^(1/3)*COS(('OddsRatio_working_3-way'!Y92+2*PI())/3)</f>
        <v>-0.36785788400822272</v>
      </c>
      <c r="AB92" s="11">
        <f>'OddsRatio_working_3-way'!X92^(1/3)*COS(('OddsRatio_working_3-way'!Y92+4*PI())/3)</f>
        <v>-0.16721071094986795</v>
      </c>
      <c r="AC92" s="11">
        <f>'OddsRatio_working_3-way'!X92^(1/3)*SIN('OddsRatio_working_3-way'!Y92/3)</f>
        <v>0.11584369937737866</v>
      </c>
      <c r="AD92" s="11">
        <f>'OddsRatio_working_3-way'!X92^(1/3)*SIN(('OddsRatio_working_3-way'!Y92+2*PI())/3)</f>
        <v>0.40546114631226327</v>
      </c>
      <c r="AE92" s="11">
        <f>'OddsRatio_working_3-way'!X92^(1/3)*SIN(('OddsRatio_working_3-way'!Y92+4*PI())/3)</f>
        <v>-0.52130484568964186</v>
      </c>
      <c r="AF92" s="11">
        <f>-'OddsRatio_working_3-way'!U92/(3*'OddsRatio_working_3-way'!X92^(1/3))*COS(('OddsRatio_working_3-way'!Y92)/3)</f>
        <v>0.53506859495809056</v>
      </c>
      <c r="AG92" s="11">
        <f>-'OddsRatio_working_3-way'!U92/(3*'OddsRatio_working_3-way'!X92^(1/3))*COS(('OddsRatio_working_3-way'!Y92+2*PI())/3)</f>
        <v>-0.36785788400822272</v>
      </c>
      <c r="AH92" s="11">
        <f>-'OddsRatio_working_3-way'!U92/(3*'OddsRatio_working_3-way'!X92^(1/3))*COS(('OddsRatio_working_3-way'!Y92+4*PI())/3)</f>
        <v>-0.16721071094986795</v>
      </c>
      <c r="AI92" s="11">
        <f>'OddsRatio_working_3-way'!U92/(3*'OddsRatio_working_3-way'!X92^(1/3))*SIN(('OddsRatio_working_3-way'!Y92)/3)</f>
        <v>-0.11584369937737866</v>
      </c>
      <c r="AJ92" s="11">
        <f>'OddsRatio_working_3-way'!U92/(3*'OddsRatio_working_3-way'!X92^(1/3))*SIN(('OddsRatio_working_3-way'!Y92+2*PI())/3)</f>
        <v>-0.40546114631226327</v>
      </c>
      <c r="AK92" s="11">
        <f>'OddsRatio_working_3-way'!U92/(3*'OddsRatio_working_3-way'!X92^(1/3))*SIN(('OddsRatio_working_3-way'!Y92+4*PI())/3)</f>
        <v>0.52130484568964186</v>
      </c>
      <c r="AL92" s="11">
        <f>'OddsRatio_working_3-way'!Z92+'OddsRatio_working_3-way'!AF92</f>
        <v>1.0701371899161811</v>
      </c>
      <c r="AM92" s="11">
        <f>'OddsRatio_working_3-way'!AA92+'OddsRatio_working_3-way'!AG92</f>
        <v>-0.73571576801644545</v>
      </c>
      <c r="AN92" s="11">
        <f>'OddsRatio_working_3-way'!AB92+'OddsRatio_working_3-way'!AH92</f>
        <v>-0.33442142189973589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1.0701371899161811</v>
      </c>
      <c r="AS92" s="11">
        <f>IF(('OddsRatio_working_3-way'!X92=0),IF(Q92&gt;0,-Q92^(1/3),(-Q92)^(1/3)),'OddsRatio_working_3-way'!AM92-'OddsRatio_working_3-way'!R92/3)</f>
        <v>-0.73571576801644545</v>
      </c>
      <c r="AT92" s="11">
        <f>IF(('OddsRatio_working_3-way'!X92=0),IF(Q92&gt;0,-Q92^(1/3),(-Q92)^(1/3)),'OddsRatio_working_3-way'!AN92-'OddsRatio_working_3-way'!R92/3)</f>
        <v>-0.33442142189973589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3.39</v>
      </c>
      <c r="B93" s="4">
        <f>IF('True_Odds_Calculator_3-way'!B92="","",'True_Odds_Calculator_3-way'!B92)</f>
        <v>3.65</v>
      </c>
      <c r="C93" s="4">
        <f>IF('True_Odds_Calculator_3-way'!C92="","",'True_Odds_Calculator_3-way'!C92)</f>
        <v>2.12</v>
      </c>
      <c r="D93" s="9">
        <f t="shared" si="26"/>
        <v>0.28214656456242532</v>
      </c>
      <c r="E93" s="9">
        <f t="shared" si="27"/>
        <v>0.26170896742780353</v>
      </c>
      <c r="F93" s="9">
        <f t="shared" si="28"/>
        <v>0.45614446800977149</v>
      </c>
      <c r="G93" s="9">
        <f t="shared" si="29"/>
        <v>1.0645427720268763</v>
      </c>
      <c r="H93" s="9">
        <f t="shared" si="30"/>
        <v>3.5442572251442339</v>
      </c>
      <c r="I93" s="9">
        <f t="shared" si="31"/>
        <v>3.8210383458712225</v>
      </c>
      <c r="J93" s="9">
        <f t="shared" si="32"/>
        <v>2.1922879046701014</v>
      </c>
      <c r="K93" s="11">
        <f t="shared" si="33"/>
        <v>0.29498525073746312</v>
      </c>
      <c r="L93" s="11">
        <f t="shared" si="34"/>
        <v>0.27397260273972601</v>
      </c>
      <c r="M93" s="11">
        <f t="shared" si="35"/>
        <v>0.47169811320754712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-0.27041661615549384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0.23482930273233038</v>
      </c>
      <c r="Q93" s="11">
        <f>2*'OddsRatio_working_3-way'!K93*'OddsRatio_working_3-way'!L93*'OddsRatio_working_3-way'!M93</f>
        <v>7.6243280107899478E-2</v>
      </c>
      <c r="R93" s="11">
        <f t="shared" si="36"/>
        <v>0</v>
      </c>
      <c r="S93" s="11">
        <f t="shared" si="37"/>
        <v>-0.86839820004736623</v>
      </c>
      <c r="T93" s="11">
        <f t="shared" si="38"/>
        <v>-0.28194746754784616</v>
      </c>
      <c r="U93" s="11">
        <f>'OddsRatio_working_3-way'!S93-'OddsRatio_working_3-way'!R93^2/3</f>
        <v>-0.86839820004736623</v>
      </c>
      <c r="V93" s="11">
        <f>'OddsRatio_working_3-way'!S93*'OddsRatio_working_3-way'!R93/3-2*'OddsRatio_working_3-way'!R93^3/27-'OddsRatio_working_3-way'!T93</f>
        <v>0.28194746754784616</v>
      </c>
      <c r="W93" s="11">
        <f>'OddsRatio_working_3-way'!V93^2+4*'OddsRatio_working_3-way'!U93^3/27</f>
        <v>-1.7523771525485968E-2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0.15573868015214601</v>
      </c>
      <c r="Y93" s="11">
        <f>IF('OddsRatio_working_3-way'!W93&gt;=0,IF('OddsRatio_working_3-way'!V93+SQRT('OddsRatio_working_3-way'!W93)&gt;0,0,PI()),ACOS('OddsRatio_working_3-way'!V93/(2*'OddsRatio_working_3-way'!X93)))</f>
        <v>0.4389601294446388</v>
      </c>
      <c r="Z93" s="11">
        <f>'OddsRatio_working_3-way'!X93^(1/3)*COS('OddsRatio_working_3-way'!Y93/3)</f>
        <v>0.53227138601343815</v>
      </c>
      <c r="AA93" s="11">
        <f>'OddsRatio_working_3-way'!X93^(1/3)*COS(('OddsRatio_working_3-way'!Y93+2*PI())/3)</f>
        <v>-0.33406895978627066</v>
      </c>
      <c r="AB93" s="11">
        <f>'OddsRatio_working_3-way'!X93^(1/3)*COS(('OddsRatio_working_3-way'!Y93+4*PI())/3)</f>
        <v>-0.19820242622716761</v>
      </c>
      <c r="AC93" s="11">
        <f>'OddsRatio_working_3-way'!X93^(1/3)*SIN('OddsRatio_working_3-way'!Y93/3)</f>
        <v>7.8442579724209524E-2</v>
      </c>
      <c r="AD93" s="11">
        <f>'OddsRatio_working_3-way'!X93^(1/3)*SIN(('OddsRatio_working_3-way'!Y93+2*PI())/3)</f>
        <v>0.42173925213308583</v>
      </c>
      <c r="AE93" s="11">
        <f>'OddsRatio_working_3-way'!X93^(1/3)*SIN(('OddsRatio_working_3-way'!Y93+4*PI())/3)</f>
        <v>-0.50018183185729537</v>
      </c>
      <c r="AF93" s="11">
        <f>-'OddsRatio_working_3-way'!U93/(3*'OddsRatio_working_3-way'!X93^(1/3))*COS(('OddsRatio_working_3-way'!Y93)/3)</f>
        <v>0.53227138601343815</v>
      </c>
      <c r="AG93" s="11">
        <f>-'OddsRatio_working_3-way'!U93/(3*'OddsRatio_working_3-way'!X93^(1/3))*COS(('OddsRatio_working_3-way'!Y93+2*PI())/3)</f>
        <v>-0.33406895978627066</v>
      </c>
      <c r="AH93" s="11">
        <f>-'OddsRatio_working_3-way'!U93/(3*'OddsRatio_working_3-way'!X93^(1/3))*COS(('OddsRatio_working_3-way'!Y93+4*PI())/3)</f>
        <v>-0.19820242622716761</v>
      </c>
      <c r="AI93" s="11">
        <f>'OddsRatio_working_3-way'!U93/(3*'OddsRatio_working_3-way'!X93^(1/3))*SIN(('OddsRatio_working_3-way'!Y93)/3)</f>
        <v>-7.8442579724209524E-2</v>
      </c>
      <c r="AJ93" s="11">
        <f>'OddsRatio_working_3-way'!U93/(3*'OddsRatio_working_3-way'!X93^(1/3))*SIN(('OddsRatio_working_3-way'!Y93+2*PI())/3)</f>
        <v>-0.42173925213308583</v>
      </c>
      <c r="AK93" s="11">
        <f>'OddsRatio_working_3-way'!U93/(3*'OddsRatio_working_3-way'!X93^(1/3))*SIN(('OddsRatio_working_3-way'!Y93+4*PI())/3)</f>
        <v>0.50018183185729537</v>
      </c>
      <c r="AL93" s="11">
        <f>'OddsRatio_working_3-way'!Z93+'OddsRatio_working_3-way'!AF93</f>
        <v>1.0645427720268763</v>
      </c>
      <c r="AM93" s="11">
        <f>'OddsRatio_working_3-way'!AA93+'OddsRatio_working_3-way'!AG93</f>
        <v>-0.66813791957254132</v>
      </c>
      <c r="AN93" s="11">
        <f>'OddsRatio_working_3-way'!AB93+'OddsRatio_working_3-way'!AH93</f>
        <v>-0.39640485245433521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1.0645427720268763</v>
      </c>
      <c r="AS93" s="11">
        <f>IF(('OddsRatio_working_3-way'!X93=0),IF(Q93&gt;0,-Q93^(1/3),(-Q93)^(1/3)),'OddsRatio_working_3-way'!AM93-'OddsRatio_working_3-way'!R93/3)</f>
        <v>-0.66813791957254132</v>
      </c>
      <c r="AT93" s="11">
        <f>IF(('OddsRatio_working_3-way'!X93=0),IF(Q93&gt;0,-Q93^(1/3),(-Q93)^(1/3)),'OddsRatio_working_3-way'!AN93-'OddsRatio_working_3-way'!R93/3)</f>
        <v>-0.39640485245433521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1.88</v>
      </c>
      <c r="B94" s="4">
        <f>IF('True_Odds_Calculator_3-way'!B93="","",'True_Odds_Calculator_3-way'!B93)</f>
        <v>3.24</v>
      </c>
      <c r="C94" s="4">
        <f>IF('True_Odds_Calculator_3-way'!C93="","",'True_Odds_Calculator_3-way'!C93)</f>
        <v>4.54</v>
      </c>
      <c r="D94" s="9">
        <f t="shared" si="26"/>
        <v>0.50766656957300815</v>
      </c>
      <c r="E94" s="9">
        <f t="shared" si="27"/>
        <v>0.28830293703724952</v>
      </c>
      <c r="F94" s="9">
        <f t="shared" si="28"/>
        <v>0.20403049338974222</v>
      </c>
      <c r="G94" s="9">
        <f t="shared" si="29"/>
        <v>1.1020418535220129</v>
      </c>
      <c r="H94" s="9">
        <f t="shared" si="30"/>
        <v>1.9697968310993714</v>
      </c>
      <c r="I94" s="9">
        <f t="shared" si="31"/>
        <v>3.4685737518893096</v>
      </c>
      <c r="J94" s="9">
        <f t="shared" si="32"/>
        <v>4.9012281614679258</v>
      </c>
      <c r="K94" s="11">
        <f t="shared" si="33"/>
        <v>0.53191489361702127</v>
      </c>
      <c r="L94" s="11">
        <f t="shared" si="34"/>
        <v>0.30864197530864196</v>
      </c>
      <c r="M94" s="11">
        <f t="shared" si="35"/>
        <v>0.22026431718061673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-0.25233369089400581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0.24083273450599346</v>
      </c>
      <c r="Q94" s="11">
        <f>2*'OddsRatio_working_3-way'!K94*'OddsRatio_working_3-way'!L94*'OddsRatio_working_3-way'!M94</f>
        <v>7.2322142494292321E-2</v>
      </c>
      <c r="R94" s="11">
        <f t="shared" si="36"/>
        <v>0</v>
      </c>
      <c r="S94" s="11">
        <f t="shared" si="37"/>
        <v>-0.95442163768434951</v>
      </c>
      <c r="T94" s="11">
        <f t="shared" si="38"/>
        <v>-0.28661310440971455</v>
      </c>
      <c r="U94" s="11">
        <f>'OddsRatio_working_3-way'!S94-'OddsRatio_working_3-way'!R94^2/3</f>
        <v>-0.95442163768434951</v>
      </c>
      <c r="V94" s="11">
        <f>'OddsRatio_working_3-way'!S94*'OddsRatio_working_3-way'!R94/3-2*'OddsRatio_working_3-way'!R94^3/27-'OddsRatio_working_3-way'!T94</f>
        <v>0.28661310440971455</v>
      </c>
      <c r="W94" s="11">
        <f>'OddsRatio_working_3-way'!V94^2+4*'OddsRatio_working_3-way'!U94^3/27</f>
        <v>-4.6653282526514434E-2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0.17944383114632861</v>
      </c>
      <c r="Y94" s="11">
        <f>IF('OddsRatio_working_3-way'!W94&gt;=0,IF('OddsRatio_working_3-way'!V94+SQRT('OddsRatio_working_3-way'!W94)&gt;0,0,PI()),ACOS('OddsRatio_working_3-way'!V94/(2*'OddsRatio_working_3-way'!X94)))</f>
        <v>0.64580574542937241</v>
      </c>
      <c r="Z94" s="11">
        <f>'OddsRatio_working_3-way'!X94^(1/3)*COS('OddsRatio_working_3-way'!Y94/3)</f>
        <v>0.55102092676100634</v>
      </c>
      <c r="AA94" s="11">
        <f>'OddsRatio_working_3-way'!X94^(1/3)*COS(('OddsRatio_working_3-way'!Y94+2*PI())/3)</f>
        <v>-0.37985299126184502</v>
      </c>
      <c r="AB94" s="11">
        <f>'OddsRatio_working_3-way'!X94^(1/3)*COS(('OddsRatio_working_3-way'!Y94+4*PI())/3)</f>
        <v>-0.17116793549916129</v>
      </c>
      <c r="AC94" s="11">
        <f>'OddsRatio_working_3-way'!X94^(1/3)*SIN('OddsRatio_working_3-way'!Y94/3)</f>
        <v>0.12048437312043744</v>
      </c>
      <c r="AD94" s="11">
        <f>'OddsRatio_working_3-way'!X94^(1/3)*SIN(('OddsRatio_working_3-way'!Y94+2*PI())/3)</f>
        <v>0.41695593403165743</v>
      </c>
      <c r="AE94" s="11">
        <f>'OddsRatio_working_3-way'!X94^(1/3)*SIN(('OddsRatio_working_3-way'!Y94+4*PI())/3)</f>
        <v>-0.5374403071520949</v>
      </c>
      <c r="AF94" s="11">
        <f>-'OddsRatio_working_3-way'!U94/(3*'OddsRatio_working_3-way'!X94^(1/3))*COS(('OddsRatio_working_3-way'!Y94)/3)</f>
        <v>0.55102092676100645</v>
      </c>
      <c r="AG94" s="11">
        <f>-'OddsRatio_working_3-way'!U94/(3*'OddsRatio_working_3-way'!X94^(1/3))*COS(('OddsRatio_working_3-way'!Y94+2*PI())/3)</f>
        <v>-0.37985299126184507</v>
      </c>
      <c r="AH94" s="11">
        <f>-'OddsRatio_working_3-way'!U94/(3*'OddsRatio_working_3-way'!X94^(1/3))*COS(('OddsRatio_working_3-way'!Y94+4*PI())/3)</f>
        <v>-0.17116793549916132</v>
      </c>
      <c r="AI94" s="11">
        <f>'OddsRatio_working_3-way'!U94/(3*'OddsRatio_working_3-way'!X94^(1/3))*SIN(('OddsRatio_working_3-way'!Y94)/3)</f>
        <v>-0.12048437312043746</v>
      </c>
      <c r="AJ94" s="11">
        <f>'OddsRatio_working_3-way'!U94/(3*'OddsRatio_working_3-way'!X94^(1/3))*SIN(('OddsRatio_working_3-way'!Y94+2*PI())/3)</f>
        <v>-0.41695593403165754</v>
      </c>
      <c r="AK94" s="11">
        <f>'OddsRatio_working_3-way'!U94/(3*'OddsRatio_working_3-way'!X94^(1/3))*SIN(('OddsRatio_working_3-way'!Y94+4*PI())/3)</f>
        <v>0.53744030715209501</v>
      </c>
      <c r="AL94" s="11">
        <f>'OddsRatio_working_3-way'!Z94+'OddsRatio_working_3-way'!AF94</f>
        <v>1.1020418535220129</v>
      </c>
      <c r="AM94" s="11">
        <f>'OddsRatio_working_3-way'!AA94+'OddsRatio_working_3-way'!AG94</f>
        <v>-0.75970598252369004</v>
      </c>
      <c r="AN94" s="11">
        <f>'OddsRatio_working_3-way'!AB94+'OddsRatio_working_3-way'!AH94</f>
        <v>-0.34233587099832263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1.1020418535220129</v>
      </c>
      <c r="AS94" s="11">
        <f>IF(('OddsRatio_working_3-way'!X94=0),IF(Q94&gt;0,-Q94^(1/3),(-Q94)^(1/3)),'OddsRatio_working_3-way'!AM94-'OddsRatio_working_3-way'!R94/3)</f>
        <v>-0.75970598252369004</v>
      </c>
      <c r="AT94" s="11">
        <f>IF(('OddsRatio_working_3-way'!X94=0),IF(Q94&gt;0,-Q94^(1/3),(-Q94)^(1/3)),'OddsRatio_working_3-way'!AN94-'OddsRatio_working_3-way'!R94/3)</f>
        <v>-0.34233587099832263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5.73</v>
      </c>
      <c r="B95" s="4">
        <f>IF('True_Odds_Calculator_3-way'!B94="","",'True_Odds_Calculator_3-way'!B94)</f>
        <v>3.26</v>
      </c>
      <c r="C95" s="4">
        <f>IF('True_Odds_Calculator_3-way'!C94="","",'True_Odds_Calculator_3-way'!C94)</f>
        <v>1.73</v>
      </c>
      <c r="D95" s="9">
        <f t="shared" si="26"/>
        <v>0.16058953519573241</v>
      </c>
      <c r="E95" s="9">
        <f t="shared" si="27"/>
        <v>0.28591901173322776</v>
      </c>
      <c r="F95" s="9">
        <f t="shared" si="28"/>
        <v>0.55349145307103986</v>
      </c>
      <c r="G95" s="9">
        <f t="shared" si="29"/>
        <v>1.1050857973407524</v>
      </c>
      <c r="H95" s="9">
        <f t="shared" si="30"/>
        <v>6.2270558214217591</v>
      </c>
      <c r="I95" s="9">
        <f t="shared" si="31"/>
        <v>3.4974939019901004</v>
      </c>
      <c r="J95" s="9">
        <f t="shared" si="32"/>
        <v>1.806712632058749</v>
      </c>
      <c r="K95" s="11">
        <f t="shared" si="33"/>
        <v>0.17452006980802792</v>
      </c>
      <c r="L95" s="11">
        <f t="shared" si="34"/>
        <v>0.30674846625766872</v>
      </c>
      <c r="M95" s="11">
        <f t="shared" si="35"/>
        <v>0.5780346820809249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-0.24147607873164223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0.23889055266462922</v>
      </c>
      <c r="Q95" s="11">
        <f>2*'OddsRatio_working_3-way'!K95*'OddsRatio_working_3-way'!L95*'OddsRatio_working_3-way'!M95</f>
        <v>6.1888744213634508E-2</v>
      </c>
      <c r="R95" s="11">
        <f t="shared" si="36"/>
        <v>0</v>
      </c>
      <c r="S95" s="11">
        <f t="shared" si="37"/>
        <v>-0.98929282734507895</v>
      </c>
      <c r="T95" s="11">
        <f t="shared" si="38"/>
        <v>-0.25629347858680801</v>
      </c>
      <c r="U95" s="11">
        <f>'OddsRatio_working_3-way'!S95-'OddsRatio_working_3-way'!R95^2/3</f>
        <v>-0.98929282734507895</v>
      </c>
      <c r="V95" s="11">
        <f>'OddsRatio_working_3-way'!S95*'OddsRatio_working_3-way'!R95/3-2*'OddsRatio_working_3-way'!R95^3/27-'OddsRatio_working_3-way'!T95</f>
        <v>0.25629347858680801</v>
      </c>
      <c r="W95" s="11">
        <f>'OddsRatio_working_3-way'!V95^2+4*'OddsRatio_working_3-way'!U95^3/27</f>
        <v>-7.7753828413988951E-2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0.18936748373210457</v>
      </c>
      <c r="Y95" s="11">
        <f>IF('OddsRatio_working_3-way'!W95&gt;=0,IF('OddsRatio_working_3-way'!V95+SQRT('OddsRatio_working_3-way'!W95)&gt;0,0,PI()),ACOS('OddsRatio_working_3-way'!V95/(2*'OddsRatio_working_3-way'!X95)))</f>
        <v>0.82751245151225128</v>
      </c>
      <c r="Z95" s="11">
        <f>'OddsRatio_working_3-way'!X95^(1/3)*COS('OddsRatio_working_3-way'!Y95/3)</f>
        <v>0.5525428986703762</v>
      </c>
      <c r="AA95" s="11">
        <f>'OddsRatio_working_3-way'!X95^(1/3)*COS(('OddsRatio_working_3-way'!Y95+2*PI())/3)</f>
        <v>-0.41171688367305548</v>
      </c>
      <c r="AB95" s="11">
        <f>'OddsRatio_working_3-way'!X95^(1/3)*COS(('OddsRatio_working_3-way'!Y95+4*PI())/3)</f>
        <v>-0.14082601499732081</v>
      </c>
      <c r="AC95" s="11">
        <f>'OddsRatio_working_3-way'!X95^(1/3)*SIN('OddsRatio_working_3-way'!Y95/3)</f>
        <v>0.15639891595094702</v>
      </c>
      <c r="AD95" s="11">
        <f>'OddsRatio_working_3-way'!X95^(1/3)*SIN(('OddsRatio_working_3-way'!Y95+2*PI())/3)</f>
        <v>0.40031672895376308</v>
      </c>
      <c r="AE95" s="11">
        <f>'OddsRatio_working_3-way'!X95^(1/3)*SIN(('OddsRatio_working_3-way'!Y95+4*PI())/3)</f>
        <v>-0.55671564490471015</v>
      </c>
      <c r="AF95" s="11">
        <f>-'OddsRatio_working_3-way'!U95/(3*'OddsRatio_working_3-way'!X95^(1/3))*COS(('OddsRatio_working_3-way'!Y95)/3)</f>
        <v>0.55254289867037631</v>
      </c>
      <c r="AG95" s="11">
        <f>-'OddsRatio_working_3-way'!U95/(3*'OddsRatio_working_3-way'!X95^(1/3))*COS(('OddsRatio_working_3-way'!Y95+2*PI())/3)</f>
        <v>-0.41171688367305559</v>
      </c>
      <c r="AH95" s="11">
        <f>-'OddsRatio_working_3-way'!U95/(3*'OddsRatio_working_3-way'!X95^(1/3))*COS(('OddsRatio_working_3-way'!Y95+4*PI())/3)</f>
        <v>-0.14082601499732084</v>
      </c>
      <c r="AI95" s="11">
        <f>'OddsRatio_working_3-way'!U95/(3*'OddsRatio_working_3-way'!X95^(1/3))*SIN(('OddsRatio_working_3-way'!Y95)/3)</f>
        <v>-0.15639891595094704</v>
      </c>
      <c r="AJ95" s="11">
        <f>'OddsRatio_working_3-way'!U95/(3*'OddsRatio_working_3-way'!X95^(1/3))*SIN(('OddsRatio_working_3-way'!Y95+2*PI())/3)</f>
        <v>-0.40031672895376319</v>
      </c>
      <c r="AK95" s="11">
        <f>'OddsRatio_working_3-way'!U95/(3*'OddsRatio_working_3-way'!X95^(1/3))*SIN(('OddsRatio_working_3-way'!Y95+4*PI())/3)</f>
        <v>0.55671564490471026</v>
      </c>
      <c r="AL95" s="11">
        <f>'OddsRatio_working_3-way'!Z95+'OddsRatio_working_3-way'!AF95</f>
        <v>1.1050857973407524</v>
      </c>
      <c r="AM95" s="11">
        <f>'OddsRatio_working_3-way'!AA95+'OddsRatio_working_3-way'!AG95</f>
        <v>-0.82343376734611107</v>
      </c>
      <c r="AN95" s="11">
        <f>'OddsRatio_working_3-way'!AB95+'OddsRatio_working_3-way'!AH95</f>
        <v>-0.28165202999464167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1.1050857973407524</v>
      </c>
      <c r="AS95" s="11">
        <f>IF(('OddsRatio_working_3-way'!X95=0),IF(Q95&gt;0,-Q95^(1/3),(-Q95)^(1/3)),'OddsRatio_working_3-way'!AM95-'OddsRatio_working_3-way'!R95/3)</f>
        <v>-0.82343376734611107</v>
      </c>
      <c r="AT95" s="11">
        <f>IF(('OddsRatio_working_3-way'!X95=0),IF(Q95&gt;0,-Q95^(1/3),(-Q95)^(1/3)),'OddsRatio_working_3-way'!AN95-'OddsRatio_working_3-way'!R95/3)</f>
        <v>-0.28165202999464167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3.7</v>
      </c>
      <c r="B96" s="4">
        <f>IF('True_Odds_Calculator_3-way'!B95="","",'True_Odds_Calculator_3-way'!B95)</f>
        <v>3.23</v>
      </c>
      <c r="C96" s="4">
        <f>IF('True_Odds_Calculator_3-way'!C95="","",'True_Odds_Calculator_3-way'!C95)</f>
        <v>2.1</v>
      </c>
      <c r="D96" s="9">
        <f t="shared" si="26"/>
        <v>0.25365755889897323</v>
      </c>
      <c r="E96" s="9">
        <f t="shared" si="27"/>
        <v>0.29153322600767473</v>
      </c>
      <c r="F96" s="9">
        <f t="shared" si="28"/>
        <v>0.45480921509335204</v>
      </c>
      <c r="G96" s="9">
        <f t="shared" si="29"/>
        <v>1.0897492175417782</v>
      </c>
      <c r="H96" s="9">
        <f t="shared" si="30"/>
        <v>3.9423228873628013</v>
      </c>
      <c r="I96" s="9">
        <f t="shared" si="31"/>
        <v>3.4301407551181646</v>
      </c>
      <c r="J96" s="9">
        <f t="shared" si="32"/>
        <v>2.1987241392959564</v>
      </c>
      <c r="K96" s="11">
        <f t="shared" si="33"/>
        <v>0.27027027027027023</v>
      </c>
      <c r="L96" s="11">
        <f t="shared" si="34"/>
        <v>0.30959752321981426</v>
      </c>
      <c r="M96" s="11">
        <f t="shared" si="35"/>
        <v>0.47619047619047616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-0.26389901622099765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0.24026680373429599</v>
      </c>
      <c r="Q96" s="11">
        <f>2*'OddsRatio_working_3-way'!K96*'OddsRatio_working_3-way'!L96*'OddsRatio_working_3-way'!M96</f>
        <v>7.9690482167262336E-2</v>
      </c>
      <c r="R96" s="11">
        <f t="shared" si="36"/>
        <v>0</v>
      </c>
      <c r="S96" s="11">
        <f t="shared" si="37"/>
        <v>-0.91044978937355614</v>
      </c>
      <c r="T96" s="11">
        <f t="shared" si="38"/>
        <v>-0.30197339614379964</v>
      </c>
      <c r="U96" s="11">
        <f>'OddsRatio_working_3-way'!S96-'OddsRatio_working_3-way'!R96^2/3</f>
        <v>-0.91044978937355614</v>
      </c>
      <c r="V96" s="11">
        <f>'OddsRatio_working_3-way'!S96*'OddsRatio_working_3-way'!R96/3-2*'OddsRatio_working_3-way'!R96^3/27-'OddsRatio_working_3-way'!T96</f>
        <v>0.30197339614379964</v>
      </c>
      <c r="W96" s="11">
        <f>'OddsRatio_working_3-way'!V96^2+4*'OddsRatio_working_3-way'!U96^3/27</f>
        <v>-2.0617840486466449E-2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0.16718685090721594</v>
      </c>
      <c r="Y96" s="11">
        <f>IF('OddsRatio_working_3-way'!W96&gt;=0,IF('OddsRatio_working_3-way'!V96+SQRT('OddsRatio_working_3-way'!W96)&gt;0,0,PI()),ACOS('OddsRatio_working_3-way'!V96/(2*'OddsRatio_working_3-way'!X96)))</f>
        <v>0.44385834052436635</v>
      </c>
      <c r="Z96" s="11">
        <f>'OddsRatio_working_3-way'!X96^(1/3)*COS('OddsRatio_working_3-way'!Y96/3)</f>
        <v>0.54487460877088922</v>
      </c>
      <c r="AA96" s="11">
        <f>'OddsRatio_working_3-way'!X96^(1/3)*COS(('OddsRatio_working_3-way'!Y96+2*PI())/3)</f>
        <v>-0.34276647956166084</v>
      </c>
      <c r="AB96" s="11">
        <f>'OddsRatio_working_3-way'!X96^(1/3)*COS(('OddsRatio_working_3-way'!Y96+4*PI())/3)</f>
        <v>-0.20210812920922849</v>
      </c>
      <c r="AC96" s="11">
        <f>'OddsRatio_working_3-way'!X96^(1/3)*SIN('OddsRatio_working_3-way'!Y96/3)</f>
        <v>8.1209136439745672E-2</v>
      </c>
      <c r="AD96" s="11">
        <f>'OddsRatio_working_3-way'!X96^(1/3)*SIN(('OddsRatio_working_3-way'!Y96+2*PI())/3)</f>
        <v>0.4312706848528246</v>
      </c>
      <c r="AE96" s="11">
        <f>'OddsRatio_working_3-way'!X96^(1/3)*SIN(('OddsRatio_working_3-way'!Y96+4*PI())/3)</f>
        <v>-0.51247982129257008</v>
      </c>
      <c r="AF96" s="11">
        <f>-'OddsRatio_working_3-way'!U96/(3*'OddsRatio_working_3-way'!X96^(1/3))*COS(('OddsRatio_working_3-way'!Y96)/3)</f>
        <v>0.544874608770889</v>
      </c>
      <c r="AG96" s="11">
        <f>-'OddsRatio_working_3-way'!U96/(3*'OddsRatio_working_3-way'!X96^(1/3))*COS(('OddsRatio_working_3-way'!Y96+2*PI())/3)</f>
        <v>-0.34276647956166073</v>
      </c>
      <c r="AH96" s="11">
        <f>-'OddsRatio_working_3-way'!U96/(3*'OddsRatio_working_3-way'!X96^(1/3))*COS(('OddsRatio_working_3-way'!Y96+4*PI())/3)</f>
        <v>-0.20210812920922841</v>
      </c>
      <c r="AI96" s="11">
        <f>'OddsRatio_working_3-way'!U96/(3*'OddsRatio_working_3-way'!X96^(1/3))*SIN(('OddsRatio_working_3-way'!Y96)/3)</f>
        <v>-8.1209136439745644E-2</v>
      </c>
      <c r="AJ96" s="11">
        <f>'OddsRatio_working_3-way'!U96/(3*'OddsRatio_working_3-way'!X96^(1/3))*SIN(('OddsRatio_working_3-way'!Y96+2*PI())/3)</f>
        <v>-0.43127068485282444</v>
      </c>
      <c r="AK96" s="11">
        <f>'OddsRatio_working_3-way'!U96/(3*'OddsRatio_working_3-way'!X96^(1/3))*SIN(('OddsRatio_working_3-way'!Y96+4*PI())/3)</f>
        <v>0.51247982129256986</v>
      </c>
      <c r="AL96" s="11">
        <f>'OddsRatio_working_3-way'!Z96+'OddsRatio_working_3-way'!AF96</f>
        <v>1.0897492175417782</v>
      </c>
      <c r="AM96" s="11">
        <f>'OddsRatio_working_3-way'!AA96+'OddsRatio_working_3-way'!AG96</f>
        <v>-0.68553295912332157</v>
      </c>
      <c r="AN96" s="11">
        <f>'OddsRatio_working_3-way'!AB96+'OddsRatio_working_3-way'!AH96</f>
        <v>-0.40421625841845688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1.0897492175417782</v>
      </c>
      <c r="AS96" s="11">
        <f>IF(('OddsRatio_working_3-way'!X96=0),IF(Q96&gt;0,-Q96^(1/3),(-Q96)^(1/3)),'OddsRatio_working_3-way'!AM96-'OddsRatio_working_3-way'!R96/3)</f>
        <v>-0.68553295912332157</v>
      </c>
      <c r="AT96" s="11">
        <f>IF(('OddsRatio_working_3-way'!X96=0),IF(Q96&gt;0,-Q96^(1/3),(-Q96)^(1/3)),'OddsRatio_working_3-way'!AN96-'OddsRatio_working_3-way'!R96/3)</f>
        <v>-0.40421625841845688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4.07</v>
      </c>
      <c r="B97" s="4">
        <f>IF('True_Odds_Calculator_3-way'!B96="","",'True_Odds_Calculator_3-way'!B96)</f>
        <v>3.54</v>
      </c>
      <c r="C97" s="4">
        <f>IF('True_Odds_Calculator_3-way'!C96="","",'True_Odds_Calculator_3-way'!C96)</f>
        <v>1.93</v>
      </c>
      <c r="D97" s="9">
        <f t="shared" si="26"/>
        <v>0.23235388030888487</v>
      </c>
      <c r="E97" s="9">
        <f t="shared" si="27"/>
        <v>0.26785087848030859</v>
      </c>
      <c r="F97" s="9">
        <f t="shared" si="28"/>
        <v>0.49979524121080671</v>
      </c>
      <c r="G97" s="9">
        <f t="shared" si="29"/>
        <v>1.0761498609714835</v>
      </c>
      <c r="H97" s="9">
        <f t="shared" si="30"/>
        <v>4.3037800731824554</v>
      </c>
      <c r="I97" s="9">
        <f t="shared" si="31"/>
        <v>3.7334206468675677</v>
      </c>
      <c r="J97" s="9">
        <f t="shared" si="32"/>
        <v>2.0008193707034794</v>
      </c>
      <c r="K97" s="11">
        <f t="shared" si="33"/>
        <v>0.24570024570024568</v>
      </c>
      <c r="L97" s="11">
        <f t="shared" si="34"/>
        <v>0.2824858757062147</v>
      </c>
      <c r="M97" s="11">
        <f t="shared" si="35"/>
        <v>0.5181347150259068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-0.26079548016844945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0.23519212067556672</v>
      </c>
      <c r="Q97" s="11">
        <f>2*'OddsRatio_working_3-way'!K97*'OddsRatio_working_3-way'!L97*'OddsRatio_working_3-way'!M97</f>
        <v>7.1924195925249762E-2</v>
      </c>
      <c r="R97" s="11">
        <f t="shared" si="36"/>
        <v>0</v>
      </c>
      <c r="S97" s="11">
        <f t="shared" si="37"/>
        <v>-0.90182590788634309</v>
      </c>
      <c r="T97" s="11">
        <f t="shared" si="38"/>
        <v>-0.27578773941478385</v>
      </c>
      <c r="U97" s="11">
        <f>'OddsRatio_working_3-way'!S97-'OddsRatio_working_3-way'!R97^2/3</f>
        <v>-0.90182590788634309</v>
      </c>
      <c r="V97" s="11">
        <f>'OddsRatio_working_3-way'!S97*'OddsRatio_working_3-way'!R97/3-2*'OddsRatio_working_3-way'!R97^3/27-'OddsRatio_working_3-way'!T97</f>
        <v>0.27578773941478385</v>
      </c>
      <c r="W97" s="11">
        <f>'OddsRatio_working_3-way'!V97^2+4*'OddsRatio_working_3-way'!U97^3/27</f>
        <v>-3.2599784105257462E-2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0.16481706625587517</v>
      </c>
      <c r="Y97" s="11">
        <f>IF('OddsRatio_working_3-way'!W97&gt;=0,IF('OddsRatio_working_3-way'!V97+SQRT('OddsRatio_working_3-way'!W97)&gt;0,0,PI()),ACOS('OddsRatio_working_3-way'!V97/(2*'OddsRatio_working_3-way'!X97)))</f>
        <v>0.5796616878320322</v>
      </c>
      <c r="Z97" s="11">
        <f>'OddsRatio_working_3-way'!X97^(1/3)*COS('OddsRatio_working_3-way'!Y97/3)</f>
        <v>0.53807493048574184</v>
      </c>
      <c r="AA97" s="11">
        <f>'OddsRatio_working_3-way'!X97^(1/3)*COS(('OddsRatio_working_3-way'!Y97+2*PI())/3)</f>
        <v>-0.36021314104875052</v>
      </c>
      <c r="AB97" s="11">
        <f>'OddsRatio_working_3-way'!X97^(1/3)*COS(('OddsRatio_working_3-way'!Y97+4*PI())/3)</f>
        <v>-0.17786178943699102</v>
      </c>
      <c r="AC97" s="11">
        <f>'OddsRatio_working_3-way'!X97^(1/3)*SIN('OddsRatio_working_3-way'!Y97/3)</f>
        <v>0.1052806019401414</v>
      </c>
      <c r="AD97" s="11">
        <f>'OddsRatio_working_3-way'!X97^(1/3)*SIN(('OddsRatio_working_3-way'!Y97+2*PI())/3)</f>
        <v>0.41334625797012775</v>
      </c>
      <c r="AE97" s="11">
        <f>'OddsRatio_working_3-way'!X97^(1/3)*SIN(('OddsRatio_working_3-way'!Y97+4*PI())/3)</f>
        <v>-0.51862685991026913</v>
      </c>
      <c r="AF97" s="11">
        <f>-'OddsRatio_working_3-way'!U97/(3*'OddsRatio_working_3-way'!X97^(1/3))*COS(('OddsRatio_working_3-way'!Y97)/3)</f>
        <v>0.53807493048574173</v>
      </c>
      <c r="AG97" s="11">
        <f>-'OddsRatio_working_3-way'!U97/(3*'OddsRatio_working_3-way'!X97^(1/3))*COS(('OddsRatio_working_3-way'!Y97+2*PI())/3)</f>
        <v>-0.36021314104875041</v>
      </c>
      <c r="AH97" s="11">
        <f>-'OddsRatio_working_3-way'!U97/(3*'OddsRatio_working_3-way'!X97^(1/3))*COS(('OddsRatio_working_3-way'!Y97+4*PI())/3)</f>
        <v>-0.17786178943699099</v>
      </c>
      <c r="AI97" s="11">
        <f>'OddsRatio_working_3-way'!U97/(3*'OddsRatio_working_3-way'!X97^(1/3))*SIN(('OddsRatio_working_3-way'!Y97)/3)</f>
        <v>-0.10528060194014138</v>
      </c>
      <c r="AJ97" s="11">
        <f>'OddsRatio_working_3-way'!U97/(3*'OddsRatio_working_3-way'!X97^(1/3))*SIN(('OddsRatio_working_3-way'!Y97+2*PI())/3)</f>
        <v>-0.41334625797012764</v>
      </c>
      <c r="AK97" s="11">
        <f>'OddsRatio_working_3-way'!U97/(3*'OddsRatio_working_3-way'!X97^(1/3))*SIN(('OddsRatio_working_3-way'!Y97+4*PI())/3)</f>
        <v>0.51862685991026902</v>
      </c>
      <c r="AL97" s="11">
        <f>'OddsRatio_working_3-way'!Z97+'OddsRatio_working_3-way'!AF97</f>
        <v>1.0761498609714835</v>
      </c>
      <c r="AM97" s="11">
        <f>'OddsRatio_working_3-way'!AA97+'OddsRatio_working_3-way'!AG97</f>
        <v>-0.72042628209750093</v>
      </c>
      <c r="AN97" s="11">
        <f>'OddsRatio_working_3-way'!AB97+'OddsRatio_working_3-way'!AH97</f>
        <v>-0.35572357887398198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1.0761498609714835</v>
      </c>
      <c r="AS97" s="11">
        <f>IF(('OddsRatio_working_3-way'!X97=0),IF(Q97&gt;0,-Q97^(1/3),(-Q97)^(1/3)),'OddsRatio_working_3-way'!AM97-'OddsRatio_working_3-way'!R97/3)</f>
        <v>-0.72042628209750093</v>
      </c>
      <c r="AT97" s="11">
        <f>IF(('OddsRatio_working_3-way'!X97=0),IF(Q97&gt;0,-Q97^(1/3),(-Q97)^(1/3)),'OddsRatio_working_3-way'!AN97-'OddsRatio_working_3-way'!R97/3)</f>
        <v>-0.35572357887398198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2.66</v>
      </c>
      <c r="B98" s="4">
        <f>IF('True_Odds_Calculator_3-way'!B97="","",'True_Odds_Calculator_3-way'!B97)</f>
        <v>3.66</v>
      </c>
      <c r="C98" s="4">
        <f>IF('True_Odds_Calculator_3-way'!C97="","",'True_Odds_Calculator_3-way'!C97)</f>
        <v>2.5299999999999998</v>
      </c>
      <c r="D98" s="9">
        <f t="shared" si="26"/>
        <v>0.3604125835809604</v>
      </c>
      <c r="E98" s="9">
        <f t="shared" si="27"/>
        <v>0.26017053514584576</v>
      </c>
      <c r="F98" s="9">
        <f t="shared" si="28"/>
        <v>0.37941688127319423</v>
      </c>
      <c r="G98" s="9">
        <f t="shared" si="29"/>
        <v>1.0690348836343264</v>
      </c>
      <c r="H98" s="9">
        <f t="shared" si="30"/>
        <v>2.7745979068329825</v>
      </c>
      <c r="I98" s="9">
        <f t="shared" si="31"/>
        <v>3.843632790467308</v>
      </c>
      <c r="J98" s="9">
        <f t="shared" si="32"/>
        <v>2.6356233719605187</v>
      </c>
      <c r="K98" s="11">
        <f t="shared" si="33"/>
        <v>0.37593984962406013</v>
      </c>
      <c r="L98" s="11">
        <f t="shared" si="34"/>
        <v>0.27322404371584696</v>
      </c>
      <c r="M98" s="11">
        <f t="shared" si="35"/>
        <v>0.39525691699604748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-0.27428238190889676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0.23750492670476164</v>
      </c>
      <c r="Q98" s="11">
        <f>2*'OddsRatio_working_3-way'!K98*'OddsRatio_working_3-way'!L98*'OddsRatio_working_3-way'!M98</f>
        <v>8.1198265540089451E-2</v>
      </c>
      <c r="R98" s="11">
        <f t="shared" si="36"/>
        <v>0</v>
      </c>
      <c r="S98" s="11">
        <f t="shared" si="37"/>
        <v>-0.86591389885059844</v>
      </c>
      <c r="T98" s="11">
        <f t="shared" si="38"/>
        <v>-0.2960389397779824</v>
      </c>
      <c r="U98" s="11">
        <f>'OddsRatio_working_3-way'!S98-'OddsRatio_working_3-way'!R98^2/3</f>
        <v>-0.86591389885059844</v>
      </c>
      <c r="V98" s="11">
        <f>'OddsRatio_working_3-way'!S98*'OddsRatio_working_3-way'!R98/3-2*'OddsRatio_working_3-way'!R98^3/27-'OddsRatio_working_3-way'!T98</f>
        <v>0.2960389397779824</v>
      </c>
      <c r="W98" s="11">
        <f>'OddsRatio_working_3-way'!V98^2+4*'OddsRatio_working_3-way'!U98^3/27</f>
        <v>-8.5488274741790243E-3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0.1550708558522933</v>
      </c>
      <c r="Y98" s="11">
        <f>IF('OddsRatio_working_3-way'!W98&gt;=0,IF('OddsRatio_working_3-way'!V98+SQRT('OddsRatio_working_3-way'!W98)&gt;0,0,PI()),ACOS('OddsRatio_working_3-way'!V98/(2*'OddsRatio_working_3-way'!X98)))</f>
        <v>0.30272391456906522</v>
      </c>
      <c r="Z98" s="11">
        <f>'OddsRatio_working_3-way'!X98^(1/3)*COS('OddsRatio_working_3-way'!Y98/3)</f>
        <v>0.53451744181716332</v>
      </c>
      <c r="AA98" s="11">
        <f>'OddsRatio_working_3-way'!X98^(1/3)*COS(('OddsRatio_working_3-way'!Y98+2*PI())/3)</f>
        <v>-0.31412878606296568</v>
      </c>
      <c r="AB98" s="11">
        <f>'OddsRatio_working_3-way'!X98^(1/3)*COS(('OddsRatio_working_3-way'!Y98+4*PI())/3)</f>
        <v>-0.22038865575419797</v>
      </c>
      <c r="AC98" s="11">
        <f>'OddsRatio_working_3-way'!X98^(1/3)*SIN('OddsRatio_working_3-way'!Y98/3)</f>
        <v>5.4120889467637864E-2</v>
      </c>
      <c r="AD98" s="11">
        <f>'OddsRatio_working_3-way'!X98^(1/3)*SIN(('OddsRatio_working_3-way'!Y98+2*PI())/3)</f>
        <v>0.43584523864571512</v>
      </c>
      <c r="AE98" s="11">
        <f>'OddsRatio_working_3-way'!X98^(1/3)*SIN(('OddsRatio_working_3-way'!Y98+4*PI())/3)</f>
        <v>-0.48996612811335283</v>
      </c>
      <c r="AF98" s="11">
        <f>-'OddsRatio_working_3-way'!U98/(3*'OddsRatio_working_3-way'!X98^(1/3))*COS(('OddsRatio_working_3-way'!Y98)/3)</f>
        <v>0.53451744181716321</v>
      </c>
      <c r="AG98" s="11">
        <f>-'OddsRatio_working_3-way'!U98/(3*'OddsRatio_working_3-way'!X98^(1/3))*COS(('OddsRatio_working_3-way'!Y98+2*PI())/3)</f>
        <v>-0.31412878606296563</v>
      </c>
      <c r="AH98" s="11">
        <f>-'OddsRatio_working_3-way'!U98/(3*'OddsRatio_working_3-way'!X98^(1/3))*COS(('OddsRatio_working_3-way'!Y98+4*PI())/3)</f>
        <v>-0.22038865575419792</v>
      </c>
      <c r="AI98" s="11">
        <f>'OddsRatio_working_3-way'!U98/(3*'OddsRatio_working_3-way'!X98^(1/3))*SIN(('OddsRatio_working_3-way'!Y98)/3)</f>
        <v>-5.412088946763785E-2</v>
      </c>
      <c r="AJ98" s="11">
        <f>'OddsRatio_working_3-way'!U98/(3*'OddsRatio_working_3-way'!X98^(1/3))*SIN(('OddsRatio_working_3-way'!Y98+2*PI())/3)</f>
        <v>-0.43584523864571506</v>
      </c>
      <c r="AK98" s="11">
        <f>'OddsRatio_working_3-way'!U98/(3*'OddsRatio_working_3-way'!X98^(1/3))*SIN(('OddsRatio_working_3-way'!Y98+4*PI())/3)</f>
        <v>0.48996612811335272</v>
      </c>
      <c r="AL98" s="11">
        <f>'OddsRatio_working_3-way'!Z98+'OddsRatio_working_3-way'!AF98</f>
        <v>1.0690348836343264</v>
      </c>
      <c r="AM98" s="11">
        <f>'OddsRatio_working_3-way'!AA98+'OddsRatio_working_3-way'!AG98</f>
        <v>-0.62825757212593136</v>
      </c>
      <c r="AN98" s="11">
        <f>'OddsRatio_working_3-way'!AB98+'OddsRatio_working_3-way'!AH98</f>
        <v>-0.44077731150839589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1.0690348836343264</v>
      </c>
      <c r="AS98" s="11">
        <f>IF(('OddsRatio_working_3-way'!X98=0),IF(Q98&gt;0,-Q98^(1/3),(-Q98)^(1/3)),'OddsRatio_working_3-way'!AM98-'OddsRatio_working_3-way'!R98/3)</f>
        <v>-0.62825757212593136</v>
      </c>
      <c r="AT98" s="11">
        <f>IF(('OddsRatio_working_3-way'!X98=0),IF(Q98&gt;0,-Q98^(1/3),(-Q98)^(1/3)),'OddsRatio_working_3-way'!AN98-'OddsRatio_working_3-way'!R98/3)</f>
        <v>-0.44077731150839589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1.86</v>
      </c>
      <c r="B99" s="4">
        <f>IF('True_Odds_Calculator_3-way'!B98="","",'True_Odds_Calculator_3-way'!B98)</f>
        <v>3.85</v>
      </c>
      <c r="C99" s="4">
        <f>IF('True_Odds_Calculator_3-way'!C98="","",'True_Odds_Calculator_3-way'!C98)</f>
        <v>4</v>
      </c>
      <c r="D99" s="9">
        <f t="shared" si="26"/>
        <v>0.51865013757663092</v>
      </c>
      <c r="E99" s="9">
        <f t="shared" si="27"/>
        <v>0.24536140484586549</v>
      </c>
      <c r="F99" s="9">
        <f t="shared" si="28"/>
        <v>0.2359884575775035</v>
      </c>
      <c r="G99" s="9">
        <f t="shared" si="29"/>
        <v>1.0791651284774937</v>
      </c>
      <c r="H99" s="9">
        <f t="shared" si="30"/>
        <v>1.9280820104906446</v>
      </c>
      <c r="I99" s="9">
        <f t="shared" si="31"/>
        <v>4.0756206161608581</v>
      </c>
      <c r="J99" s="9">
        <f t="shared" si="32"/>
        <v>4.2374953854324815</v>
      </c>
      <c r="K99" s="11">
        <f t="shared" si="33"/>
        <v>0.5376344086021505</v>
      </c>
      <c r="L99" s="11">
        <f t="shared" si="34"/>
        <v>0.25974025974025972</v>
      </c>
      <c r="M99" s="11">
        <f t="shared" si="35"/>
        <v>0.25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-0.25670297444490997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0.23425499231950841</v>
      </c>
      <c r="Q99" s="11">
        <f>2*'OddsRatio_working_3-way'!K99*'OddsRatio_working_3-way'!L99*'OddsRatio_working_3-way'!M99</f>
        <v>6.9822650467811748E-2</v>
      </c>
      <c r="R99" s="11">
        <f t="shared" si="36"/>
        <v>0</v>
      </c>
      <c r="S99" s="11">
        <f t="shared" si="37"/>
        <v>-0.91255269957840313</v>
      </c>
      <c r="T99" s="11">
        <f t="shared" si="38"/>
        <v>-0.2719978240174078</v>
      </c>
      <c r="U99" s="11">
        <f>'OddsRatio_working_3-way'!S99-'OddsRatio_working_3-way'!R99^2/3</f>
        <v>-0.91255269957840313</v>
      </c>
      <c r="V99" s="11">
        <f>'OddsRatio_working_3-way'!S99*'OddsRatio_working_3-way'!R99/3-2*'OddsRatio_working_3-way'!R99^3/27-'OddsRatio_working_3-way'!T99</f>
        <v>0.2719978240174078</v>
      </c>
      <c r="W99" s="11">
        <f>'OddsRatio_working_3-way'!V99^2+4*'OddsRatio_working_3-way'!U99^3/27</f>
        <v>-3.8599476711698263E-2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0.16776642466678413</v>
      </c>
      <c r="Y99" s="11">
        <f>IF('OddsRatio_working_3-way'!W99&gt;=0,IF('OddsRatio_working_3-way'!V99+SQRT('OddsRatio_working_3-way'!W99)&gt;0,0,PI()),ACOS('OddsRatio_working_3-way'!V99/(2*'OddsRatio_working_3-way'!X99)))</f>
        <v>0.62554453030622925</v>
      </c>
      <c r="Z99" s="11">
        <f>'OddsRatio_working_3-way'!X99^(1/3)*COS('OddsRatio_working_3-way'!Y99/3)</f>
        <v>0.53958256423874684</v>
      </c>
      <c r="AA99" s="11">
        <f>'OddsRatio_working_3-way'!X99^(1/3)*COS(('OddsRatio_working_3-way'!Y99+2*PI())/3)</f>
        <v>-0.36866578425088742</v>
      </c>
      <c r="AB99" s="11">
        <f>'OddsRatio_working_3-way'!X99^(1/3)*COS(('OddsRatio_working_3-way'!Y99+4*PI())/3)</f>
        <v>-0.17091677998785956</v>
      </c>
      <c r="AC99" s="11">
        <f>'OddsRatio_working_3-way'!X99^(1/3)*SIN('OddsRatio_working_3-way'!Y99/3)</f>
        <v>0.11417044084323986</v>
      </c>
      <c r="AD99" s="11">
        <f>'OddsRatio_working_3-way'!X99^(1/3)*SIN(('OddsRatio_working_3-way'!Y99+2*PI())/3)</f>
        <v>0.41020698764828373</v>
      </c>
      <c r="AE99" s="11">
        <f>'OddsRatio_working_3-way'!X99^(1/3)*SIN(('OddsRatio_working_3-way'!Y99+4*PI())/3)</f>
        <v>-0.52437742849152336</v>
      </c>
      <c r="AF99" s="11">
        <f>-'OddsRatio_working_3-way'!U99/(3*'OddsRatio_working_3-way'!X99^(1/3))*COS(('OddsRatio_working_3-way'!Y99)/3)</f>
        <v>0.53958256423874673</v>
      </c>
      <c r="AG99" s="11">
        <f>-'OddsRatio_working_3-way'!U99/(3*'OddsRatio_working_3-way'!X99^(1/3))*COS(('OddsRatio_working_3-way'!Y99+2*PI())/3)</f>
        <v>-0.36866578425088731</v>
      </c>
      <c r="AH99" s="11">
        <f>-'OddsRatio_working_3-way'!U99/(3*'OddsRatio_working_3-way'!X99^(1/3))*COS(('OddsRatio_working_3-way'!Y99+4*PI())/3)</f>
        <v>-0.17091677998785951</v>
      </c>
      <c r="AI99" s="11">
        <f>'OddsRatio_working_3-way'!U99/(3*'OddsRatio_working_3-way'!X99^(1/3))*SIN(('OddsRatio_working_3-way'!Y99)/3)</f>
        <v>-0.11417044084323984</v>
      </c>
      <c r="AJ99" s="11">
        <f>'OddsRatio_working_3-way'!U99/(3*'OddsRatio_working_3-way'!X99^(1/3))*SIN(('OddsRatio_working_3-way'!Y99+2*PI())/3)</f>
        <v>-0.41020698764828367</v>
      </c>
      <c r="AK99" s="11">
        <f>'OddsRatio_working_3-way'!U99/(3*'OddsRatio_working_3-way'!X99^(1/3))*SIN(('OddsRatio_working_3-way'!Y99+4*PI())/3)</f>
        <v>0.52437742849152325</v>
      </c>
      <c r="AL99" s="11">
        <f>'OddsRatio_working_3-way'!Z99+'OddsRatio_working_3-way'!AF99</f>
        <v>1.0791651284774937</v>
      </c>
      <c r="AM99" s="11">
        <f>'OddsRatio_working_3-way'!AA99+'OddsRatio_working_3-way'!AG99</f>
        <v>-0.73733156850177473</v>
      </c>
      <c r="AN99" s="11">
        <f>'OddsRatio_working_3-way'!AB99+'OddsRatio_working_3-way'!AH99</f>
        <v>-0.34183355997571907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1.0791651284774937</v>
      </c>
      <c r="AS99" s="11">
        <f>IF(('OddsRatio_working_3-way'!X99=0),IF(Q99&gt;0,-Q99^(1/3),(-Q99)^(1/3)),'OddsRatio_working_3-way'!AM99-'OddsRatio_working_3-way'!R99/3)</f>
        <v>-0.73733156850177473</v>
      </c>
      <c r="AT99" s="11">
        <f>IF(('OddsRatio_working_3-way'!X99=0),IF(Q99&gt;0,-Q99^(1/3),(-Q99)^(1/3)),'OddsRatio_working_3-way'!AN99-'OddsRatio_working_3-way'!R99/3)</f>
        <v>-0.34183355997571907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1.57</v>
      </c>
      <c r="B100" s="4">
        <f>IF('True_Odds_Calculator_3-way'!B99="","",'True_Odds_Calculator_3-way'!B99)</f>
        <v>4.17</v>
      </c>
      <c r="C100" s="4">
        <f>IF('True_Odds_Calculator_3-way'!C99="","",'True_Odds_Calculator_3-way'!C99)</f>
        <v>5.72</v>
      </c>
      <c r="D100" s="9">
        <f t="shared" si="26"/>
        <v>0.61506526355915681</v>
      </c>
      <c r="E100" s="9">
        <f t="shared" si="27"/>
        <v>0.22318591444128438</v>
      </c>
      <c r="F100" s="9">
        <f t="shared" si="28"/>
        <v>0.16174882199955898</v>
      </c>
      <c r="G100" s="9">
        <f t="shared" si="29"/>
        <v>1.0979714495843422</v>
      </c>
      <c r="H100" s="9">
        <f t="shared" si="30"/>
        <v>1.6258437262630754</v>
      </c>
      <c r="I100" s="9">
        <f t="shared" si="31"/>
        <v>4.4805694951823645</v>
      </c>
      <c r="J100" s="9">
        <f t="shared" si="32"/>
        <v>6.1824252420380938</v>
      </c>
      <c r="K100" s="11">
        <f t="shared" si="33"/>
        <v>0.63694267515923564</v>
      </c>
      <c r="L100" s="11">
        <f t="shared" si="34"/>
        <v>0.23980815347721823</v>
      </c>
      <c r="M100" s="11">
        <f t="shared" si="35"/>
        <v>0.17482517482517484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-0.22774265554818196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0.22591164963890983</v>
      </c>
      <c r="Q100" s="11">
        <f>2*'OddsRatio_working_3-way'!K100*'OddsRatio_working_3-way'!L100*'OddsRatio_working_3-way'!M100</f>
        <v>5.3407009370900684E-2</v>
      </c>
      <c r="R100" s="11">
        <f t="shared" si="36"/>
        <v>0</v>
      </c>
      <c r="S100" s="11">
        <f t="shared" si="37"/>
        <v>-0.99196019777294309</v>
      </c>
      <c r="T100" s="11">
        <f t="shared" si="38"/>
        <v>-0.23450595692031759</v>
      </c>
      <c r="U100" s="11">
        <f>'OddsRatio_working_3-way'!S100-'OddsRatio_working_3-way'!R100^2/3</f>
        <v>-0.99196019777294309</v>
      </c>
      <c r="V100" s="11">
        <f>'OddsRatio_working_3-way'!S100*'OddsRatio_working_3-way'!R100/3-2*'OddsRatio_working_3-way'!R100^3/27-'OddsRatio_working_3-way'!T100</f>
        <v>0.23450595692031759</v>
      </c>
      <c r="W100" s="11">
        <f>'OddsRatio_working_3-way'!V100^2+4*'OddsRatio_working_3-way'!U100^3/27</f>
        <v>-8.9610510079740649E-2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0.19013386988570349</v>
      </c>
      <c r="Y100" s="11">
        <f>IF('OddsRatio_working_3-way'!W100&gt;=0,IF('OddsRatio_working_3-way'!V100+SQRT('OddsRatio_working_3-way'!W100)&gt;0,0,PI()),ACOS('OddsRatio_working_3-way'!V100/(2*'OddsRatio_working_3-way'!X100)))</f>
        <v>0.90626985615907363</v>
      </c>
      <c r="Z100" s="11">
        <f>'OddsRatio_working_3-way'!X100^(1/3)*COS('OddsRatio_working_3-way'!Y100/3)</f>
        <v>0.54898572479217111</v>
      </c>
      <c r="AA100" s="11">
        <f>'OddsRatio_working_3-way'!X100^(1/3)*COS(('OddsRatio_working_3-way'!Y100+2*PI())/3)</f>
        <v>-0.42265174644981562</v>
      </c>
      <c r="AB100" s="11">
        <f>'OddsRatio_working_3-way'!X100^(1/3)*COS(('OddsRatio_working_3-way'!Y100+4*PI())/3)</f>
        <v>-0.12633397834235521</v>
      </c>
      <c r="AC100" s="11">
        <f>'OddsRatio_working_3-way'!X100^(1/3)*SIN('OddsRatio_working_3-way'!Y100/3)</f>
        <v>0.17107914318251133</v>
      </c>
      <c r="AD100" s="11">
        <f>'OddsRatio_working_3-way'!X100^(1/3)*SIN(('OddsRatio_working_3-way'!Y100+2*PI())/3)</f>
        <v>0.38989601239377725</v>
      </c>
      <c r="AE100" s="11">
        <f>'OddsRatio_working_3-way'!X100^(1/3)*SIN(('OddsRatio_working_3-way'!Y100+4*PI())/3)</f>
        <v>-0.56097515557628852</v>
      </c>
      <c r="AF100" s="11">
        <f>-'OddsRatio_working_3-way'!U100/(3*'OddsRatio_working_3-way'!X100^(1/3))*COS(('OddsRatio_working_3-way'!Y100)/3)</f>
        <v>0.54898572479217111</v>
      </c>
      <c r="AG100" s="11">
        <f>-'OddsRatio_working_3-way'!U100/(3*'OddsRatio_working_3-way'!X100^(1/3))*COS(('OddsRatio_working_3-way'!Y100+2*PI())/3)</f>
        <v>-0.42265174644981562</v>
      </c>
      <c r="AH100" s="11">
        <f>-'OddsRatio_working_3-way'!U100/(3*'OddsRatio_working_3-way'!X100^(1/3))*COS(('OddsRatio_working_3-way'!Y100+4*PI())/3)</f>
        <v>-0.12633397834235521</v>
      </c>
      <c r="AI100" s="11">
        <f>'OddsRatio_working_3-way'!U100/(3*'OddsRatio_working_3-way'!X100^(1/3))*SIN(('OddsRatio_working_3-way'!Y100)/3)</f>
        <v>-0.17107914318251133</v>
      </c>
      <c r="AJ100" s="11">
        <f>'OddsRatio_working_3-way'!U100/(3*'OddsRatio_working_3-way'!X100^(1/3))*SIN(('OddsRatio_working_3-way'!Y100+2*PI())/3)</f>
        <v>-0.38989601239377725</v>
      </c>
      <c r="AK100" s="11">
        <f>'OddsRatio_working_3-way'!U100/(3*'OddsRatio_working_3-way'!X100^(1/3))*SIN(('OddsRatio_working_3-way'!Y100+4*PI())/3)</f>
        <v>0.56097515557628852</v>
      </c>
      <c r="AL100" s="11">
        <f>'OddsRatio_working_3-way'!Z100+'OddsRatio_working_3-way'!AF100</f>
        <v>1.0979714495843422</v>
      </c>
      <c r="AM100" s="11">
        <f>'OddsRatio_working_3-way'!AA100+'OddsRatio_working_3-way'!AG100</f>
        <v>-0.84530349289963125</v>
      </c>
      <c r="AN100" s="11">
        <f>'OddsRatio_working_3-way'!AB100+'OddsRatio_working_3-way'!AH100</f>
        <v>-0.25266795668471043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1.0979714495843422</v>
      </c>
      <c r="AS100" s="11">
        <f>IF(('OddsRatio_working_3-way'!X100=0),IF(Q100&gt;0,-Q100^(1/3),(-Q100)^(1/3)),'OddsRatio_working_3-way'!AM100-'OddsRatio_working_3-way'!R100/3)</f>
        <v>-0.84530349289963125</v>
      </c>
      <c r="AT100" s="11">
        <f>IF(('OddsRatio_working_3-way'!X100=0),IF(Q100&gt;0,-Q100^(1/3),(-Q100)^(1/3)),'OddsRatio_working_3-way'!AN100-'OddsRatio_working_3-way'!R100/3)</f>
        <v>-0.25266795668471043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1.17</v>
      </c>
      <c r="B101" s="4">
        <f>IF('True_Odds_Calculator_3-way'!B100="","",'True_Odds_Calculator_3-way'!B100)</f>
        <v>7.96</v>
      </c>
      <c r="C101" s="4">
        <f>IF('True_Odds_Calculator_3-way'!C100="","",'True_Odds_Calculator_3-way'!C100)</f>
        <v>17.829999999999998</v>
      </c>
      <c r="D101" s="9">
        <f t="shared" si="26"/>
        <v>0.83808103385999477</v>
      </c>
      <c r="E101" s="9">
        <f t="shared" si="27"/>
        <v>0.11223446778287065</v>
      </c>
      <c r="F101" s="9">
        <f t="shared" si="28"/>
        <v>4.9684498357134677E-2</v>
      </c>
      <c r="G101" s="9">
        <f t="shared" si="29"/>
        <v>1.1364825932393399</v>
      </c>
      <c r="H101" s="9">
        <f t="shared" si="30"/>
        <v>1.1932020408506876</v>
      </c>
      <c r="I101" s="9">
        <f t="shared" si="31"/>
        <v>8.9099188489458054</v>
      </c>
      <c r="J101" s="9">
        <f t="shared" si="32"/>
        <v>20.127002044218091</v>
      </c>
      <c r="K101" s="11">
        <f t="shared" si="33"/>
        <v>0.85470085470085477</v>
      </c>
      <c r="L101" s="11">
        <f t="shared" si="34"/>
        <v>0.12562814070351758</v>
      </c>
      <c r="M101" s="11">
        <f t="shared" si="35"/>
        <v>5.6085249579360633E-2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-0.11992010616090076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0.14429010221207325</v>
      </c>
      <c r="Q101" s="11">
        <f>2*'OddsRatio_working_3-way'!K101*'OddsRatio_working_3-way'!L101*'OddsRatio_working_3-way'!M101</f>
        <v>1.2044248932560373E-2</v>
      </c>
      <c r="R101" s="11">
        <f t="shared" si="36"/>
        <v>0</v>
      </c>
      <c r="S101" s="11">
        <f t="shared" si="37"/>
        <v>-1.2032185997106646</v>
      </c>
      <c r="T101" s="11">
        <f t="shared" si="38"/>
        <v>-0.10043560932476334</v>
      </c>
      <c r="U101" s="11">
        <f>'OddsRatio_working_3-way'!S101-'OddsRatio_working_3-way'!R101^2/3</f>
        <v>-1.2032185997106646</v>
      </c>
      <c r="V101" s="11">
        <f>'OddsRatio_working_3-way'!S101*'OddsRatio_working_3-way'!R101/3-2*'OddsRatio_working_3-way'!R101^3/27-'OddsRatio_working_3-way'!T101</f>
        <v>0.10043560932476334</v>
      </c>
      <c r="W101" s="11">
        <f>'OddsRatio_working_3-way'!V101^2+4*'OddsRatio_working_3-way'!U101^3/27</f>
        <v>-0.24797812213890172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0.25400070558924548</v>
      </c>
      <c r="Y101" s="11">
        <f>IF('OddsRatio_working_3-way'!W101&gt;=0,IF('OddsRatio_working_3-way'!V101+SQRT('OddsRatio_working_3-way'!W101)&gt;0,0,PI()),ACOS('OddsRatio_working_3-way'!V101/(2*'OddsRatio_working_3-way'!X101)))</f>
        <v>1.371777782675824</v>
      </c>
      <c r="Z101" s="11">
        <f>'OddsRatio_working_3-way'!X101^(1/3)*COS('OddsRatio_working_3-way'!Y101/3)</f>
        <v>0.56824129661966993</v>
      </c>
      <c r="AA101" s="11">
        <f>'OddsRatio_working_3-way'!X101^(1/3)*COS(('OddsRatio_working_3-way'!Y101+2*PI())/3)</f>
        <v>-0.52625908296997614</v>
      </c>
      <c r="AB101" s="11">
        <f>'OddsRatio_working_3-way'!X101^(1/3)*COS(('OddsRatio_working_3-way'!Y101+4*PI())/3)</f>
        <v>-4.1982213649693907E-2</v>
      </c>
      <c r="AC101" s="11">
        <f>'OddsRatio_working_3-way'!X101^(1/3)*SIN('OddsRatio_working_3-way'!Y101/3)</f>
        <v>0.27959738086437425</v>
      </c>
      <c r="AD101" s="11">
        <f>'OddsRatio_working_3-way'!X101^(1/3)*SIN(('OddsRatio_working_3-way'!Y101+2*PI())/3)</f>
        <v>0.35231270791985547</v>
      </c>
      <c r="AE101" s="11">
        <f>'OddsRatio_working_3-way'!X101^(1/3)*SIN(('OddsRatio_working_3-way'!Y101+4*PI())/3)</f>
        <v>-0.63191008878422961</v>
      </c>
      <c r="AF101" s="11">
        <f>-'OddsRatio_working_3-way'!U101/(3*'OddsRatio_working_3-way'!X101^(1/3))*COS(('OddsRatio_working_3-way'!Y101)/3)</f>
        <v>0.56824129661966993</v>
      </c>
      <c r="AG101" s="11">
        <f>-'OddsRatio_working_3-way'!U101/(3*'OddsRatio_working_3-way'!X101^(1/3))*COS(('OddsRatio_working_3-way'!Y101+2*PI())/3)</f>
        <v>-0.52625908296997614</v>
      </c>
      <c r="AH101" s="11">
        <f>-'OddsRatio_working_3-way'!U101/(3*'OddsRatio_working_3-way'!X101^(1/3))*COS(('OddsRatio_working_3-way'!Y101+4*PI())/3)</f>
        <v>-4.1982213649693907E-2</v>
      </c>
      <c r="AI101" s="11">
        <f>'OddsRatio_working_3-way'!U101/(3*'OddsRatio_working_3-way'!X101^(1/3))*SIN(('OddsRatio_working_3-way'!Y101)/3)</f>
        <v>-0.27959738086437425</v>
      </c>
      <c r="AJ101" s="11">
        <f>'OddsRatio_working_3-way'!U101/(3*'OddsRatio_working_3-way'!X101^(1/3))*SIN(('OddsRatio_working_3-way'!Y101+2*PI())/3)</f>
        <v>-0.35231270791985547</v>
      </c>
      <c r="AK101" s="11">
        <f>'OddsRatio_working_3-way'!U101/(3*'OddsRatio_working_3-way'!X101^(1/3))*SIN(('OddsRatio_working_3-way'!Y101+4*PI())/3)</f>
        <v>0.63191008878422961</v>
      </c>
      <c r="AL101" s="11">
        <f>'OddsRatio_working_3-way'!Z101+'OddsRatio_working_3-way'!AF101</f>
        <v>1.1364825932393399</v>
      </c>
      <c r="AM101" s="11">
        <f>'OddsRatio_working_3-way'!AA101+'OddsRatio_working_3-way'!AG101</f>
        <v>-1.0525181659399523</v>
      </c>
      <c r="AN101" s="11">
        <f>'OddsRatio_working_3-way'!AB101+'OddsRatio_working_3-way'!AH101</f>
        <v>-8.3964427299387814E-2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1.1364825932393399</v>
      </c>
      <c r="AS101" s="11">
        <f>IF(('OddsRatio_working_3-way'!X101=0),IF(Q101&gt;0,-Q101^(1/3),(-Q101)^(1/3)),'OddsRatio_working_3-way'!AM101-'OddsRatio_working_3-way'!R101/3)</f>
        <v>-1.0525181659399523</v>
      </c>
      <c r="AT101" s="11">
        <f>IF(('OddsRatio_working_3-way'!X101=0),IF(Q101&gt;0,-Q101^(1/3),(-Q101)^(1/3)),'OddsRatio_working_3-way'!AN101-'OddsRatio_working_3-way'!R101/3)</f>
        <v>-8.3964427299387814E-2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2.99</v>
      </c>
      <c r="B102" s="4">
        <f>IF('True_Odds_Calculator_3-way'!B101="","",'True_Odds_Calculator_3-way'!B101)</f>
        <v>3.27</v>
      </c>
      <c r="C102" s="4">
        <f>IF('True_Odds_Calculator_3-way'!C101="","",'True_Odds_Calculator_3-way'!C101)</f>
        <v>2.58</v>
      </c>
      <c r="D102" s="9">
        <f t="shared" si="26"/>
        <v>0.32522849146180816</v>
      </c>
      <c r="E102" s="9">
        <f t="shared" si="27"/>
        <v>0.29702785733878295</v>
      </c>
      <c r="F102" s="9">
        <f t="shared" si="28"/>
        <v>0.37774365119940878</v>
      </c>
      <c r="G102" s="9">
        <f t="shared" si="29"/>
        <v>1.0425936502222521</v>
      </c>
      <c r="H102" s="9">
        <f t="shared" si="30"/>
        <v>3.0747613639422817</v>
      </c>
      <c r="I102" s="9">
        <f t="shared" si="31"/>
        <v>3.3666875860045127</v>
      </c>
      <c r="J102" s="9">
        <f t="shared" si="32"/>
        <v>2.6472979673511587</v>
      </c>
      <c r="K102" s="11">
        <f t="shared" si="33"/>
        <v>0.33444816053511706</v>
      </c>
      <c r="L102" s="11">
        <f t="shared" si="34"/>
        <v>0.3058103975535168</v>
      </c>
      <c r="M102" s="11">
        <f t="shared" si="35"/>
        <v>0.38759689922480617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-0.28294197039384938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0.23151236961869515</v>
      </c>
      <c r="Q102" s="11">
        <f>2*'OddsRatio_working_3-way'!K102*'OddsRatio_working_3-way'!L102*'OddsRatio_working_3-way'!M102</f>
        <v>7.9285058088594221E-2</v>
      </c>
      <c r="R102" s="11">
        <f t="shared" si="36"/>
        <v>0</v>
      </c>
      <c r="S102" s="11">
        <f t="shared" si="37"/>
        <v>-0.81823269024540513</v>
      </c>
      <c r="T102" s="11">
        <f t="shared" si="38"/>
        <v>-0.28021667474157708</v>
      </c>
      <c r="U102" s="11">
        <f>'OddsRatio_working_3-way'!S102-'OddsRatio_working_3-way'!R102^2/3</f>
        <v>-0.81823269024540513</v>
      </c>
      <c r="V102" s="11">
        <f>'OddsRatio_working_3-way'!S102*'OddsRatio_working_3-way'!R102/3-2*'OddsRatio_working_3-way'!R102^3/27-'OddsRatio_working_3-way'!T102</f>
        <v>0.28021667474157708</v>
      </c>
      <c r="W102" s="11">
        <f>'OddsRatio_working_3-way'!V102^2+4*'OddsRatio_working_3-way'!U102^3/27</f>
        <v>-2.6357501252347593E-3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0.14244045679551645</v>
      </c>
      <c r="Y102" s="11">
        <f>IF('OddsRatio_working_3-way'!W102&gt;=0,IF('OddsRatio_working_3-way'!V102+SQRT('OddsRatio_working_3-way'!W102)&gt;0,0,PI()),ACOS('OddsRatio_working_3-way'!V102/(2*'OddsRatio_working_3-way'!X102)))</f>
        <v>0.18120410944845555</v>
      </c>
      <c r="Z102" s="11">
        <f>'OddsRatio_working_3-way'!X102^(1/3)*COS('OddsRatio_working_3-way'!Y102/3)</f>
        <v>0.52129682511112607</v>
      </c>
      <c r="AA102" s="11">
        <f>'OddsRatio_working_3-way'!X102^(1/3)*COS(('OddsRatio_working_3-way'!Y102+2*PI())/3)</f>
        <v>-0.28795020110771402</v>
      </c>
      <c r="AB102" s="11">
        <f>'OddsRatio_working_3-way'!X102^(1/3)*COS(('OddsRatio_working_3-way'!Y102+4*PI())/3)</f>
        <v>-0.23334662400341241</v>
      </c>
      <c r="AC102" s="11">
        <f>'OddsRatio_working_3-way'!X102^(1/3)*SIN('OddsRatio_working_3-way'!Y102/3)</f>
        <v>3.1525389939885191E-2</v>
      </c>
      <c r="AD102" s="11">
        <f>'OddsRatio_working_3-way'!X102^(1/3)*SIN(('OddsRatio_working_3-way'!Y102+2*PI())/3)</f>
        <v>0.43569359848846623</v>
      </c>
      <c r="AE102" s="11">
        <f>'OddsRatio_working_3-way'!X102^(1/3)*SIN(('OddsRatio_working_3-way'!Y102+4*PI())/3)</f>
        <v>-0.4672189884283513</v>
      </c>
      <c r="AF102" s="11">
        <f>-'OddsRatio_working_3-way'!U102/(3*'OddsRatio_working_3-way'!X102^(1/3))*COS(('OddsRatio_working_3-way'!Y102)/3)</f>
        <v>0.52129682511112596</v>
      </c>
      <c r="AG102" s="11">
        <f>-'OddsRatio_working_3-way'!U102/(3*'OddsRatio_working_3-way'!X102^(1/3))*COS(('OddsRatio_working_3-way'!Y102+2*PI())/3)</f>
        <v>-0.28795020110771391</v>
      </c>
      <c r="AH102" s="11">
        <f>-'OddsRatio_working_3-way'!U102/(3*'OddsRatio_working_3-way'!X102^(1/3))*COS(('OddsRatio_working_3-way'!Y102+4*PI())/3)</f>
        <v>-0.23334662400341236</v>
      </c>
      <c r="AI102" s="11">
        <f>'OddsRatio_working_3-way'!U102/(3*'OddsRatio_working_3-way'!X102^(1/3))*SIN(('OddsRatio_working_3-way'!Y102)/3)</f>
        <v>-3.1525389939885184E-2</v>
      </c>
      <c r="AJ102" s="11">
        <f>'OddsRatio_working_3-way'!U102/(3*'OddsRatio_working_3-way'!X102^(1/3))*SIN(('OddsRatio_working_3-way'!Y102+2*PI())/3)</f>
        <v>-0.43569359848846617</v>
      </c>
      <c r="AK102" s="11">
        <f>'OddsRatio_working_3-way'!U102/(3*'OddsRatio_working_3-way'!X102^(1/3))*SIN(('OddsRatio_working_3-way'!Y102+4*PI())/3)</f>
        <v>0.46721898842835119</v>
      </c>
      <c r="AL102" s="11">
        <f>'OddsRatio_working_3-way'!Z102+'OddsRatio_working_3-way'!AF102</f>
        <v>1.0425936502222521</v>
      </c>
      <c r="AM102" s="11">
        <f>'OddsRatio_working_3-way'!AA102+'OddsRatio_working_3-way'!AG102</f>
        <v>-0.57590040221542793</v>
      </c>
      <c r="AN102" s="11">
        <f>'OddsRatio_working_3-way'!AB102+'OddsRatio_working_3-way'!AH102</f>
        <v>-0.46669324800682477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1.0425936502222521</v>
      </c>
      <c r="AS102" s="11">
        <f>IF(('OddsRatio_working_3-way'!X102=0),IF(Q102&gt;0,-Q102^(1/3),(-Q102)^(1/3)),'OddsRatio_working_3-way'!AM102-'OddsRatio_working_3-way'!R102/3)</f>
        <v>-0.57590040221542793</v>
      </c>
      <c r="AT102" s="11">
        <f>IF(('OddsRatio_working_3-way'!X102=0),IF(Q102&gt;0,-Q102^(1/3),(-Q102)^(1/3)),'OddsRatio_working_3-way'!AN102-'OddsRatio_working_3-way'!R102/3)</f>
        <v>-0.46669324800682477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4.7699999999999996</v>
      </c>
      <c r="B103" s="4">
        <f>IF('True_Odds_Calculator_3-way'!B102="","",'True_Odds_Calculator_3-way'!B102)</f>
        <v>4.2300000000000004</v>
      </c>
      <c r="C103" s="4">
        <f>IF('True_Odds_Calculator_3-way'!C102="","",'True_Odds_Calculator_3-way'!C102)</f>
        <v>1.71</v>
      </c>
      <c r="D103" s="9">
        <f t="shared" si="26"/>
        <v>0.20104079395811175</v>
      </c>
      <c r="E103" s="9">
        <f t="shared" si="27"/>
        <v>0.22702103082048244</v>
      </c>
      <c r="F103" s="9">
        <f t="shared" si="28"/>
        <v>0.57193817522140589</v>
      </c>
      <c r="G103" s="9">
        <f t="shared" si="29"/>
        <v>1.054141871764386</v>
      </c>
      <c r="H103" s="9">
        <f t="shared" si="30"/>
        <v>4.9741148565517355</v>
      </c>
      <c r="I103" s="9">
        <f t="shared" si="31"/>
        <v>4.404878245798967</v>
      </c>
      <c r="J103" s="9">
        <f t="shared" si="32"/>
        <v>1.748440728952714</v>
      </c>
      <c r="K103" s="11">
        <f t="shared" si="33"/>
        <v>0.20964360587002098</v>
      </c>
      <c r="L103" s="11">
        <f t="shared" si="34"/>
        <v>0.23640661938534277</v>
      </c>
      <c r="M103" s="11">
        <f t="shared" si="35"/>
        <v>0.58479532163742687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-0.25058055364194509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0.223459859435923</v>
      </c>
      <c r="Q103" s="11">
        <f>2*'OddsRatio_working_3-way'!K103*'OddsRatio_working_3-way'!L103*'OddsRatio_working_3-way'!M103</f>
        <v>5.7966241098812696E-2</v>
      </c>
      <c r="R103" s="11">
        <f t="shared" si="36"/>
        <v>0</v>
      </c>
      <c r="S103" s="11">
        <f t="shared" si="37"/>
        <v>-0.89176855980302894</v>
      </c>
      <c r="T103" s="11">
        <f t="shared" si="38"/>
        <v>-0.23132777167393739</v>
      </c>
      <c r="U103" s="11">
        <f>'OddsRatio_working_3-way'!S103-'OddsRatio_working_3-way'!R103^2/3</f>
        <v>-0.89176855980302894</v>
      </c>
      <c r="V103" s="11">
        <f>'OddsRatio_working_3-way'!S103*'OddsRatio_working_3-way'!R103/3-2*'OddsRatio_working_3-way'!R103^3/27-'OddsRatio_working_3-way'!T103</f>
        <v>0.23132777167393739</v>
      </c>
      <c r="W103" s="11">
        <f>'OddsRatio_working_3-way'!V103^2+4*'OddsRatio_working_3-way'!U103^3/27</f>
        <v>-5.1551163597219569E-2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0.16206765681718305</v>
      </c>
      <c r="Y103" s="11">
        <f>IF('OddsRatio_working_3-way'!W103&gt;=0,IF('OddsRatio_working_3-way'!V103+SQRT('OddsRatio_working_3-way'!W103)&gt;0,0,PI()),ACOS('OddsRatio_working_3-way'!V103/(2*'OddsRatio_working_3-way'!X103)))</f>
        <v>0.77606340616941272</v>
      </c>
      <c r="Z103" s="11">
        <f>'OddsRatio_working_3-way'!X103^(1/3)*COS('OddsRatio_working_3-way'!Y103/3)</f>
        <v>0.52707093588219311</v>
      </c>
      <c r="AA103" s="11">
        <f>'OddsRatio_working_3-way'!X103^(1/3)*COS(('OddsRatio_working_3-way'!Y103+2*PI())/3)</f>
        <v>-0.38432168967999808</v>
      </c>
      <c r="AB103" s="11">
        <f>'OddsRatio_working_3-way'!X103^(1/3)*COS(('OddsRatio_working_3-way'!Y103+4*PI())/3)</f>
        <v>-0.14274924620219517</v>
      </c>
      <c r="AC103" s="11">
        <f>'OddsRatio_working_3-way'!X103^(1/3)*SIN('OddsRatio_working_3-way'!Y103/3)</f>
        <v>0.13947191527070524</v>
      </c>
      <c r="AD103" s="11">
        <f>'OddsRatio_working_3-way'!X103^(1/3)*SIN(('OddsRatio_working_3-way'!Y103+2*PI())/3)</f>
        <v>0.3867208624350657</v>
      </c>
      <c r="AE103" s="11">
        <f>'OddsRatio_working_3-way'!X103^(1/3)*SIN(('OddsRatio_working_3-way'!Y103+4*PI())/3)</f>
        <v>-0.52619277770577089</v>
      </c>
      <c r="AF103" s="11">
        <f>-'OddsRatio_working_3-way'!U103/(3*'OddsRatio_working_3-way'!X103^(1/3))*COS(('OddsRatio_working_3-way'!Y103)/3)</f>
        <v>0.527070935882193</v>
      </c>
      <c r="AG103" s="11">
        <f>-'OddsRatio_working_3-way'!U103/(3*'OddsRatio_working_3-way'!X103^(1/3))*COS(('OddsRatio_working_3-way'!Y103+2*PI())/3)</f>
        <v>-0.38432168967999802</v>
      </c>
      <c r="AH103" s="11">
        <f>-'OddsRatio_working_3-way'!U103/(3*'OddsRatio_working_3-way'!X103^(1/3))*COS(('OddsRatio_working_3-way'!Y103+4*PI())/3)</f>
        <v>-0.14274924620219515</v>
      </c>
      <c r="AI103" s="11">
        <f>'OddsRatio_working_3-way'!U103/(3*'OddsRatio_working_3-way'!X103^(1/3))*SIN(('OddsRatio_working_3-way'!Y103)/3)</f>
        <v>-0.13947191527070521</v>
      </c>
      <c r="AJ103" s="11">
        <f>'OddsRatio_working_3-way'!U103/(3*'OddsRatio_working_3-way'!X103^(1/3))*SIN(('OddsRatio_working_3-way'!Y103+2*PI())/3)</f>
        <v>-0.38672086243506559</v>
      </c>
      <c r="AK103" s="11">
        <f>'OddsRatio_working_3-way'!U103/(3*'OddsRatio_working_3-way'!X103^(1/3))*SIN(('OddsRatio_working_3-way'!Y103+4*PI())/3)</f>
        <v>0.52619277770577078</v>
      </c>
      <c r="AL103" s="11">
        <f>'OddsRatio_working_3-way'!Z103+'OddsRatio_working_3-way'!AF103</f>
        <v>1.054141871764386</v>
      </c>
      <c r="AM103" s="11">
        <f>'OddsRatio_working_3-way'!AA103+'OddsRatio_working_3-way'!AG103</f>
        <v>-0.76864337935999605</v>
      </c>
      <c r="AN103" s="11">
        <f>'OddsRatio_working_3-way'!AB103+'OddsRatio_working_3-way'!AH103</f>
        <v>-0.28549849240439029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1.054141871764386</v>
      </c>
      <c r="AS103" s="11">
        <f>IF(('OddsRatio_working_3-way'!X103=0),IF(Q103&gt;0,-Q103^(1/3),(-Q103)^(1/3)),'OddsRatio_working_3-way'!AM103-'OddsRatio_working_3-way'!R103/3)</f>
        <v>-0.76864337935999605</v>
      </c>
      <c r="AT103" s="11">
        <f>IF(('OddsRatio_working_3-way'!X103=0),IF(Q103&gt;0,-Q103^(1/3),(-Q103)^(1/3)),'OddsRatio_working_3-way'!AN103-'OddsRatio_working_3-way'!R103/3)</f>
        <v>-0.28549849240439029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3.22</v>
      </c>
      <c r="B104" s="4">
        <f>IF('True_Odds_Calculator_3-way'!B103="","",'True_Odds_Calculator_3-way'!B103)</f>
        <v>3.6</v>
      </c>
      <c r="C104" s="4">
        <f>IF('True_Odds_Calculator_3-way'!C103="","",'True_Odds_Calculator_3-way'!C103)</f>
        <v>2.27</v>
      </c>
      <c r="D104" s="9">
        <f t="shared" si="26"/>
        <v>0.30122737574529973</v>
      </c>
      <c r="E104" s="9">
        <f t="shared" si="27"/>
        <v>0.26904676521105181</v>
      </c>
      <c r="F104" s="9">
        <f t="shared" si="28"/>
        <v>0.42972585904364835</v>
      </c>
      <c r="G104" s="9">
        <f t="shared" si="29"/>
        <v>1.0449330595507287</v>
      </c>
      <c r="H104" s="9">
        <f t="shared" si="30"/>
        <v>3.3197513922026185</v>
      </c>
      <c r="I104" s="9">
        <f t="shared" si="31"/>
        <v>3.716825954831894</v>
      </c>
      <c r="J104" s="9">
        <f t="shared" si="32"/>
        <v>2.3270649856294252</v>
      </c>
      <c r="K104" s="11">
        <f t="shared" si="33"/>
        <v>0.3105590062111801</v>
      </c>
      <c r="L104" s="11">
        <f t="shared" si="34"/>
        <v>0.27777777777777779</v>
      </c>
      <c r="M104" s="11">
        <f t="shared" si="35"/>
        <v>0.44052863436123346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-0.27857735701060715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0.23143714486369149</v>
      </c>
      <c r="Q104" s="11">
        <f>2*'OddsRatio_working_3-way'!K104*'OddsRatio_working_3-way'!L104*'OddsRatio_working_3-way'!M104</f>
        <v>7.6005630497107221E-2</v>
      </c>
      <c r="R104" s="11">
        <f t="shared" si="36"/>
        <v>0</v>
      </c>
      <c r="S104" s="11">
        <f t="shared" si="37"/>
        <v>-0.8307823268453195</v>
      </c>
      <c r="T104" s="11">
        <f t="shared" si="38"/>
        <v>-0.27283491850420999</v>
      </c>
      <c r="U104" s="11">
        <f>'OddsRatio_working_3-way'!S104-'OddsRatio_working_3-way'!R104^2/3</f>
        <v>-0.8307823268453195</v>
      </c>
      <c r="V104" s="11">
        <f>'OddsRatio_working_3-way'!S104*'OddsRatio_working_3-way'!R104/3-2*'OddsRatio_working_3-way'!R104^3/27-'OddsRatio_working_3-way'!T104</f>
        <v>0.27283491850420999</v>
      </c>
      <c r="W104" s="11">
        <f>'OddsRatio_working_3-way'!V104^2+4*'OddsRatio_working_3-way'!U104^3/27</f>
        <v>-1.0510049368936319E-2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0.14573000902708338</v>
      </c>
      <c r="Y104" s="11">
        <f>IF('OddsRatio_working_3-way'!W104&gt;=0,IF('OddsRatio_working_3-way'!V104+SQRT('OddsRatio_working_3-way'!W104)&gt;0,0,PI()),ACOS('OddsRatio_working_3-way'!V104/(2*'OddsRatio_working_3-way'!X104)))</f>
        <v>0.35943064771847233</v>
      </c>
      <c r="Z104" s="11">
        <f>'OddsRatio_working_3-way'!X104^(1/3)*COS('OddsRatio_working_3-way'!Y104/3)</f>
        <v>0.52246652977536434</v>
      </c>
      <c r="AA104" s="11">
        <f>'OddsRatio_working_3-way'!X104^(1/3)*COS(('OddsRatio_working_3-way'!Y104+2*PI())/3)</f>
        <v>-0.31570459367353126</v>
      </c>
      <c r="AB104" s="11">
        <f>'OddsRatio_working_3-way'!X104^(1/3)*COS(('OddsRatio_working_3-way'!Y104+4*PI())/3)</f>
        <v>-0.20676193610183297</v>
      </c>
      <c r="AC104" s="11">
        <f>'OddsRatio_working_3-way'!X104^(1/3)*SIN('OddsRatio_working_3-way'!Y104/3)</f>
        <v>6.2898072675253242E-2</v>
      </c>
      <c r="AD104" s="11">
        <f>'OddsRatio_working_3-way'!X104^(1/3)*SIN(('OddsRatio_working_3-way'!Y104+2*PI())/3)</f>
        <v>0.42102025107493779</v>
      </c>
      <c r="AE104" s="11">
        <f>'OddsRatio_working_3-way'!X104^(1/3)*SIN(('OddsRatio_working_3-way'!Y104+4*PI())/3)</f>
        <v>-0.483918323750191</v>
      </c>
      <c r="AF104" s="11">
        <f>-'OddsRatio_working_3-way'!U104/(3*'OddsRatio_working_3-way'!X104^(1/3))*COS(('OddsRatio_working_3-way'!Y104)/3)</f>
        <v>0.52246652977536434</v>
      </c>
      <c r="AG104" s="11">
        <f>-'OddsRatio_working_3-way'!U104/(3*'OddsRatio_working_3-way'!X104^(1/3))*COS(('OddsRatio_working_3-way'!Y104+2*PI())/3)</f>
        <v>-0.31570459367353126</v>
      </c>
      <c r="AH104" s="11">
        <f>-'OddsRatio_working_3-way'!U104/(3*'OddsRatio_working_3-way'!X104^(1/3))*COS(('OddsRatio_working_3-way'!Y104+4*PI())/3)</f>
        <v>-0.20676193610183297</v>
      </c>
      <c r="AI104" s="11">
        <f>'OddsRatio_working_3-way'!U104/(3*'OddsRatio_working_3-way'!X104^(1/3))*SIN(('OddsRatio_working_3-way'!Y104)/3)</f>
        <v>-6.2898072675253242E-2</v>
      </c>
      <c r="AJ104" s="11">
        <f>'OddsRatio_working_3-way'!U104/(3*'OddsRatio_working_3-way'!X104^(1/3))*SIN(('OddsRatio_working_3-way'!Y104+2*PI())/3)</f>
        <v>-0.42102025107493779</v>
      </c>
      <c r="AK104" s="11">
        <f>'OddsRatio_working_3-way'!U104/(3*'OddsRatio_working_3-way'!X104^(1/3))*SIN(('OddsRatio_working_3-way'!Y104+4*PI())/3)</f>
        <v>0.483918323750191</v>
      </c>
      <c r="AL104" s="11">
        <f>'OddsRatio_working_3-way'!Z104+'OddsRatio_working_3-way'!AF104</f>
        <v>1.0449330595507287</v>
      </c>
      <c r="AM104" s="11">
        <f>'OddsRatio_working_3-way'!AA104+'OddsRatio_working_3-way'!AG104</f>
        <v>-0.63140918734706253</v>
      </c>
      <c r="AN104" s="11">
        <f>'OddsRatio_working_3-way'!AB104+'OddsRatio_working_3-way'!AH104</f>
        <v>-0.41352387220366593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1.0449330595507287</v>
      </c>
      <c r="AS104" s="11">
        <f>IF(('OddsRatio_working_3-way'!X104=0),IF(Q104&gt;0,-Q104^(1/3),(-Q104)^(1/3)),'OddsRatio_working_3-way'!AM104-'OddsRatio_working_3-way'!R104/3)</f>
        <v>-0.63140918734706253</v>
      </c>
      <c r="AT104" s="11">
        <f>IF(('OddsRatio_working_3-way'!X104=0),IF(Q104&gt;0,-Q104^(1/3),(-Q104)^(1/3)),'OddsRatio_working_3-way'!AN104-'OddsRatio_working_3-way'!R104/3)</f>
        <v>-0.41352387220366593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4.47</v>
      </c>
      <c r="B105" s="4">
        <f>IF('True_Odds_Calculator_3-way'!B104="","",'True_Odds_Calculator_3-way'!B104)</f>
        <v>4.08</v>
      </c>
      <c r="C105" s="4">
        <f>IF('True_Odds_Calculator_3-way'!C104="","",'True_Odds_Calculator_3-way'!C104)</f>
        <v>1.78</v>
      </c>
      <c r="D105" s="9">
        <f t="shared" si="26"/>
        <v>0.21498953116157346</v>
      </c>
      <c r="E105" s="9">
        <f t="shared" si="27"/>
        <v>0.23579330114848329</v>
      </c>
      <c r="F105" s="9">
        <f t="shared" si="28"/>
        <v>0.549217167689943</v>
      </c>
      <c r="G105" s="9">
        <f t="shared" si="29"/>
        <v>1.0522735669764818</v>
      </c>
      <c r="H105" s="9">
        <f t="shared" si="30"/>
        <v>4.6513892774083914</v>
      </c>
      <c r="I105" s="9">
        <f t="shared" si="31"/>
        <v>4.2410025862875633</v>
      </c>
      <c r="J105" s="9">
        <f t="shared" si="32"/>
        <v>1.8207733822416554</v>
      </c>
      <c r="K105" s="11">
        <f t="shared" si="33"/>
        <v>0.2237136465324385</v>
      </c>
      <c r="L105" s="11">
        <f t="shared" si="34"/>
        <v>0.24509803921568626</v>
      </c>
      <c r="M105" s="11">
        <f t="shared" si="35"/>
        <v>0.5617977528089888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-0.25679532049604381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0.22579602184990835</v>
      </c>
      <c r="Q105" s="11">
        <f>2*'OddsRatio_working_3-way'!K105*'OddsRatio_working_3-way'!L105*'OddsRatio_working_3-way'!M105</f>
        <v>6.1608737203249206E-2</v>
      </c>
      <c r="R105" s="11">
        <f t="shared" si="36"/>
        <v>0</v>
      </c>
      <c r="S105" s="11">
        <f t="shared" si="37"/>
        <v>-0.87928402049439591</v>
      </c>
      <c r="T105" s="11">
        <f t="shared" si="38"/>
        <v>-0.23991378458237267</v>
      </c>
      <c r="U105" s="11">
        <f>'OddsRatio_working_3-way'!S105-'OddsRatio_working_3-way'!R105^2/3</f>
        <v>-0.87928402049439591</v>
      </c>
      <c r="V105" s="11">
        <f>'OddsRatio_working_3-way'!S105*'OddsRatio_working_3-way'!R105/3-2*'OddsRatio_working_3-way'!R105^3/27-'OddsRatio_working_3-way'!T105</f>
        <v>0.23991378458237267</v>
      </c>
      <c r="W105" s="11">
        <f>'OddsRatio_working_3-way'!V105^2+4*'OddsRatio_working_3-way'!U105^3/27</f>
        <v>-4.3153966986609241E-2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0.15867623563347974</v>
      </c>
      <c r="Y105" s="11">
        <f>IF('OddsRatio_working_3-way'!W105&gt;=0,IF('OddsRatio_working_3-way'!V105+SQRT('OddsRatio_working_3-way'!W105)&gt;0,0,PI()),ACOS('OddsRatio_working_3-way'!V105/(2*'OddsRatio_working_3-way'!X105)))</f>
        <v>0.71363838214226649</v>
      </c>
      <c r="Z105" s="11">
        <f>'OddsRatio_working_3-way'!X105^(1/3)*COS('OddsRatio_working_3-way'!Y105/3)</f>
        <v>0.52613678348824089</v>
      </c>
      <c r="AA105" s="11">
        <f>'OddsRatio_working_3-way'!X105^(1/3)*COS(('OddsRatio_working_3-way'!Y105+2*PI())/3)</f>
        <v>-0.37354947120610343</v>
      </c>
      <c r="AB105" s="11">
        <f>'OddsRatio_working_3-way'!X105^(1/3)*COS(('OddsRatio_working_3-way'!Y105+4*PI())/3)</f>
        <v>-0.15258731228213773</v>
      </c>
      <c r="AC105" s="11">
        <f>'OddsRatio_working_3-way'!X105^(1/3)*SIN('OddsRatio_working_3-way'!Y105/3)</f>
        <v>0.12757256193547267</v>
      </c>
      <c r="AD105" s="11">
        <f>'OddsRatio_working_3-way'!X105^(1/3)*SIN(('OddsRatio_working_3-way'!Y105+2*PI())/3)</f>
        <v>0.3918615393985132</v>
      </c>
      <c r="AE105" s="11">
        <f>'OddsRatio_working_3-way'!X105^(1/3)*SIN(('OddsRatio_working_3-way'!Y105+4*PI())/3)</f>
        <v>-0.51943410133398582</v>
      </c>
      <c r="AF105" s="11">
        <f>-'OddsRatio_working_3-way'!U105/(3*'OddsRatio_working_3-way'!X105^(1/3))*COS(('OddsRatio_working_3-way'!Y105)/3)</f>
        <v>0.52613678348824089</v>
      </c>
      <c r="AG105" s="11">
        <f>-'OddsRatio_working_3-way'!U105/(3*'OddsRatio_working_3-way'!X105^(1/3))*COS(('OddsRatio_working_3-way'!Y105+2*PI())/3)</f>
        <v>-0.37354947120610343</v>
      </c>
      <c r="AH105" s="11">
        <f>-'OddsRatio_working_3-way'!U105/(3*'OddsRatio_working_3-way'!X105^(1/3))*COS(('OddsRatio_working_3-way'!Y105+4*PI())/3)</f>
        <v>-0.15258731228213773</v>
      </c>
      <c r="AI105" s="11">
        <f>'OddsRatio_working_3-way'!U105/(3*'OddsRatio_working_3-way'!X105^(1/3))*SIN(('OddsRatio_working_3-way'!Y105)/3)</f>
        <v>-0.12757256193547267</v>
      </c>
      <c r="AJ105" s="11">
        <f>'OddsRatio_working_3-way'!U105/(3*'OddsRatio_working_3-way'!X105^(1/3))*SIN(('OddsRatio_working_3-way'!Y105+2*PI())/3)</f>
        <v>-0.3918615393985132</v>
      </c>
      <c r="AK105" s="11">
        <f>'OddsRatio_working_3-way'!U105/(3*'OddsRatio_working_3-way'!X105^(1/3))*SIN(('OddsRatio_working_3-way'!Y105+4*PI())/3)</f>
        <v>0.51943410133398582</v>
      </c>
      <c r="AL105" s="11">
        <f>'OddsRatio_working_3-way'!Z105+'OddsRatio_working_3-way'!AF105</f>
        <v>1.0522735669764818</v>
      </c>
      <c r="AM105" s="11">
        <f>'OddsRatio_working_3-way'!AA105+'OddsRatio_working_3-way'!AG105</f>
        <v>-0.74709894241220687</v>
      </c>
      <c r="AN105" s="11">
        <f>'OddsRatio_working_3-way'!AB105+'OddsRatio_working_3-way'!AH105</f>
        <v>-0.30517462456427547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1.0522735669764818</v>
      </c>
      <c r="AS105" s="11">
        <f>IF(('OddsRatio_working_3-way'!X105=0),IF(Q105&gt;0,-Q105^(1/3),(-Q105)^(1/3)),'OddsRatio_working_3-way'!AM105-'OddsRatio_working_3-way'!R105/3)</f>
        <v>-0.74709894241220687</v>
      </c>
      <c r="AT105" s="11">
        <f>IF(('OddsRatio_working_3-way'!X105=0),IF(Q105&gt;0,-Q105^(1/3),(-Q105)^(1/3)),'OddsRatio_working_3-way'!AN105-'OddsRatio_working_3-way'!R105/3)</f>
        <v>-0.30517462456427547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1.8</v>
      </c>
      <c r="B106" s="4">
        <f>IF('True_Odds_Calculator_3-way'!B105="","",'True_Odds_Calculator_3-way'!B105)</f>
        <v>4.1500000000000004</v>
      </c>
      <c r="C106" s="4">
        <f>IF('True_Odds_Calculator_3-way'!C105="","",'True_Odds_Calculator_3-way'!C105)</f>
        <v>3.98</v>
      </c>
      <c r="D106" s="9">
        <f t="shared" si="26"/>
        <v>0.5361901351264815</v>
      </c>
      <c r="E106" s="9">
        <f t="shared" si="27"/>
        <v>0.22696440953341185</v>
      </c>
      <c r="F106" s="9">
        <f t="shared" si="28"/>
        <v>0.23684545534010662</v>
      </c>
      <c r="G106" s="9">
        <f t="shared" si="29"/>
        <v>1.0812625841300463</v>
      </c>
      <c r="H106" s="9">
        <f t="shared" si="30"/>
        <v>1.8650100673040371</v>
      </c>
      <c r="I106" s="9">
        <f t="shared" si="31"/>
        <v>4.4059771400096466</v>
      </c>
      <c r="J106" s="9">
        <f t="shared" si="32"/>
        <v>4.2221625007075376</v>
      </c>
      <c r="K106" s="11">
        <f t="shared" si="33"/>
        <v>0.55555555555555558</v>
      </c>
      <c r="L106" s="11">
        <f t="shared" si="34"/>
        <v>0.24096385542168672</v>
      </c>
      <c r="M106" s="11">
        <f t="shared" si="35"/>
        <v>0.25125628140703515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-0.2525882424169037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0.23309317672700858</v>
      </c>
      <c r="Q106" s="11">
        <f>2*'OddsRatio_working_3-way'!K106*'OddsRatio_working_3-way'!L106*'OddsRatio_working_3-way'!M106</f>
        <v>6.7270758074172737E-2</v>
      </c>
      <c r="R106" s="11">
        <f t="shared" si="36"/>
        <v>0</v>
      </c>
      <c r="S106" s="11">
        <f t="shared" si="37"/>
        <v>-0.92281879194630922</v>
      </c>
      <c r="T106" s="11">
        <f t="shared" si="38"/>
        <v>-0.26632576968147448</v>
      </c>
      <c r="U106" s="11">
        <f>'OddsRatio_working_3-way'!S106-'OddsRatio_working_3-way'!R106^2/3</f>
        <v>-0.92281879194630922</v>
      </c>
      <c r="V106" s="11">
        <f>'OddsRatio_working_3-way'!S106*'OddsRatio_working_3-way'!R106/3-2*'OddsRatio_working_3-way'!R106^3/27-'OddsRatio_working_3-way'!T106</f>
        <v>0.26632576968147448</v>
      </c>
      <c r="W106" s="11">
        <f>'OddsRatio_working_3-way'!V106^2+4*'OddsRatio_working_3-way'!U106^3/27</f>
        <v>-4.5495388659867825E-2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0.17060539576483039</v>
      </c>
      <c r="Y106" s="11">
        <f>IF('OddsRatio_working_3-way'!W106&gt;=0,IF('OddsRatio_working_3-way'!V106+SQRT('OddsRatio_working_3-way'!W106)&gt;0,0,PI()),ACOS('OddsRatio_working_3-way'!V106/(2*'OddsRatio_working_3-way'!X106)))</f>
        <v>0.67528072456615418</v>
      </c>
      <c r="Z106" s="11">
        <f>'OddsRatio_working_3-way'!X106^(1/3)*COS('OddsRatio_working_3-way'!Y106/3)</f>
        <v>0.54063129206502325</v>
      </c>
      <c r="AA106" s="11">
        <f>'OddsRatio_working_3-way'!X106^(1/3)*COS(('OddsRatio_working_3-way'!Y106+2*PI())/3)</f>
        <v>-0.37752130127818861</v>
      </c>
      <c r="AB106" s="11">
        <f>'OddsRatio_working_3-way'!X106^(1/3)*COS(('OddsRatio_working_3-way'!Y106+4*PI())/3)</f>
        <v>-0.16310999078683486</v>
      </c>
      <c r="AC106" s="11">
        <f>'OddsRatio_working_3-way'!X106^(1/3)*SIN('OddsRatio_working_3-way'!Y106/3)</f>
        <v>0.12379042782948363</v>
      </c>
      <c r="AD106" s="11">
        <f>'OddsRatio_working_3-way'!X106^(1/3)*SIN(('OddsRatio_working_3-way'!Y106+2*PI())/3)</f>
        <v>0.40630521909437278</v>
      </c>
      <c r="AE106" s="11">
        <f>'OddsRatio_working_3-way'!X106^(1/3)*SIN(('OddsRatio_working_3-way'!Y106+4*PI())/3)</f>
        <v>-0.53009564692385636</v>
      </c>
      <c r="AF106" s="11">
        <f>-'OddsRatio_working_3-way'!U106/(3*'OddsRatio_working_3-way'!X106^(1/3))*COS(('OddsRatio_working_3-way'!Y106)/3)</f>
        <v>0.54063129206502314</v>
      </c>
      <c r="AG106" s="11">
        <f>-'OddsRatio_working_3-way'!U106/(3*'OddsRatio_working_3-way'!X106^(1/3))*COS(('OddsRatio_working_3-way'!Y106+2*PI())/3)</f>
        <v>-0.37752130127818856</v>
      </c>
      <c r="AH106" s="11">
        <f>-'OddsRatio_working_3-way'!U106/(3*'OddsRatio_working_3-way'!X106^(1/3))*COS(('OddsRatio_working_3-way'!Y106+4*PI())/3)</f>
        <v>-0.16310999078683483</v>
      </c>
      <c r="AI106" s="11">
        <f>'OddsRatio_working_3-way'!U106/(3*'OddsRatio_working_3-way'!X106^(1/3))*SIN(('OddsRatio_working_3-way'!Y106)/3)</f>
        <v>-0.1237904278294836</v>
      </c>
      <c r="AJ106" s="11">
        <f>'OddsRatio_working_3-way'!U106/(3*'OddsRatio_working_3-way'!X106^(1/3))*SIN(('OddsRatio_working_3-way'!Y106+2*PI())/3)</f>
        <v>-0.40630521909437273</v>
      </c>
      <c r="AK106" s="11">
        <f>'OddsRatio_working_3-way'!U106/(3*'OddsRatio_working_3-way'!X106^(1/3))*SIN(('OddsRatio_working_3-way'!Y106+4*PI())/3)</f>
        <v>0.53009564692385625</v>
      </c>
      <c r="AL106" s="11">
        <f>'OddsRatio_working_3-way'!Z106+'OddsRatio_working_3-way'!AF106</f>
        <v>1.0812625841300463</v>
      </c>
      <c r="AM106" s="11">
        <f>'OddsRatio_working_3-way'!AA106+'OddsRatio_working_3-way'!AG106</f>
        <v>-0.75504260255637723</v>
      </c>
      <c r="AN106" s="11">
        <f>'OddsRatio_working_3-way'!AB106+'OddsRatio_working_3-way'!AH106</f>
        <v>-0.32621998157366972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1.0812625841300463</v>
      </c>
      <c r="AS106" s="11">
        <f>IF(('OddsRatio_working_3-way'!X106=0),IF(Q106&gt;0,-Q106^(1/3),(-Q106)^(1/3)),'OddsRatio_working_3-way'!AM106-'OddsRatio_working_3-way'!R106/3)</f>
        <v>-0.75504260255637723</v>
      </c>
      <c r="AT106" s="11">
        <f>IF(('OddsRatio_working_3-way'!X106=0),IF(Q106&gt;0,-Q106^(1/3),(-Q106)^(1/3)),'OddsRatio_working_3-way'!AN106-'OddsRatio_working_3-way'!R106/3)</f>
        <v>-0.32621998157366972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2.96</v>
      </c>
      <c r="B107" s="4">
        <f>IF('True_Odds_Calculator_3-way'!B106="","",'True_Odds_Calculator_3-way'!B106)</f>
        <v>4.03</v>
      </c>
      <c r="C107" s="4">
        <f>IF('True_Odds_Calculator_3-way'!C106="","",'True_Odds_Calculator_3-way'!C106)</f>
        <v>2.1800000000000002</v>
      </c>
      <c r="D107" s="9">
        <f t="shared" si="26"/>
        <v>0.3226778456981525</v>
      </c>
      <c r="E107" s="9">
        <f t="shared" si="27"/>
        <v>0.23557209446663763</v>
      </c>
      <c r="F107" s="9">
        <f t="shared" si="28"/>
        <v>0.44175005983520987</v>
      </c>
      <c r="G107" s="9">
        <f t="shared" si="29"/>
        <v>1.0709521348059587</v>
      </c>
      <c r="H107" s="9">
        <f t="shared" si="30"/>
        <v>3.0990661842196796</v>
      </c>
      <c r="I107" s="9">
        <f t="shared" si="31"/>
        <v>4.2449849684620551</v>
      </c>
      <c r="J107" s="9">
        <f t="shared" si="32"/>
        <v>2.2637235190710316</v>
      </c>
      <c r="K107" s="11">
        <f t="shared" si="33"/>
        <v>0.33783783783783783</v>
      </c>
      <c r="L107" s="11">
        <f t="shared" si="34"/>
        <v>0.24813895781637715</v>
      </c>
      <c r="M107" s="11">
        <f t="shared" si="35"/>
        <v>0.4587155963302752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-0.26948056942138032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0.23726403572511884</v>
      </c>
      <c r="Q107" s="11">
        <f>2*'OddsRatio_working_3-way'!K107*'OddsRatio_working_3-way'!L107*'OddsRatio_working_3-way'!M107</f>
        <v>7.6908925680751652E-2</v>
      </c>
      <c r="R107" s="11">
        <f t="shared" si="36"/>
        <v>0</v>
      </c>
      <c r="S107" s="11">
        <f t="shared" si="37"/>
        <v>-0.88044951157170348</v>
      </c>
      <c r="T107" s="11">
        <f t="shared" si="38"/>
        <v>-0.28539692433442576</v>
      </c>
      <c r="U107" s="11">
        <f>'OddsRatio_working_3-way'!S107-'OddsRatio_working_3-way'!R107^2/3</f>
        <v>-0.88044951157170348</v>
      </c>
      <c r="V107" s="11">
        <f>'OddsRatio_working_3-way'!S107*'OddsRatio_working_3-way'!R107/3-2*'OddsRatio_working_3-way'!R107^3/27-'OddsRatio_working_3-way'!T107</f>
        <v>0.28539692433442576</v>
      </c>
      <c r="W107" s="11">
        <f>'OddsRatio_working_3-way'!V107^2+4*'OddsRatio_working_3-way'!U107^3/27</f>
        <v>-1.9662201330721801E-2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0.15899182821003077</v>
      </c>
      <c r="Y107" s="11">
        <f>IF('OddsRatio_working_3-way'!W107&gt;=0,IF('OddsRatio_working_3-way'!V107+SQRT('OddsRatio_working_3-way'!W107)&gt;0,0,PI()),ACOS('OddsRatio_working_3-way'!V107/(2*'OddsRatio_working_3-way'!X107)))</f>
        <v>0.45668165859815191</v>
      </c>
      <c r="Z107" s="11">
        <f>'OddsRatio_working_3-way'!X107^(1/3)*COS('OddsRatio_working_3-way'!Y107/3)</f>
        <v>0.53547606740297937</v>
      </c>
      <c r="AA107" s="11">
        <f>'OddsRatio_working_3-way'!X107^(1/3)*COS(('OddsRatio_working_3-way'!Y107+2*PI())/3)</f>
        <v>-0.33888164776421331</v>
      </c>
      <c r="AB107" s="11">
        <f>'OddsRatio_working_3-way'!X107^(1/3)*COS(('OddsRatio_working_3-way'!Y107+4*PI())/3)</f>
        <v>-0.19659441963876623</v>
      </c>
      <c r="AC107" s="11">
        <f>'OddsRatio_working_3-way'!X107^(1/3)*SIN('OddsRatio_working_3-way'!Y107/3)</f>
        <v>8.2149569460472791E-2</v>
      </c>
      <c r="AD107" s="11">
        <f>'OddsRatio_working_3-way'!X107^(1/3)*SIN(('OddsRatio_working_3-way'!Y107+2*PI())/3)</f>
        <v>0.42266109275933222</v>
      </c>
      <c r="AE107" s="11">
        <f>'OddsRatio_working_3-way'!X107^(1/3)*SIN(('OddsRatio_working_3-way'!Y107+4*PI())/3)</f>
        <v>-0.50481066221980475</v>
      </c>
      <c r="AF107" s="11">
        <f>-'OddsRatio_working_3-way'!U107/(3*'OddsRatio_working_3-way'!X107^(1/3))*COS(('OddsRatio_working_3-way'!Y107)/3)</f>
        <v>0.53547606740297937</v>
      </c>
      <c r="AG107" s="11">
        <f>-'OddsRatio_working_3-way'!U107/(3*'OddsRatio_working_3-way'!X107^(1/3))*COS(('OddsRatio_working_3-way'!Y107+2*PI())/3)</f>
        <v>-0.33888164776421331</v>
      </c>
      <c r="AH107" s="11">
        <f>-'OddsRatio_working_3-way'!U107/(3*'OddsRatio_working_3-way'!X107^(1/3))*COS(('OddsRatio_working_3-way'!Y107+4*PI())/3)</f>
        <v>-0.19659441963876623</v>
      </c>
      <c r="AI107" s="11">
        <f>'OddsRatio_working_3-way'!U107/(3*'OddsRatio_working_3-way'!X107^(1/3))*SIN(('OddsRatio_working_3-way'!Y107)/3)</f>
        <v>-8.2149569460472791E-2</v>
      </c>
      <c r="AJ107" s="11">
        <f>'OddsRatio_working_3-way'!U107/(3*'OddsRatio_working_3-way'!X107^(1/3))*SIN(('OddsRatio_working_3-way'!Y107+2*PI())/3)</f>
        <v>-0.42266109275933222</v>
      </c>
      <c r="AK107" s="11">
        <f>'OddsRatio_working_3-way'!U107/(3*'OddsRatio_working_3-way'!X107^(1/3))*SIN(('OddsRatio_working_3-way'!Y107+4*PI())/3)</f>
        <v>0.50481066221980475</v>
      </c>
      <c r="AL107" s="11">
        <f>'OddsRatio_working_3-way'!Z107+'OddsRatio_working_3-way'!AF107</f>
        <v>1.0709521348059587</v>
      </c>
      <c r="AM107" s="11">
        <f>'OddsRatio_working_3-way'!AA107+'OddsRatio_working_3-way'!AG107</f>
        <v>-0.67776329552842662</v>
      </c>
      <c r="AN107" s="11">
        <f>'OddsRatio_working_3-way'!AB107+'OddsRatio_working_3-way'!AH107</f>
        <v>-0.39318883927753245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1.0709521348059587</v>
      </c>
      <c r="AS107" s="11">
        <f>IF(('OddsRatio_working_3-way'!X107=0),IF(Q107&gt;0,-Q107^(1/3),(-Q107)^(1/3)),'OddsRatio_working_3-way'!AM107-'OddsRatio_working_3-way'!R107/3)</f>
        <v>-0.67776329552842662</v>
      </c>
      <c r="AT107" s="11">
        <f>IF(('OddsRatio_working_3-way'!X107=0),IF(Q107&gt;0,-Q107^(1/3),(-Q107)^(1/3)),'OddsRatio_working_3-way'!AN107-'OddsRatio_working_3-way'!R107/3)</f>
        <v>-0.39318883927753245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2.2799999999999998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3.06</v>
      </c>
      <c r="D108" s="9">
        <f t="shared" si="26"/>
        <v>0.42228719632830108</v>
      </c>
      <c r="E108" s="9">
        <f t="shared" si="27"/>
        <v>0.26538030737959917</v>
      </c>
      <c r="F108" s="9">
        <f t="shared" si="28"/>
        <v>0.31233249629209964</v>
      </c>
      <c r="G108" s="9">
        <f t="shared" si="29"/>
        <v>1.0687942513834319</v>
      </c>
      <c r="H108" s="9">
        <f t="shared" si="30"/>
        <v>2.3680566417707927</v>
      </c>
      <c r="I108" s="9">
        <f t="shared" si="31"/>
        <v>3.7681771110830886</v>
      </c>
      <c r="J108" s="9">
        <f t="shared" si="32"/>
        <v>3.2017161578498698</v>
      </c>
      <c r="K108" s="11">
        <f t="shared" si="33"/>
        <v>0.43859649122807021</v>
      </c>
      <c r="L108" s="11">
        <f t="shared" si="34"/>
        <v>0.2785515320334262</v>
      </c>
      <c r="M108" s="11">
        <f t="shared" si="35"/>
        <v>0.32679738562091504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-0.27266301461046061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0.23675762311635962</v>
      </c>
      <c r="Q108" s="11">
        <f>2*'OddsRatio_working_3-way'!K108*'OddsRatio_working_3-way'!L108*'OddsRatio_working_3-way'!M108</f>
        <v>7.9850800376512515E-2</v>
      </c>
      <c r="R108" s="11">
        <f t="shared" si="36"/>
        <v>0</v>
      </c>
      <c r="S108" s="11">
        <f t="shared" si="37"/>
        <v>-0.86831587134985233</v>
      </c>
      <c r="T108" s="11">
        <f t="shared" si="38"/>
        <v>-0.29285526858342403</v>
      </c>
      <c r="U108" s="11">
        <f>'OddsRatio_working_3-way'!S108-'OddsRatio_working_3-way'!R108^2/3</f>
        <v>-0.86831587134985233</v>
      </c>
      <c r="V108" s="11">
        <f>'OddsRatio_working_3-way'!S108*'OddsRatio_working_3-way'!R108/3-2*'OddsRatio_working_3-way'!R108^3/27-'OddsRatio_working_3-way'!T108</f>
        <v>0.29285526858342403</v>
      </c>
      <c r="W108" s="11">
        <f>'OddsRatio_working_3-way'!V108^2+4*'OddsRatio_working_3-way'!U108^3/27</f>
        <v>-1.1226346775898496E-2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0.15571653341325697</v>
      </c>
      <c r="Y108" s="11">
        <f>IF('OddsRatio_working_3-way'!W108&gt;=0,IF('OddsRatio_working_3-way'!V108+SQRT('OddsRatio_working_3-way'!W108)&gt;0,0,PI()),ACOS('OddsRatio_working_3-way'!V108/(2*'OddsRatio_working_3-way'!X108)))</f>
        <v>0.34714639870510289</v>
      </c>
      <c r="Z108" s="11">
        <f>'OddsRatio_working_3-way'!X108^(1/3)*COS('OddsRatio_working_3-way'!Y108/3)</f>
        <v>0.53439712569171594</v>
      </c>
      <c r="AA108" s="11">
        <f>'OddsRatio_working_3-way'!X108^(1/3)*COS(('OddsRatio_working_3-way'!Y108+2*PI())/3)</f>
        <v>-0.32099216726857122</v>
      </c>
      <c r="AB108" s="11">
        <f>'OddsRatio_working_3-way'!X108^(1/3)*COS(('OddsRatio_working_3-way'!Y108+4*PI())/3)</f>
        <v>-0.21340495842314483</v>
      </c>
      <c r="AC108" s="11">
        <f>'OddsRatio_working_3-way'!X108^(1/3)*SIN('OddsRatio_working_3-way'!Y108/3)</f>
        <v>6.2115503988267574E-2</v>
      </c>
      <c r="AD108" s="11">
        <f>'OddsRatio_working_3-way'!X108^(1/3)*SIN(('OddsRatio_working_3-way'!Y108+2*PI())/3)</f>
        <v>0.43174373456427795</v>
      </c>
      <c r="AE108" s="11">
        <f>'OddsRatio_working_3-way'!X108^(1/3)*SIN(('OddsRatio_working_3-way'!Y108+4*PI())/3)</f>
        <v>-0.49385923855254538</v>
      </c>
      <c r="AF108" s="11">
        <f>-'OddsRatio_working_3-way'!U108/(3*'OddsRatio_working_3-way'!X108^(1/3))*COS(('OddsRatio_working_3-way'!Y108)/3)</f>
        <v>0.53439712569171594</v>
      </c>
      <c r="AG108" s="11">
        <f>-'OddsRatio_working_3-way'!U108/(3*'OddsRatio_working_3-way'!X108^(1/3))*COS(('OddsRatio_working_3-way'!Y108+2*PI())/3)</f>
        <v>-0.32099216726857122</v>
      </c>
      <c r="AH108" s="11">
        <f>-'OddsRatio_working_3-way'!U108/(3*'OddsRatio_working_3-way'!X108^(1/3))*COS(('OddsRatio_working_3-way'!Y108+4*PI())/3)</f>
        <v>-0.21340495842314483</v>
      </c>
      <c r="AI108" s="11">
        <f>'OddsRatio_working_3-way'!U108/(3*'OddsRatio_working_3-way'!X108^(1/3))*SIN(('OddsRatio_working_3-way'!Y108)/3)</f>
        <v>-6.2115503988267574E-2</v>
      </c>
      <c r="AJ108" s="11">
        <f>'OddsRatio_working_3-way'!U108/(3*'OddsRatio_working_3-way'!X108^(1/3))*SIN(('OddsRatio_working_3-way'!Y108+2*PI())/3)</f>
        <v>-0.43174373456427795</v>
      </c>
      <c r="AK108" s="11">
        <f>'OddsRatio_working_3-way'!U108/(3*'OddsRatio_working_3-way'!X108^(1/3))*SIN(('OddsRatio_working_3-way'!Y108+4*PI())/3)</f>
        <v>0.49385923855254538</v>
      </c>
      <c r="AL108" s="11">
        <f>'OddsRatio_working_3-way'!Z108+'OddsRatio_working_3-way'!AF108</f>
        <v>1.0687942513834319</v>
      </c>
      <c r="AM108" s="11">
        <f>'OddsRatio_working_3-way'!AA108+'OddsRatio_working_3-way'!AG108</f>
        <v>-0.64198433453714243</v>
      </c>
      <c r="AN108" s="11">
        <f>'OddsRatio_working_3-way'!AB108+'OddsRatio_working_3-way'!AH108</f>
        <v>-0.42680991684628966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1.0687942513834319</v>
      </c>
      <c r="AS108" s="11">
        <f>IF(('OddsRatio_working_3-way'!X108=0),IF(Q108&gt;0,-Q108^(1/3),(-Q108)^(1/3)),'OddsRatio_working_3-way'!AM108-'OddsRatio_working_3-way'!R108/3)</f>
        <v>-0.64198433453714243</v>
      </c>
      <c r="AT108" s="11">
        <f>IF(('OddsRatio_working_3-way'!X108=0),IF(Q108&gt;0,-Q108^(1/3),(-Q108)^(1/3)),'OddsRatio_working_3-way'!AN108-'OddsRatio_working_3-way'!R108/3)</f>
        <v>-0.42680991684628966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2.35</v>
      </c>
      <c r="B109" s="4">
        <f>IF('True_Odds_Calculator_3-way'!B108="","",'True_Odds_Calculator_3-way'!B108)</f>
        <v>3.54</v>
      </c>
      <c r="C109" s="4">
        <f>IF('True_Odds_Calculator_3-way'!C108="","",'True_Odds_Calculator_3-way'!C108)</f>
        <v>3.13</v>
      </c>
      <c r="D109" s="9">
        <f t="shared" si="26"/>
        <v>0.41538089533531602</v>
      </c>
      <c r="E109" s="9">
        <f t="shared" si="27"/>
        <v>0.27411893426410688</v>
      </c>
      <c r="F109" s="9">
        <f t="shared" si="28"/>
        <v>0.3105001704005772</v>
      </c>
      <c r="G109" s="9">
        <f t="shared" si="29"/>
        <v>1.0425399759681444</v>
      </c>
      <c r="H109" s="9">
        <f t="shared" si="30"/>
        <v>2.4074289675569949</v>
      </c>
      <c r="I109" s="9">
        <f t="shared" si="31"/>
        <v>3.6480515389590873</v>
      </c>
      <c r="J109" s="9">
        <f t="shared" si="32"/>
        <v>3.2206101488121472</v>
      </c>
      <c r="K109" s="11">
        <f t="shared" si="33"/>
        <v>0.42553191489361702</v>
      </c>
      <c r="L109" s="11">
        <f t="shared" si="34"/>
        <v>0.2824858757062147</v>
      </c>
      <c r="M109" s="11">
        <f t="shared" si="35"/>
        <v>0.31948881789137379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-0.28049919983777849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0.23119637981801539</v>
      </c>
      <c r="Q109" s="11">
        <f>2*'OddsRatio_working_3-way'!K109*'OddsRatio_working_3-way'!L109*'OddsRatio_working_3-way'!M109</f>
        <v>7.6809428510968572E-2</v>
      </c>
      <c r="R109" s="11">
        <f t="shared" si="36"/>
        <v>0</v>
      </c>
      <c r="S109" s="11">
        <f t="shared" si="37"/>
        <v>-0.82423186929489822</v>
      </c>
      <c r="T109" s="11">
        <f t="shared" si="38"/>
        <v>-0.27383118581225857</v>
      </c>
      <c r="U109" s="11">
        <f>'OddsRatio_working_3-way'!S109-'OddsRatio_working_3-way'!R109^2/3</f>
        <v>-0.82423186929489822</v>
      </c>
      <c r="V109" s="11">
        <f>'OddsRatio_working_3-way'!S109*'OddsRatio_working_3-way'!R109/3-2*'OddsRatio_working_3-way'!R109^3/27-'OddsRatio_working_3-way'!T109</f>
        <v>0.27383118581225857</v>
      </c>
      <c r="W109" s="11">
        <f>'OddsRatio_working_3-way'!V109^2+4*'OddsRatio_working_3-way'!U109^3/27</f>
        <v>-7.9718384136352599E-3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0.14400985794120391</v>
      </c>
      <c r="Y109" s="11">
        <f>IF('OddsRatio_working_3-way'!W109&gt;=0,IF('OddsRatio_working_3-way'!V109+SQRT('OddsRatio_working_3-way'!W109)&gt;0,0,PI()),ACOS('OddsRatio_working_3-way'!V109/(2*'OddsRatio_working_3-way'!X109)))</f>
        <v>0.31518952784848353</v>
      </c>
      <c r="Z109" s="11">
        <f>'OddsRatio_working_3-way'!X109^(1/3)*COS('OddsRatio_working_3-way'!Y109/3)</f>
        <v>0.5212699879840722</v>
      </c>
      <c r="AA109" s="11">
        <f>'OddsRatio_working_3-way'!X109^(1/3)*COS(('OddsRatio_working_3-way'!Y109+2*PI())/3)</f>
        <v>-0.30823926947269464</v>
      </c>
      <c r="AB109" s="11">
        <f>'OddsRatio_working_3-way'!X109^(1/3)*COS(('OddsRatio_working_3-way'!Y109+4*PI())/3)</f>
        <v>-0.21303071851137775</v>
      </c>
      <c r="AC109" s="11">
        <f>'OddsRatio_working_3-way'!X109^(1/3)*SIN('OddsRatio_working_3-way'!Y109/3)</f>
        <v>5.496868252667074E-2</v>
      </c>
      <c r="AD109" s="11">
        <f>'OddsRatio_working_3-way'!X109^(1/3)*SIN(('OddsRatio_working_3-way'!Y109+2*PI())/3)</f>
        <v>0.42394871056128036</v>
      </c>
      <c r="AE109" s="11">
        <f>'OddsRatio_working_3-way'!X109^(1/3)*SIN(('OddsRatio_working_3-way'!Y109+4*PI())/3)</f>
        <v>-0.47891739308795095</v>
      </c>
      <c r="AF109" s="11">
        <f>-'OddsRatio_working_3-way'!U109/(3*'OddsRatio_working_3-way'!X109^(1/3))*COS(('OddsRatio_working_3-way'!Y109)/3)</f>
        <v>0.5212699879840722</v>
      </c>
      <c r="AG109" s="11">
        <f>-'OddsRatio_working_3-way'!U109/(3*'OddsRatio_working_3-way'!X109^(1/3))*COS(('OddsRatio_working_3-way'!Y109+2*PI())/3)</f>
        <v>-0.30823926947269464</v>
      </c>
      <c r="AH109" s="11">
        <f>-'OddsRatio_working_3-way'!U109/(3*'OddsRatio_working_3-way'!X109^(1/3))*COS(('OddsRatio_working_3-way'!Y109+4*PI())/3)</f>
        <v>-0.21303071851137775</v>
      </c>
      <c r="AI109" s="11">
        <f>'OddsRatio_working_3-way'!U109/(3*'OddsRatio_working_3-way'!X109^(1/3))*SIN(('OddsRatio_working_3-way'!Y109)/3)</f>
        <v>-5.496868252667074E-2</v>
      </c>
      <c r="AJ109" s="11">
        <f>'OddsRatio_working_3-way'!U109/(3*'OddsRatio_working_3-way'!X109^(1/3))*SIN(('OddsRatio_working_3-way'!Y109+2*PI())/3)</f>
        <v>-0.42394871056128036</v>
      </c>
      <c r="AK109" s="11">
        <f>'OddsRatio_working_3-way'!U109/(3*'OddsRatio_working_3-way'!X109^(1/3))*SIN(('OddsRatio_working_3-way'!Y109+4*PI())/3)</f>
        <v>0.47891739308795095</v>
      </c>
      <c r="AL109" s="11">
        <f>'OddsRatio_working_3-way'!Z109+'OddsRatio_working_3-way'!AF109</f>
        <v>1.0425399759681444</v>
      </c>
      <c r="AM109" s="11">
        <f>'OddsRatio_working_3-way'!AA109+'OddsRatio_working_3-way'!AG109</f>
        <v>-0.61647853894538929</v>
      </c>
      <c r="AN109" s="11">
        <f>'OddsRatio_working_3-way'!AB109+'OddsRatio_working_3-way'!AH109</f>
        <v>-0.42606143702275551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1.0425399759681444</v>
      </c>
      <c r="AS109" s="11">
        <f>IF(('OddsRatio_working_3-way'!X109=0),IF(Q109&gt;0,-Q109^(1/3),(-Q109)^(1/3)),'OddsRatio_working_3-way'!AM109-'OddsRatio_working_3-way'!R109/3)</f>
        <v>-0.61647853894538929</v>
      </c>
      <c r="AT109" s="11">
        <f>IF(('OddsRatio_working_3-way'!X109=0),IF(Q109&gt;0,-Q109^(1/3),(-Q109)^(1/3)),'OddsRatio_working_3-way'!AN109-'OddsRatio_working_3-way'!R109/3)</f>
        <v>-0.42606143702275551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1.61</v>
      </c>
      <c r="B110" s="4">
        <f>IF('True_Odds_Calculator_3-way'!B109="","",'True_Odds_Calculator_3-way'!B109)</f>
        <v>4.28</v>
      </c>
      <c r="C110" s="4">
        <f>IF('True_Odds_Calculator_3-way'!C109="","",'True_Odds_Calculator_3-way'!C109)</f>
        <v>5.72</v>
      </c>
      <c r="D110" s="9">
        <f t="shared" si="26"/>
        <v>0.60849544611908968</v>
      </c>
      <c r="E110" s="9">
        <f t="shared" si="27"/>
        <v>0.22423631637324348</v>
      </c>
      <c r="F110" s="9">
        <f t="shared" si="28"/>
        <v>0.1672682375076667</v>
      </c>
      <c r="G110" s="9">
        <f t="shared" si="29"/>
        <v>1.0547502831129751</v>
      </c>
      <c r="H110" s="9">
        <f t="shared" si="30"/>
        <v>1.643397672698915</v>
      </c>
      <c r="I110" s="9">
        <f t="shared" si="31"/>
        <v>4.4595809286105581</v>
      </c>
      <c r="J110" s="9">
        <f t="shared" si="32"/>
        <v>5.9784213362932412</v>
      </c>
      <c r="K110" s="11">
        <f t="shared" si="33"/>
        <v>0.6211180124223602</v>
      </c>
      <c r="L110" s="11">
        <f t="shared" si="34"/>
        <v>0.23364485981308411</v>
      </c>
      <c r="M110" s="11">
        <f t="shared" si="35"/>
        <v>0.17482517482517484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-0.23959624284695391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0.2184426706978515</v>
      </c>
      <c r="Q110" s="11">
        <f>2*'OddsRatio_working_3-way'!K110*'OddsRatio_working_3-way'!L110*'OddsRatio_working_3-way'!M110</f>
        <v>5.0741619209721603E-2</v>
      </c>
      <c r="R110" s="11">
        <f t="shared" si="36"/>
        <v>0</v>
      </c>
      <c r="S110" s="11">
        <f t="shared" si="37"/>
        <v>-0.91171158655182005</v>
      </c>
      <c r="T110" s="11">
        <f t="shared" si="38"/>
        <v>-0.21177969490170034</v>
      </c>
      <c r="U110" s="11">
        <f>'OddsRatio_working_3-way'!S110-'OddsRatio_working_3-way'!R110^2/3</f>
        <v>-0.91171158655182005</v>
      </c>
      <c r="V110" s="11">
        <f>'OddsRatio_working_3-way'!S110*'OddsRatio_working_3-way'!R110/3-2*'OddsRatio_working_3-way'!R110^3/27-'OddsRatio_working_3-way'!T110</f>
        <v>0.21177969490170034</v>
      </c>
      <c r="W110" s="11">
        <f>'OddsRatio_working_3-way'!V110^2+4*'OddsRatio_working_3-way'!U110^3/27</f>
        <v>-6.7420634471446389E-2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0.16753452901126356</v>
      </c>
      <c r="Y110" s="11">
        <f>IF('OddsRatio_working_3-way'!W110&gt;=0,IF('OddsRatio_working_3-way'!V110+SQRT('OddsRatio_working_3-way'!W110)&gt;0,0,PI()),ACOS('OddsRatio_working_3-way'!V110/(2*'OddsRatio_working_3-way'!X110)))</f>
        <v>0.88660325986650546</v>
      </c>
      <c r="Z110" s="11">
        <f>'OddsRatio_working_3-way'!X110^(1/3)*COS('OddsRatio_working_3-way'!Y110/3)</f>
        <v>0.52737514155648746</v>
      </c>
      <c r="AA110" s="11">
        <f>'OddsRatio_working_3-way'!X110^(1/3)*COS(('OddsRatio_working_3-way'!Y110+2*PI())/3)</f>
        <v>-0.40273609356493539</v>
      </c>
      <c r="AB110" s="11">
        <f>'OddsRatio_working_3-way'!X110^(1/3)*COS(('OddsRatio_working_3-way'!Y110+4*PI())/3)</f>
        <v>-0.12463904799155194</v>
      </c>
      <c r="AC110" s="11">
        <f>'OddsRatio_working_3-way'!X110^(1/3)*SIN('OddsRatio_working_3-way'!Y110/3)</f>
        <v>0.16055940412263259</v>
      </c>
      <c r="AD110" s="11">
        <f>'OddsRatio_working_3-way'!X110^(1/3)*SIN(('OddsRatio_working_3-way'!Y110+2*PI())/3)</f>
        <v>0.37644056785101632</v>
      </c>
      <c r="AE110" s="11">
        <f>'OddsRatio_working_3-way'!X110^(1/3)*SIN(('OddsRatio_working_3-way'!Y110+4*PI())/3)</f>
        <v>-0.53699997197364879</v>
      </c>
      <c r="AF110" s="11">
        <f>-'OddsRatio_working_3-way'!U110/(3*'OddsRatio_working_3-way'!X110^(1/3))*COS(('OddsRatio_working_3-way'!Y110)/3)</f>
        <v>0.52737514155648757</v>
      </c>
      <c r="AG110" s="11">
        <f>-'OddsRatio_working_3-way'!U110/(3*'OddsRatio_working_3-way'!X110^(1/3))*COS(('OddsRatio_working_3-way'!Y110+2*PI())/3)</f>
        <v>-0.40273609356493545</v>
      </c>
      <c r="AH110" s="11">
        <f>-'OddsRatio_working_3-way'!U110/(3*'OddsRatio_working_3-way'!X110^(1/3))*COS(('OddsRatio_working_3-way'!Y110+4*PI())/3)</f>
        <v>-0.12463904799155197</v>
      </c>
      <c r="AI110" s="11">
        <f>'OddsRatio_working_3-way'!U110/(3*'OddsRatio_working_3-way'!X110^(1/3))*SIN(('OddsRatio_working_3-way'!Y110)/3)</f>
        <v>-0.16055940412263262</v>
      </c>
      <c r="AJ110" s="11">
        <f>'OddsRatio_working_3-way'!U110/(3*'OddsRatio_working_3-way'!X110^(1/3))*SIN(('OddsRatio_working_3-way'!Y110+2*PI())/3)</f>
        <v>-0.37644056785101637</v>
      </c>
      <c r="AK110" s="11">
        <f>'OddsRatio_working_3-way'!U110/(3*'OddsRatio_working_3-way'!X110^(1/3))*SIN(('OddsRatio_working_3-way'!Y110+4*PI())/3)</f>
        <v>0.5369999719736489</v>
      </c>
      <c r="AL110" s="11">
        <f>'OddsRatio_working_3-way'!Z110+'OddsRatio_working_3-way'!AF110</f>
        <v>1.0547502831129751</v>
      </c>
      <c r="AM110" s="11">
        <f>'OddsRatio_working_3-way'!AA110+'OddsRatio_working_3-way'!AG110</f>
        <v>-0.8054721871298709</v>
      </c>
      <c r="AN110" s="11">
        <f>'OddsRatio_working_3-way'!AB110+'OddsRatio_working_3-way'!AH110</f>
        <v>-0.24927809598310391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1.0547502831129751</v>
      </c>
      <c r="AS110" s="11">
        <f>IF(('OddsRatio_working_3-way'!X110=0),IF(Q110&gt;0,-Q110^(1/3),(-Q110)^(1/3)),'OddsRatio_working_3-way'!AM110-'OddsRatio_working_3-way'!R110/3)</f>
        <v>-0.8054721871298709</v>
      </c>
      <c r="AT110" s="11">
        <f>IF(('OddsRatio_working_3-way'!X110=0),IF(Q110&gt;0,-Q110^(1/3),(-Q110)^(1/3)),'OddsRatio_working_3-way'!AN110-'OddsRatio_working_3-way'!R110/3)</f>
        <v>-0.24927809598310391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2.5499999999999998</v>
      </c>
      <c r="B111" s="4">
        <f>IF('True_Odds_Calculator_3-way'!B110="","",'True_Odds_Calculator_3-way'!B110)</f>
        <v>3.61</v>
      </c>
      <c r="C111" s="4">
        <f>IF('True_Odds_Calculator_3-way'!C110="","",'True_Odds_Calculator_3-way'!C110)</f>
        <v>2.79</v>
      </c>
      <c r="D111" s="9">
        <f t="shared" si="26"/>
        <v>0.38230242694594385</v>
      </c>
      <c r="E111" s="9">
        <f t="shared" si="27"/>
        <v>0.26876799091635356</v>
      </c>
      <c r="F111" s="9">
        <f t="shared" si="28"/>
        <v>0.34892958213770259</v>
      </c>
      <c r="G111" s="9">
        <f t="shared" si="29"/>
        <v>1.0424065744082494</v>
      </c>
      <c r="H111" s="9">
        <f t="shared" si="30"/>
        <v>2.6157301903327865</v>
      </c>
      <c r="I111" s="9">
        <f t="shared" si="31"/>
        <v>3.7206811592055309</v>
      </c>
      <c r="J111" s="9">
        <f t="shared" si="32"/>
        <v>2.8659077681907665</v>
      </c>
      <c r="K111" s="11">
        <f t="shared" si="33"/>
        <v>0.39215686274509809</v>
      </c>
      <c r="L111" s="11">
        <f t="shared" si="34"/>
        <v>0.2770083102493075</v>
      </c>
      <c r="M111" s="11">
        <f t="shared" si="35"/>
        <v>0.35842293906810035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-0.28195100754983438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0.23166764298030493</v>
      </c>
      <c r="Q111" s="11">
        <f>2*'OddsRatio_working_3-way'!K111*'OddsRatio_working_3-way'!L111*'OddsRatio_working_3-way'!M111</f>
        <v>7.7871476632035294E-2</v>
      </c>
      <c r="R111" s="11">
        <f t="shared" si="36"/>
        <v>0</v>
      </c>
      <c r="S111" s="11">
        <f t="shared" si="37"/>
        <v>-0.82165921304380529</v>
      </c>
      <c r="T111" s="11">
        <f t="shared" si="38"/>
        <v>-0.27618797077102708</v>
      </c>
      <c r="U111" s="11">
        <f>'OddsRatio_working_3-way'!S111-'OddsRatio_working_3-way'!R111^2/3</f>
        <v>-0.82165921304380529</v>
      </c>
      <c r="V111" s="11">
        <f>'OddsRatio_working_3-way'!S111*'OddsRatio_working_3-way'!R111/3-2*'OddsRatio_working_3-way'!R111^3/27-'OddsRatio_working_3-way'!T111</f>
        <v>0.27618797077102708</v>
      </c>
      <c r="W111" s="11">
        <f>'OddsRatio_working_3-way'!V111^2+4*'OddsRatio_working_3-way'!U111^3/27</f>
        <v>-5.9012035376863475E-3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0.14333614228126837</v>
      </c>
      <c r="Y111" s="11">
        <f>IF('OddsRatio_working_3-way'!W111&gt;=0,IF('OddsRatio_working_3-way'!V111+SQRT('OddsRatio_working_3-way'!W111)&gt;0,0,PI()),ACOS('OddsRatio_working_3-way'!V111/(2*'OddsRatio_working_3-way'!X111)))</f>
        <v>0.27128433494477666</v>
      </c>
      <c r="Z111" s="11">
        <f>'OddsRatio_working_3-way'!X111^(1/3)*COS('OddsRatio_working_3-way'!Y111/3)</f>
        <v>0.52120328720412468</v>
      </c>
      <c r="AA111" s="11">
        <f>'OddsRatio_working_3-way'!X111^(1/3)*COS(('OddsRatio_working_3-way'!Y111+2*PI())/3)</f>
        <v>-0.30153028047970992</v>
      </c>
      <c r="AB111" s="11">
        <f>'OddsRatio_working_3-way'!X111^(1/3)*COS(('OddsRatio_working_3-way'!Y111+4*PI())/3)</f>
        <v>-0.21967300672441453</v>
      </c>
      <c r="AC111" s="11">
        <f>'OddsRatio_working_3-way'!X111^(1/3)*SIN('OddsRatio_working_3-way'!Y111/3)</f>
        <v>4.7260319037748633E-2</v>
      </c>
      <c r="AD111" s="11">
        <f>'OddsRatio_working_3-way'!X111^(1/3)*SIN(('OddsRatio_working_3-way'!Y111+2*PI())/3)</f>
        <v>0.42774512773585466</v>
      </c>
      <c r="AE111" s="11">
        <f>'OddsRatio_working_3-way'!X111^(1/3)*SIN(('OddsRatio_working_3-way'!Y111+4*PI())/3)</f>
        <v>-0.47500544677360323</v>
      </c>
      <c r="AF111" s="11">
        <f>-'OddsRatio_working_3-way'!U111/(3*'OddsRatio_working_3-way'!X111^(1/3))*COS(('OddsRatio_working_3-way'!Y111)/3)</f>
        <v>0.52120328720412468</v>
      </c>
      <c r="AG111" s="11">
        <f>-'OddsRatio_working_3-way'!U111/(3*'OddsRatio_working_3-way'!X111^(1/3))*COS(('OddsRatio_working_3-way'!Y111+2*PI())/3)</f>
        <v>-0.30153028047970992</v>
      </c>
      <c r="AH111" s="11">
        <f>-'OddsRatio_working_3-way'!U111/(3*'OddsRatio_working_3-way'!X111^(1/3))*COS(('OddsRatio_working_3-way'!Y111+4*PI())/3)</f>
        <v>-0.21967300672441453</v>
      </c>
      <c r="AI111" s="11">
        <f>'OddsRatio_working_3-way'!U111/(3*'OddsRatio_working_3-way'!X111^(1/3))*SIN(('OddsRatio_working_3-way'!Y111)/3)</f>
        <v>-4.7260319037748633E-2</v>
      </c>
      <c r="AJ111" s="11">
        <f>'OddsRatio_working_3-way'!U111/(3*'OddsRatio_working_3-way'!X111^(1/3))*SIN(('OddsRatio_working_3-way'!Y111+2*PI())/3)</f>
        <v>-0.42774512773585466</v>
      </c>
      <c r="AK111" s="11">
        <f>'OddsRatio_working_3-way'!U111/(3*'OddsRatio_working_3-way'!X111^(1/3))*SIN(('OddsRatio_working_3-way'!Y111+4*PI())/3)</f>
        <v>0.47500544677360323</v>
      </c>
      <c r="AL111" s="11">
        <f>'OddsRatio_working_3-way'!Z111+'OddsRatio_working_3-way'!AF111</f>
        <v>1.0424065744082494</v>
      </c>
      <c r="AM111" s="11">
        <f>'OddsRatio_working_3-way'!AA111+'OddsRatio_working_3-way'!AG111</f>
        <v>-0.60306056095941984</v>
      </c>
      <c r="AN111" s="11">
        <f>'OddsRatio_working_3-way'!AB111+'OddsRatio_working_3-way'!AH111</f>
        <v>-0.43934601344882906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1.0424065744082494</v>
      </c>
      <c r="AS111" s="11">
        <f>IF(('OddsRatio_working_3-way'!X111=0),IF(Q111&gt;0,-Q111^(1/3),(-Q111)^(1/3)),'OddsRatio_working_3-way'!AM111-'OddsRatio_working_3-way'!R111/3)</f>
        <v>-0.60306056095941984</v>
      </c>
      <c r="AT111" s="11">
        <f>IF(('OddsRatio_working_3-way'!X111=0),IF(Q111&gt;0,-Q111^(1/3),(-Q111)^(1/3)),'OddsRatio_working_3-way'!AN111-'OddsRatio_working_3-way'!R111/3)</f>
        <v>-0.43934601344882906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3.27</v>
      </c>
      <c r="B112" s="4">
        <f>IF('True_Odds_Calculator_3-way'!B111="","",'True_Odds_Calculator_3-way'!B111)</f>
        <v>3.71</v>
      </c>
      <c r="C112" s="4">
        <f>IF('True_Odds_Calculator_3-way'!C111="","",'True_Odds_Calculator_3-way'!C111)</f>
        <v>2.21</v>
      </c>
      <c r="D112" s="9">
        <f t="shared" si="26"/>
        <v>0.29683038757033675</v>
      </c>
      <c r="E112" s="9">
        <f t="shared" si="27"/>
        <v>0.2612260148511521</v>
      </c>
      <c r="F112" s="9">
        <f t="shared" si="28"/>
        <v>0.44194359757851126</v>
      </c>
      <c r="G112" s="9">
        <f t="shared" si="29"/>
        <v>1.0435803140760149</v>
      </c>
      <c r="H112" s="9">
        <f t="shared" si="30"/>
        <v>3.3689273129525548</v>
      </c>
      <c r="I112" s="9">
        <f t="shared" si="31"/>
        <v>3.828102651146001</v>
      </c>
      <c r="J112" s="9">
        <f t="shared" si="32"/>
        <v>2.262732180031978</v>
      </c>
      <c r="K112" s="11">
        <f t="shared" si="33"/>
        <v>0.3058103975535168</v>
      </c>
      <c r="L112" s="11">
        <f t="shared" si="34"/>
        <v>0.26954177897574122</v>
      </c>
      <c r="M112" s="11">
        <f t="shared" si="35"/>
        <v>0.45248868778280543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-0.27763012103551166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0.23087489612960799</v>
      </c>
      <c r="Q112" s="11">
        <f>2*'OddsRatio_working_3-way'!K112*'OddsRatio_working_3-way'!L112*'OddsRatio_working_3-way'!M112</f>
        <v>7.4596089217967038E-2</v>
      </c>
      <c r="R112" s="11">
        <f t="shared" si="36"/>
        <v>0</v>
      </c>
      <c r="S112" s="11">
        <f t="shared" si="37"/>
        <v>-0.83159167048764415</v>
      </c>
      <c r="T112" s="11">
        <f t="shared" si="38"/>
        <v>-0.26868874652266372</v>
      </c>
      <c r="U112" s="11">
        <f>'OddsRatio_working_3-way'!S112-'OddsRatio_working_3-way'!R112^2/3</f>
        <v>-0.83159167048764415</v>
      </c>
      <c r="V112" s="11">
        <f>'OddsRatio_working_3-way'!S112*'OddsRatio_working_3-way'!R112/3-2*'OddsRatio_working_3-way'!R112^3/27-'OddsRatio_working_3-way'!T112</f>
        <v>0.26868874652266372</v>
      </c>
      <c r="W112" s="11">
        <f>'OddsRatio_working_3-way'!V112^2+4*'OddsRatio_working_3-way'!U112^3/27</f>
        <v>-1.3003811956136008E-2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0.14594301496136791</v>
      </c>
      <c r="Y112" s="11">
        <f>IF('OddsRatio_working_3-way'!W112&gt;=0,IF('OddsRatio_working_3-way'!V112+SQRT('OddsRatio_working_3-way'!W112)&gt;0,0,PI()),ACOS('OddsRatio_working_3-way'!V112/(2*'OddsRatio_working_3-way'!X112)))</f>
        <v>0.40137101701645461</v>
      </c>
      <c r="Z112" s="11">
        <f>'OddsRatio_working_3-way'!X112^(1/3)*COS('OddsRatio_working_3-way'!Y112/3)</f>
        <v>0.52179015703800757</v>
      </c>
      <c r="AA112" s="11">
        <f>'OddsRatio_working_3-way'!X112^(1/3)*COS(('OddsRatio_working_3-way'!Y112+2*PI())/3)</f>
        <v>-0.32171605874457743</v>
      </c>
      <c r="AB112" s="11">
        <f>'OddsRatio_working_3-way'!X112^(1/3)*COS(('OddsRatio_working_3-way'!Y112+4*PI())/3)</f>
        <v>-0.20007409829343026</v>
      </c>
      <c r="AC112" s="11">
        <f>'OddsRatio_working_3-way'!X112^(1/3)*SIN('OddsRatio_working_3-way'!Y112/3)</f>
        <v>7.0230018611223563E-2</v>
      </c>
      <c r="AD112" s="11">
        <f>'OddsRatio_working_3-way'!X112^(1/3)*SIN(('OddsRatio_working_3-way'!Y112+2*PI())/3)</f>
        <v>0.41676852213397431</v>
      </c>
      <c r="AE112" s="11">
        <f>'OddsRatio_working_3-way'!X112^(1/3)*SIN(('OddsRatio_working_3-way'!Y112+4*PI())/3)</f>
        <v>-0.48699854074519794</v>
      </c>
      <c r="AF112" s="11">
        <f>-'OddsRatio_working_3-way'!U112/(3*'OddsRatio_working_3-way'!X112^(1/3))*COS(('OddsRatio_working_3-way'!Y112)/3)</f>
        <v>0.52179015703800746</v>
      </c>
      <c r="AG112" s="11">
        <f>-'OddsRatio_working_3-way'!U112/(3*'OddsRatio_working_3-way'!X112^(1/3))*COS(('OddsRatio_working_3-way'!Y112+2*PI())/3)</f>
        <v>-0.32171605874457737</v>
      </c>
      <c r="AH112" s="11">
        <f>-'OddsRatio_working_3-way'!U112/(3*'OddsRatio_working_3-way'!X112^(1/3))*COS(('OddsRatio_working_3-way'!Y112+4*PI())/3)</f>
        <v>-0.20007409829343023</v>
      </c>
      <c r="AI112" s="11">
        <f>'OddsRatio_working_3-way'!U112/(3*'OddsRatio_working_3-way'!X112^(1/3))*SIN(('OddsRatio_working_3-way'!Y112)/3)</f>
        <v>-7.0230018611223549E-2</v>
      </c>
      <c r="AJ112" s="11">
        <f>'OddsRatio_working_3-way'!U112/(3*'OddsRatio_working_3-way'!X112^(1/3))*SIN(('OddsRatio_working_3-way'!Y112+2*PI())/3)</f>
        <v>-0.4167685221339742</v>
      </c>
      <c r="AK112" s="11">
        <f>'OddsRatio_working_3-way'!U112/(3*'OddsRatio_working_3-way'!X112^(1/3))*SIN(('OddsRatio_working_3-way'!Y112+4*PI())/3)</f>
        <v>0.48699854074519783</v>
      </c>
      <c r="AL112" s="11">
        <f>'OddsRatio_working_3-way'!Z112+'OddsRatio_working_3-way'!AF112</f>
        <v>1.0435803140760149</v>
      </c>
      <c r="AM112" s="11">
        <f>'OddsRatio_working_3-way'!AA112+'OddsRatio_working_3-way'!AG112</f>
        <v>-0.64343211748915485</v>
      </c>
      <c r="AN112" s="11">
        <f>'OddsRatio_working_3-way'!AB112+'OddsRatio_working_3-way'!AH112</f>
        <v>-0.40014819658686052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1.0435803140760149</v>
      </c>
      <c r="AS112" s="11">
        <f>IF(('OddsRatio_working_3-way'!X112=0),IF(Q112&gt;0,-Q112^(1/3),(-Q112)^(1/3)),'OddsRatio_working_3-way'!AM112-'OddsRatio_working_3-way'!R112/3)</f>
        <v>-0.64343211748915485</v>
      </c>
      <c r="AT112" s="11">
        <f>IF(('OddsRatio_working_3-way'!X112=0),IF(Q112&gt;0,-Q112^(1/3),(-Q112)^(1/3)),'OddsRatio_working_3-way'!AN112-'OddsRatio_working_3-way'!R112/3)</f>
        <v>-0.40014819658686052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2.98</v>
      </c>
      <c r="B113" s="4">
        <f>IF('True_Odds_Calculator_3-way'!B112="","",'True_Odds_Calculator_3-way'!B112)</f>
        <v>3.47</v>
      </c>
      <c r="C113" s="4">
        <f>IF('True_Odds_Calculator_3-way'!C112="","",'True_Odds_Calculator_3-way'!C112)</f>
        <v>2.48</v>
      </c>
      <c r="D113" s="9">
        <f t="shared" si="26"/>
        <v>0.32657837931195582</v>
      </c>
      <c r="E113" s="9">
        <f t="shared" si="27"/>
        <v>0.27992716146078961</v>
      </c>
      <c r="F113" s="9">
        <f t="shared" si="28"/>
        <v>0.39349445922725462</v>
      </c>
      <c r="G113" s="9">
        <f t="shared" si="29"/>
        <v>1.0414404356987239</v>
      </c>
      <c r="H113" s="9">
        <f t="shared" si="30"/>
        <v>3.0620520626834731</v>
      </c>
      <c r="I113" s="9">
        <f t="shared" si="31"/>
        <v>3.5723578761758477</v>
      </c>
      <c r="J113" s="9">
        <f t="shared" si="32"/>
        <v>2.5413318448341116</v>
      </c>
      <c r="K113" s="11">
        <f t="shared" si="33"/>
        <v>0.33557046979865773</v>
      </c>
      <c r="L113" s="11">
        <f t="shared" si="34"/>
        <v>0.28818443804034583</v>
      </c>
      <c r="M113" s="11">
        <f t="shared" si="35"/>
        <v>0.40322580645161293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-0.28224511836525368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0.23123697196082088</v>
      </c>
      <c r="Q113" s="11">
        <f>2*'OddsRatio_working_3-way'!K113*'OddsRatio_working_3-way'!L113*'OddsRatio_working_3-way'!M113</f>
        <v>7.798886069504922E-2</v>
      </c>
      <c r="R113" s="11">
        <f t="shared" si="36"/>
        <v>0</v>
      </c>
      <c r="S113" s="11">
        <f t="shared" si="37"/>
        <v>-0.8192771350666086</v>
      </c>
      <c r="T113" s="11">
        <f t="shared" si="38"/>
        <v>-0.27631606578975004</v>
      </c>
      <c r="U113" s="11">
        <f>'OddsRatio_working_3-way'!S113-'OddsRatio_working_3-way'!R113^2/3</f>
        <v>-0.8192771350666086</v>
      </c>
      <c r="V113" s="11">
        <f>'OddsRatio_working_3-way'!S113*'OddsRatio_working_3-way'!R113/3-2*'OddsRatio_working_3-way'!R113^3/27-'OddsRatio_working_3-way'!T113</f>
        <v>0.27631606578975004</v>
      </c>
      <c r="W113" s="11">
        <f>'OddsRatio_working_3-way'!V113^2+4*'OddsRatio_working_3-way'!U113^3/27</f>
        <v>-5.1177461437446059E-3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0.14271327404736225</v>
      </c>
      <c r="Y113" s="11">
        <f>IF('OddsRatio_working_3-way'!W113&gt;=0,IF('OddsRatio_working_3-way'!V113+SQRT('OddsRatio_working_3-way'!W113)&gt;0,0,PI()),ACOS('OddsRatio_working_3-way'!V113/(2*'OddsRatio_working_3-way'!X113)))</f>
        <v>0.2533380951292914</v>
      </c>
      <c r="Z113" s="11">
        <f>'OddsRatio_working_3-way'!X113^(1/3)*COS('OddsRatio_working_3-way'!Y113/3)</f>
        <v>0.52072021784936195</v>
      </c>
      <c r="AA113" s="11">
        <f>'OddsRatio_working_3-way'!X113^(1/3)*COS(('OddsRatio_working_3-way'!Y113+2*PI())/3)</f>
        <v>-0.29853241313646445</v>
      </c>
      <c r="AB113" s="11">
        <f>'OddsRatio_working_3-way'!X113^(1/3)*COS(('OddsRatio_working_3-way'!Y113+4*PI())/3)</f>
        <v>-0.2221878047128979</v>
      </c>
      <c r="AC113" s="11">
        <f>'OddsRatio_working_3-way'!X113^(1/3)*SIN('OddsRatio_working_3-way'!Y113/3)</f>
        <v>4.407758022452294E-2</v>
      </c>
      <c r="AD113" s="11">
        <f>'OddsRatio_working_3-way'!X113^(1/3)*SIN(('OddsRatio_working_3-way'!Y113+2*PI())/3)</f>
        <v>0.42891814680945312</v>
      </c>
      <c r="AE113" s="11">
        <f>'OddsRatio_working_3-way'!X113^(1/3)*SIN(('OddsRatio_working_3-way'!Y113+4*PI())/3)</f>
        <v>-0.47299572703397585</v>
      </c>
      <c r="AF113" s="11">
        <f>-'OddsRatio_working_3-way'!U113/(3*'OddsRatio_working_3-way'!X113^(1/3))*COS(('OddsRatio_working_3-way'!Y113)/3)</f>
        <v>0.52072021784936184</v>
      </c>
      <c r="AG113" s="11">
        <f>-'OddsRatio_working_3-way'!U113/(3*'OddsRatio_working_3-way'!X113^(1/3))*COS(('OddsRatio_working_3-way'!Y113+2*PI())/3)</f>
        <v>-0.29853241313646434</v>
      </c>
      <c r="AH113" s="11">
        <f>-'OddsRatio_working_3-way'!U113/(3*'OddsRatio_working_3-way'!X113^(1/3))*COS(('OddsRatio_working_3-way'!Y113+4*PI())/3)</f>
        <v>-0.22218780471289784</v>
      </c>
      <c r="AI113" s="11">
        <f>'OddsRatio_working_3-way'!U113/(3*'OddsRatio_working_3-way'!X113^(1/3))*SIN(('OddsRatio_working_3-way'!Y113)/3)</f>
        <v>-4.4077580224522926E-2</v>
      </c>
      <c r="AJ113" s="11">
        <f>'OddsRatio_working_3-way'!U113/(3*'OddsRatio_working_3-way'!X113^(1/3))*SIN(('OddsRatio_working_3-way'!Y113+2*PI())/3)</f>
        <v>-0.428918146809453</v>
      </c>
      <c r="AK113" s="11">
        <f>'OddsRatio_working_3-way'!U113/(3*'OddsRatio_working_3-way'!X113^(1/3))*SIN(('OddsRatio_working_3-way'!Y113+4*PI())/3)</f>
        <v>0.4729957270339758</v>
      </c>
      <c r="AL113" s="11">
        <f>'OddsRatio_working_3-way'!Z113+'OddsRatio_working_3-way'!AF113</f>
        <v>1.0414404356987239</v>
      </c>
      <c r="AM113" s="11">
        <f>'OddsRatio_working_3-way'!AA113+'OddsRatio_working_3-way'!AG113</f>
        <v>-0.59706482627292878</v>
      </c>
      <c r="AN113" s="11">
        <f>'OddsRatio_working_3-way'!AB113+'OddsRatio_working_3-way'!AH113</f>
        <v>-0.44437560942579574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1.0414404356987239</v>
      </c>
      <c r="AS113" s="11">
        <f>IF(('OddsRatio_working_3-way'!X113=0),IF(Q113&gt;0,-Q113^(1/3),(-Q113)^(1/3)),'OddsRatio_working_3-way'!AM113-'OddsRatio_working_3-way'!R113/3)</f>
        <v>-0.59706482627292878</v>
      </c>
      <c r="AT113" s="11">
        <f>IF(('OddsRatio_working_3-way'!X113=0),IF(Q113&gt;0,-Q113^(1/3),(-Q113)^(1/3)),'OddsRatio_working_3-way'!AN113-'OddsRatio_working_3-way'!R113/3)</f>
        <v>-0.44437560942579574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2.15</v>
      </c>
      <c r="B114" s="4">
        <f>IF('True_Odds_Calculator_3-way'!B113="","",'True_Odds_Calculator_3-way'!B113)</f>
        <v>3.84</v>
      </c>
      <c r="C114" s="4">
        <f>IF('True_Odds_Calculator_3-way'!C113="","",'True_Odds_Calculator_3-way'!C113)</f>
        <v>3.31</v>
      </c>
      <c r="D114" s="9">
        <f t="shared" si="26"/>
        <v>0.45451971336976843</v>
      </c>
      <c r="E114" s="9">
        <f t="shared" si="27"/>
        <v>0.25228405656110181</v>
      </c>
      <c r="F114" s="9">
        <f t="shared" si="28"/>
        <v>0.29319623006912993</v>
      </c>
      <c r="G114" s="9">
        <f t="shared" si="29"/>
        <v>1.0435866037792798</v>
      </c>
      <c r="H114" s="9">
        <f t="shared" si="30"/>
        <v>2.2001245943461716</v>
      </c>
      <c r="I114" s="9">
        <f t="shared" si="31"/>
        <v>3.963785954733154</v>
      </c>
      <c r="J114" s="9">
        <f t="shared" si="32"/>
        <v>3.4106850547301364</v>
      </c>
      <c r="K114" s="11">
        <f t="shared" si="33"/>
        <v>0.46511627906976744</v>
      </c>
      <c r="L114" s="11">
        <f t="shared" si="34"/>
        <v>0.26041666666666669</v>
      </c>
      <c r="M114" s="11">
        <f t="shared" si="35"/>
        <v>0.30211480362537763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-0.27607716222862366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0.23053818590599312</v>
      </c>
      <c r="Q114" s="11">
        <f>2*'OddsRatio_working_3-way'!K114*'OddsRatio_working_3-way'!L114*'OddsRatio_working_3-way'!M114</f>
        <v>7.3186725684442261E-2</v>
      </c>
      <c r="R114" s="11">
        <f t="shared" si="36"/>
        <v>0</v>
      </c>
      <c r="S114" s="11">
        <f t="shared" si="37"/>
        <v>-0.8350498246395367</v>
      </c>
      <c r="T114" s="11">
        <f t="shared" si="38"/>
        <v>-0.26509518242524976</v>
      </c>
      <c r="U114" s="11">
        <f>'OddsRatio_working_3-way'!S114-'OddsRatio_working_3-way'!R114^2/3</f>
        <v>-0.8350498246395367</v>
      </c>
      <c r="V114" s="11">
        <f>'OddsRatio_working_3-way'!S114*'OddsRatio_working_3-way'!R114/3-2*'OddsRatio_working_3-way'!R114^3/27-'OddsRatio_working_3-way'!T114</f>
        <v>0.26509518242524976</v>
      </c>
      <c r="W114" s="11">
        <f>'OddsRatio_working_3-way'!V114^2+4*'OddsRatio_working_3-way'!U114^3/27</f>
        <v>-1.5989299539616267E-2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0.14685431155118728</v>
      </c>
      <c r="Y114" s="11">
        <f>IF('OddsRatio_working_3-way'!W114&gt;=0,IF('OddsRatio_working_3-way'!V114+SQRT('OddsRatio_working_3-way'!W114)&gt;0,0,PI()),ACOS('OddsRatio_working_3-way'!V114/(2*'OddsRatio_working_3-way'!X114)))</f>
        <v>0.44507397484958822</v>
      </c>
      <c r="Z114" s="11">
        <f>'OddsRatio_working_3-way'!X114^(1/3)*COS('OddsRatio_working_3-way'!Y114/3)</f>
        <v>0.5217933018896399</v>
      </c>
      <c r="AA114" s="11">
        <f>'OddsRatio_working_3-way'!X114^(1/3)*COS(('OddsRatio_working_3-way'!Y114+2*PI())/3)</f>
        <v>-0.3284338165443213</v>
      </c>
      <c r="AB114" s="11">
        <f>'OddsRatio_working_3-way'!X114^(1/3)*COS(('OddsRatio_working_3-way'!Y114+4*PI())/3)</f>
        <v>-0.19335948534531849</v>
      </c>
      <c r="AC114" s="11">
        <f>'OddsRatio_working_3-way'!X114^(1/3)*SIN('OddsRatio_working_3-way'!Y114/3)</f>
        <v>7.7985201478352875E-2</v>
      </c>
      <c r="AD114" s="11">
        <f>'OddsRatio_working_3-way'!X114^(1/3)*SIN(('OddsRatio_working_3-way'!Y114+2*PI())/3)</f>
        <v>0.41289365422181445</v>
      </c>
      <c r="AE114" s="11">
        <f>'OddsRatio_working_3-way'!X114^(1/3)*SIN(('OddsRatio_working_3-way'!Y114+4*PI())/3)</f>
        <v>-0.49087885570016737</v>
      </c>
      <c r="AF114" s="11">
        <f>-'OddsRatio_working_3-way'!U114/(3*'OddsRatio_working_3-way'!X114^(1/3))*COS(('OddsRatio_working_3-way'!Y114)/3)</f>
        <v>0.52179330188964002</v>
      </c>
      <c r="AG114" s="11">
        <f>-'OddsRatio_working_3-way'!U114/(3*'OddsRatio_working_3-way'!X114^(1/3))*COS(('OddsRatio_working_3-way'!Y114+2*PI())/3)</f>
        <v>-0.32843381654432136</v>
      </c>
      <c r="AH114" s="11">
        <f>-'OddsRatio_working_3-way'!U114/(3*'OddsRatio_working_3-way'!X114^(1/3))*COS(('OddsRatio_working_3-way'!Y114+4*PI())/3)</f>
        <v>-0.19335948534531855</v>
      </c>
      <c r="AI114" s="11">
        <f>'OddsRatio_working_3-way'!U114/(3*'OddsRatio_working_3-way'!X114^(1/3))*SIN(('OddsRatio_working_3-way'!Y114)/3)</f>
        <v>-7.7985201478352889E-2</v>
      </c>
      <c r="AJ114" s="11">
        <f>'OddsRatio_working_3-way'!U114/(3*'OddsRatio_working_3-way'!X114^(1/3))*SIN(('OddsRatio_working_3-way'!Y114+2*PI())/3)</f>
        <v>-0.41289365422181451</v>
      </c>
      <c r="AK114" s="11">
        <f>'OddsRatio_working_3-way'!U114/(3*'OddsRatio_working_3-way'!X114^(1/3))*SIN(('OddsRatio_working_3-way'!Y114+4*PI())/3)</f>
        <v>0.49087885570016748</v>
      </c>
      <c r="AL114" s="11">
        <f>'OddsRatio_working_3-way'!Z114+'OddsRatio_working_3-way'!AF114</f>
        <v>1.0435866037792798</v>
      </c>
      <c r="AM114" s="11">
        <f>'OddsRatio_working_3-way'!AA114+'OddsRatio_working_3-way'!AG114</f>
        <v>-0.65686763308864271</v>
      </c>
      <c r="AN114" s="11">
        <f>'OddsRatio_working_3-way'!AB114+'OddsRatio_working_3-way'!AH114</f>
        <v>-0.38671897069063704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1.0435866037792798</v>
      </c>
      <c r="AS114" s="11">
        <f>IF(('OddsRatio_working_3-way'!X114=0),IF(Q114&gt;0,-Q114^(1/3),(-Q114)^(1/3)),'OddsRatio_working_3-way'!AM114-'OddsRatio_working_3-way'!R114/3)</f>
        <v>-0.65686763308864271</v>
      </c>
      <c r="AT114" s="11">
        <f>IF(('OddsRatio_working_3-way'!X114=0),IF(Q114&gt;0,-Q114^(1/3),(-Q114)^(1/3)),'OddsRatio_working_3-way'!AN114-'OddsRatio_working_3-way'!R114/3)</f>
        <v>-0.38671897069063704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1.94</v>
      </c>
      <c r="B115" s="4">
        <f>IF('True_Odds_Calculator_3-way'!B114="","",'True_Odds_Calculator_3-way'!B114)</f>
        <v>3.87</v>
      </c>
      <c r="C115" s="4">
        <f>IF('True_Odds_Calculator_3-way'!C114="","",'True_Odds_Calculator_3-way'!C114)</f>
        <v>3.92</v>
      </c>
      <c r="D115" s="9">
        <f t="shared" si="26"/>
        <v>0.50392464112604118</v>
      </c>
      <c r="E115" s="9">
        <f t="shared" si="27"/>
        <v>0.24964836668507884</v>
      </c>
      <c r="F115" s="9">
        <f t="shared" si="28"/>
        <v>0.24642699218888009</v>
      </c>
      <c r="G115" s="9">
        <f t="shared" si="29"/>
        <v>1.0472592534940901</v>
      </c>
      <c r="H115" s="9">
        <f t="shared" si="30"/>
        <v>1.9844236982844443</v>
      </c>
      <c r="I115" s="9">
        <f t="shared" si="31"/>
        <v>4.0056340575280389</v>
      </c>
      <c r="J115" s="9">
        <f t="shared" si="32"/>
        <v>4.0579970202027429</v>
      </c>
      <c r="K115" s="11">
        <f t="shared" si="33"/>
        <v>0.51546391752577325</v>
      </c>
      <c r="L115" s="11">
        <f t="shared" si="34"/>
        <v>0.25839793281653745</v>
      </c>
      <c r="M115" s="11">
        <f t="shared" si="35"/>
        <v>0.25510204081632654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-0.2676663888603471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0.22867374393216083</v>
      </c>
      <c r="Q115" s="11">
        <f>2*'OddsRatio_working_3-way'!K115*'OddsRatio_working_3-way'!L115*'OddsRatio_working_3-way'!M115</f>
        <v>6.7956536086823449E-2</v>
      </c>
      <c r="R115" s="11">
        <f t="shared" si="36"/>
        <v>0</v>
      </c>
      <c r="S115" s="11">
        <f t="shared" si="37"/>
        <v>-0.85432371582324296</v>
      </c>
      <c r="T115" s="11">
        <f t="shared" si="38"/>
        <v>-0.25388520529665476</v>
      </c>
      <c r="U115" s="11">
        <f>'OddsRatio_working_3-way'!S115-'OddsRatio_working_3-way'!R115^2/3</f>
        <v>-0.85432371582324296</v>
      </c>
      <c r="V115" s="11">
        <f>'OddsRatio_working_3-way'!S115*'OddsRatio_working_3-way'!R115/3-2*'OddsRatio_working_3-way'!R115^3/27-'OddsRatio_working_3-way'!T115</f>
        <v>0.25388520529665476</v>
      </c>
      <c r="W115" s="11">
        <f>'OddsRatio_working_3-way'!V115^2+4*'OddsRatio_working_3-way'!U115^3/27</f>
        <v>-2.7919251553533406E-2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0.15196788231568698</v>
      </c>
      <c r="Y115" s="11">
        <f>IF('OddsRatio_working_3-way'!W115&gt;=0,IF('OddsRatio_working_3-way'!V115+SQRT('OddsRatio_working_3-way'!W115)&gt;0,0,PI()),ACOS('OddsRatio_working_3-way'!V115/(2*'OddsRatio_working_3-way'!X115)))</f>
        <v>0.58207226061393402</v>
      </c>
      <c r="Z115" s="11">
        <f>'OddsRatio_working_3-way'!X115^(1/3)*COS('OddsRatio_working_3-way'!Y115/3)</f>
        <v>0.52362962674704505</v>
      </c>
      <c r="AA115" s="11">
        <f>'OddsRatio_working_3-way'!X115^(1/3)*COS(('OddsRatio_working_3-way'!Y115+2*PI())/3)</f>
        <v>-0.35092115125345946</v>
      </c>
      <c r="AB115" s="11">
        <f>'OddsRatio_working_3-way'!X115^(1/3)*COS(('OddsRatio_working_3-way'!Y115+4*PI())/3)</f>
        <v>-0.17270847549358576</v>
      </c>
      <c r="AC115" s="11">
        <f>'OddsRatio_working_3-way'!X115^(1/3)*SIN('OddsRatio_working_3-way'!Y115/3)</f>
        <v>0.10289113632296658</v>
      </c>
      <c r="AD115" s="11">
        <f>'OddsRatio_working_3-way'!X115^(1/3)*SIN(('OddsRatio_working_3-way'!Y115+2*PI())/3)</f>
        <v>0.40203099077562132</v>
      </c>
      <c r="AE115" s="11">
        <f>'OddsRatio_working_3-way'!X115^(1/3)*SIN(('OddsRatio_working_3-way'!Y115+4*PI())/3)</f>
        <v>-0.50492212709858786</v>
      </c>
      <c r="AF115" s="11">
        <f>-'OddsRatio_working_3-way'!U115/(3*'OddsRatio_working_3-way'!X115^(1/3))*COS(('OddsRatio_working_3-way'!Y115)/3)</f>
        <v>0.52362962674704494</v>
      </c>
      <c r="AG115" s="11">
        <f>-'OddsRatio_working_3-way'!U115/(3*'OddsRatio_working_3-way'!X115^(1/3))*COS(('OddsRatio_working_3-way'!Y115+2*PI())/3)</f>
        <v>-0.35092115125345935</v>
      </c>
      <c r="AH115" s="11">
        <f>-'OddsRatio_working_3-way'!U115/(3*'OddsRatio_working_3-way'!X115^(1/3))*COS(('OddsRatio_working_3-way'!Y115+4*PI())/3)</f>
        <v>-0.1727084754935857</v>
      </c>
      <c r="AI115" s="11">
        <f>'OddsRatio_working_3-way'!U115/(3*'OddsRatio_working_3-way'!X115^(1/3))*SIN(('OddsRatio_working_3-way'!Y115)/3)</f>
        <v>-0.10289113632296655</v>
      </c>
      <c r="AJ115" s="11">
        <f>'OddsRatio_working_3-way'!U115/(3*'OddsRatio_working_3-way'!X115^(1/3))*SIN(('OddsRatio_working_3-way'!Y115+2*PI())/3)</f>
        <v>-0.40203099077562121</v>
      </c>
      <c r="AK115" s="11">
        <f>'OddsRatio_working_3-way'!U115/(3*'OddsRatio_working_3-way'!X115^(1/3))*SIN(('OddsRatio_working_3-way'!Y115+4*PI())/3)</f>
        <v>0.50492212709858775</v>
      </c>
      <c r="AL115" s="11">
        <f>'OddsRatio_working_3-way'!Z115+'OddsRatio_working_3-way'!AF115</f>
        <v>1.0472592534940901</v>
      </c>
      <c r="AM115" s="11">
        <f>'OddsRatio_working_3-way'!AA115+'OddsRatio_working_3-way'!AG115</f>
        <v>-0.70184230250691881</v>
      </c>
      <c r="AN115" s="11">
        <f>'OddsRatio_working_3-way'!AB115+'OddsRatio_working_3-way'!AH115</f>
        <v>-0.34541695098717146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1.0472592534940901</v>
      </c>
      <c r="AS115" s="11">
        <f>IF(('OddsRatio_working_3-way'!X115=0),IF(Q115&gt;0,-Q115^(1/3),(-Q115)^(1/3)),'OddsRatio_working_3-way'!AM115-'OddsRatio_working_3-way'!R115/3)</f>
        <v>-0.70184230250691881</v>
      </c>
      <c r="AT115" s="11">
        <f>IF(('OddsRatio_working_3-way'!X115=0),IF(Q115&gt;0,-Q115^(1/3),(-Q115)^(1/3)),'OddsRatio_working_3-way'!AN115-'OddsRatio_working_3-way'!R115/3)</f>
        <v>-0.34541695098717146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2.72</v>
      </c>
      <c r="B116" s="4">
        <f>IF('True_Odds_Calculator_3-way'!B115="","",'True_Odds_Calculator_3-way'!B115)</f>
        <v>3.73</v>
      </c>
      <c r="C116" s="4">
        <f>IF('True_Odds_Calculator_3-way'!C115="","",'True_Odds_Calculator_3-way'!C115)</f>
        <v>2.5499999999999998</v>
      </c>
      <c r="D116" s="9">
        <f t="shared" si="26"/>
        <v>0.35791512875183562</v>
      </c>
      <c r="E116" s="9">
        <f t="shared" si="27"/>
        <v>0.25991662855827347</v>
      </c>
      <c r="F116" s="9">
        <f t="shared" si="28"/>
        <v>0.38216824268989086</v>
      </c>
      <c r="G116" s="9">
        <f t="shared" si="29"/>
        <v>1.0429991015027933</v>
      </c>
      <c r="H116" s="9">
        <f t="shared" si="30"/>
        <v>2.7939584545848044</v>
      </c>
      <c r="I116" s="9">
        <f t="shared" si="31"/>
        <v>3.8473875471026258</v>
      </c>
      <c r="J116" s="9">
        <f t="shared" si="32"/>
        <v>2.6166486073293291</v>
      </c>
      <c r="K116" s="11">
        <f t="shared" si="33"/>
        <v>0.36764705882352938</v>
      </c>
      <c r="L116" s="11">
        <f t="shared" si="34"/>
        <v>0.26809651474530832</v>
      </c>
      <c r="M116" s="11">
        <f t="shared" si="35"/>
        <v>0.39215686274509809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-0.28132276408434365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0.23191740029870961</v>
      </c>
      <c r="Q116" s="11">
        <f>2*'OddsRatio_working_3-way'!K116*'OddsRatio_working_3-way'!L116*'OddsRatio_working_3-way'!M116</f>
        <v>7.7305800099569888E-2</v>
      </c>
      <c r="R116" s="11">
        <f t="shared" si="36"/>
        <v>0</v>
      </c>
      <c r="S116" s="11">
        <f t="shared" si="37"/>
        <v>-0.82438191965573837</v>
      </c>
      <c r="T116" s="11">
        <f t="shared" si="38"/>
        <v>-0.27479397321857951</v>
      </c>
      <c r="U116" s="11">
        <f>'OddsRatio_working_3-way'!S116-'OddsRatio_working_3-way'!R116^2/3</f>
        <v>-0.82438191965573837</v>
      </c>
      <c r="V116" s="11">
        <f>'OddsRatio_working_3-way'!S116*'OddsRatio_working_3-way'!R116/3-2*'OddsRatio_working_3-way'!R116^3/27-'OddsRatio_working_3-way'!T116</f>
        <v>0.27479397321857951</v>
      </c>
      <c r="W116" s="11">
        <f>'OddsRatio_working_3-way'!V116^2+4*'OddsRatio_working_3-way'!U116^3/27</f>
        <v>-7.4889430188409406E-3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0.14404918494744628</v>
      </c>
      <c r="Y116" s="11">
        <f>IF('OddsRatio_working_3-way'!W116&gt;=0,IF('OddsRatio_working_3-way'!V116+SQRT('OddsRatio_working_3-way'!W116)&gt;0,0,PI()),ACOS('OddsRatio_working_3-way'!V116/(2*'OddsRatio_working_3-way'!X116)))</f>
        <v>0.30508990264207947</v>
      </c>
      <c r="Z116" s="11">
        <f>'OddsRatio_working_3-way'!X116^(1/3)*COS('OddsRatio_working_3-way'!Y116/3)</f>
        <v>0.52149955075139676</v>
      </c>
      <c r="AA116" s="11">
        <f>'OddsRatio_working_3-way'!X116^(1/3)*COS(('OddsRatio_working_3-way'!Y116+2*PI())/3)</f>
        <v>-0.30683821035133185</v>
      </c>
      <c r="AB116" s="11">
        <f>'OddsRatio_working_3-way'!X116^(1/3)*COS(('OddsRatio_working_3-way'!Y116+4*PI())/3)</f>
        <v>-0.21466134040006496</v>
      </c>
      <c r="AC116" s="11">
        <f>'OddsRatio_working_3-way'!X116^(1/3)*SIN('OddsRatio_working_3-way'!Y116/3)</f>
        <v>5.3218340679421175E-2</v>
      </c>
      <c r="AD116" s="11">
        <f>'OddsRatio_working_3-way'!X116^(1/3)*SIN(('OddsRatio_working_3-way'!Y116+2*PI())/3)</f>
        <v>0.42502268867317111</v>
      </c>
      <c r="AE116" s="11">
        <f>'OddsRatio_working_3-way'!X116^(1/3)*SIN(('OddsRatio_working_3-way'!Y116+4*PI())/3)</f>
        <v>-0.47824102935259222</v>
      </c>
      <c r="AF116" s="11">
        <f>-'OddsRatio_working_3-way'!U116/(3*'OddsRatio_working_3-way'!X116^(1/3))*COS(('OddsRatio_working_3-way'!Y116)/3)</f>
        <v>0.52149955075139665</v>
      </c>
      <c r="AG116" s="11">
        <f>-'OddsRatio_working_3-way'!U116/(3*'OddsRatio_working_3-way'!X116^(1/3))*COS(('OddsRatio_working_3-way'!Y116+2*PI())/3)</f>
        <v>-0.3068382103513318</v>
      </c>
      <c r="AH116" s="11">
        <f>-'OddsRatio_working_3-way'!U116/(3*'OddsRatio_working_3-way'!X116^(1/3))*COS(('OddsRatio_working_3-way'!Y116+4*PI())/3)</f>
        <v>-0.2146613404000649</v>
      </c>
      <c r="AI116" s="11">
        <f>'OddsRatio_working_3-way'!U116/(3*'OddsRatio_working_3-way'!X116^(1/3))*SIN(('OddsRatio_working_3-way'!Y116)/3)</f>
        <v>-5.3218340679421168E-2</v>
      </c>
      <c r="AJ116" s="11">
        <f>'OddsRatio_working_3-way'!U116/(3*'OddsRatio_working_3-way'!X116^(1/3))*SIN(('OddsRatio_working_3-way'!Y116+2*PI())/3)</f>
        <v>-0.42502268867317106</v>
      </c>
      <c r="AK116" s="11">
        <f>'OddsRatio_working_3-way'!U116/(3*'OddsRatio_working_3-way'!X116^(1/3))*SIN(('OddsRatio_working_3-way'!Y116+4*PI())/3)</f>
        <v>0.47824102935259211</v>
      </c>
      <c r="AL116" s="11">
        <f>'OddsRatio_working_3-way'!Z116+'OddsRatio_working_3-way'!AF116</f>
        <v>1.0429991015027933</v>
      </c>
      <c r="AM116" s="11">
        <f>'OddsRatio_working_3-way'!AA116+'OddsRatio_working_3-way'!AG116</f>
        <v>-0.61367642070266371</v>
      </c>
      <c r="AN116" s="11">
        <f>'OddsRatio_working_3-way'!AB116+'OddsRatio_working_3-way'!AH116</f>
        <v>-0.42932268080012986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1.0429991015027933</v>
      </c>
      <c r="AS116" s="11">
        <f>IF(('OddsRatio_working_3-way'!X116=0),IF(Q116&gt;0,-Q116^(1/3),(-Q116)^(1/3)),'OddsRatio_working_3-way'!AM116-'OddsRatio_working_3-way'!R116/3)</f>
        <v>-0.61367642070266371</v>
      </c>
      <c r="AT116" s="11">
        <f>IF(('OddsRatio_working_3-way'!X116=0),IF(Q116&gt;0,-Q116^(1/3),(-Q116)^(1/3)),'OddsRatio_working_3-way'!AN116-'OddsRatio_working_3-way'!R116/3)</f>
        <v>-0.42932268080012986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1.62</v>
      </c>
      <c r="B117" s="4">
        <f>IF('True_Odds_Calculator_3-way'!B116="","",'True_Odds_Calculator_3-way'!B116)</f>
        <v>4.68</v>
      </c>
      <c r="C117" s="4">
        <f>IF('True_Odds_Calculator_3-way'!C116="","",'True_Odds_Calculator_3-way'!C116)</f>
        <v>5.0199999999999996</v>
      </c>
      <c r="D117" s="9">
        <f t="shared" si="26"/>
        <v>0.60448302804759269</v>
      </c>
      <c r="E117" s="9">
        <f t="shared" si="27"/>
        <v>0.2047659818915108</v>
      </c>
      <c r="F117" s="9">
        <f t="shared" si="28"/>
        <v>0.19075099006089624</v>
      </c>
      <c r="G117" s="9">
        <f t="shared" si="29"/>
        <v>1.0553325243616452</v>
      </c>
      <c r="H117" s="9">
        <f t="shared" si="30"/>
        <v>1.6543061651042206</v>
      </c>
      <c r="I117" s="9">
        <f t="shared" si="31"/>
        <v>4.8836236896508547</v>
      </c>
      <c r="J117" s="9">
        <f t="shared" si="32"/>
        <v>5.2424367479338132</v>
      </c>
      <c r="K117" s="11">
        <f t="shared" si="33"/>
        <v>0.61728395061728392</v>
      </c>
      <c r="L117" s="11">
        <f t="shared" si="34"/>
        <v>0.21367521367521369</v>
      </c>
      <c r="M117" s="11">
        <f t="shared" si="35"/>
        <v>0.19920318725099603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-0.24099108472725117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0.21860432071439895</v>
      </c>
      <c r="Q117" s="11">
        <f>2*'OddsRatio_working_3-way'!K117*'OddsRatio_working_3-way'!L117*'OddsRatio_working_3-way'!M117</f>
        <v>5.25491155563459E-2</v>
      </c>
      <c r="R117" s="11">
        <f t="shared" si="36"/>
        <v>0</v>
      </c>
      <c r="S117" s="11">
        <f t="shared" si="37"/>
        <v>-0.90710542658377136</v>
      </c>
      <c r="T117" s="11">
        <f t="shared" si="38"/>
        <v>-0.21805418908263732</v>
      </c>
      <c r="U117" s="11">
        <f>'OddsRatio_working_3-way'!S117-'OddsRatio_working_3-way'!R117^2/3</f>
        <v>-0.90710542658377136</v>
      </c>
      <c r="V117" s="11">
        <f>'OddsRatio_working_3-way'!S117*'OddsRatio_working_3-way'!R117/3-2*'OddsRatio_working_3-way'!R117^3/27-'OddsRatio_working_3-way'!T117</f>
        <v>0.21805418908263732</v>
      </c>
      <c r="W117" s="11">
        <f>'OddsRatio_working_3-way'!V117^2+4*'OddsRatio_working_3-way'!U117^3/27</f>
        <v>-6.3030572173970484E-2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0.16626650410595112</v>
      </c>
      <c r="Y117" s="11">
        <f>IF('OddsRatio_working_3-way'!W117&gt;=0,IF('OddsRatio_working_3-way'!V117+SQRT('OddsRatio_working_3-way'!W117)&gt;0,0,PI()),ACOS('OddsRatio_working_3-way'!V117/(2*'OddsRatio_working_3-way'!X117)))</f>
        <v>0.85563797933792318</v>
      </c>
      <c r="Z117" s="11">
        <f>'OddsRatio_working_3-way'!X117^(1/3)*COS('OddsRatio_working_3-way'!Y117/3)</f>
        <v>0.52766626218082258</v>
      </c>
      <c r="AA117" s="11">
        <f>'OddsRatio_working_3-way'!X117^(1/3)*COS(('OddsRatio_working_3-way'!Y117+2*PI())/3)</f>
        <v>-0.39782041952865249</v>
      </c>
      <c r="AB117" s="11">
        <f>'OddsRatio_working_3-way'!X117^(1/3)*COS(('OddsRatio_working_3-way'!Y117+4*PI())/3)</f>
        <v>-0.12984584265217011</v>
      </c>
      <c r="AC117" s="11">
        <f>'OddsRatio_working_3-way'!X117^(1/3)*SIN('OddsRatio_working_3-way'!Y117/3)</f>
        <v>0.15471519409561316</v>
      </c>
      <c r="AD117" s="11">
        <f>'OddsRatio_working_3-way'!X117^(1/3)*SIN(('OddsRatio_working_3-way'!Y117+2*PI())/3)</f>
        <v>0.37961479072076565</v>
      </c>
      <c r="AE117" s="11">
        <f>'OddsRatio_working_3-way'!X117^(1/3)*SIN(('OddsRatio_working_3-way'!Y117+4*PI())/3)</f>
        <v>-0.53432998481637883</v>
      </c>
      <c r="AF117" s="11">
        <f>-'OddsRatio_working_3-way'!U117/(3*'OddsRatio_working_3-way'!X117^(1/3))*COS(('OddsRatio_working_3-way'!Y117)/3)</f>
        <v>0.52766626218082258</v>
      </c>
      <c r="AG117" s="11">
        <f>-'OddsRatio_working_3-way'!U117/(3*'OddsRatio_working_3-way'!X117^(1/3))*COS(('OddsRatio_working_3-way'!Y117+2*PI())/3)</f>
        <v>-0.39782041952865249</v>
      </c>
      <c r="AH117" s="11">
        <f>-'OddsRatio_working_3-way'!U117/(3*'OddsRatio_working_3-way'!X117^(1/3))*COS(('OddsRatio_working_3-way'!Y117+4*PI())/3)</f>
        <v>-0.12984584265217011</v>
      </c>
      <c r="AI117" s="11">
        <f>'OddsRatio_working_3-way'!U117/(3*'OddsRatio_working_3-way'!X117^(1/3))*SIN(('OddsRatio_working_3-way'!Y117)/3)</f>
        <v>-0.15471519409561316</v>
      </c>
      <c r="AJ117" s="11">
        <f>'OddsRatio_working_3-way'!U117/(3*'OddsRatio_working_3-way'!X117^(1/3))*SIN(('OddsRatio_working_3-way'!Y117+2*PI())/3)</f>
        <v>-0.37961479072076565</v>
      </c>
      <c r="AK117" s="11">
        <f>'OddsRatio_working_3-way'!U117/(3*'OddsRatio_working_3-way'!X117^(1/3))*SIN(('OddsRatio_working_3-way'!Y117+4*PI())/3)</f>
        <v>0.53432998481637883</v>
      </c>
      <c r="AL117" s="11">
        <f>'OddsRatio_working_3-way'!Z117+'OddsRatio_working_3-way'!AF117</f>
        <v>1.0553325243616452</v>
      </c>
      <c r="AM117" s="11">
        <f>'OddsRatio_working_3-way'!AA117+'OddsRatio_working_3-way'!AG117</f>
        <v>-0.79564083905730498</v>
      </c>
      <c r="AN117" s="11">
        <f>'OddsRatio_working_3-way'!AB117+'OddsRatio_working_3-way'!AH117</f>
        <v>-0.25969168530434023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1.0553325243616452</v>
      </c>
      <c r="AS117" s="11">
        <f>IF(('OddsRatio_working_3-way'!X117=0),IF(Q117&gt;0,-Q117^(1/3),(-Q117)^(1/3)),'OddsRatio_working_3-way'!AM117-'OddsRatio_working_3-way'!R117/3)</f>
        <v>-0.79564083905730498</v>
      </c>
      <c r="AT117" s="11">
        <f>IF(('OddsRatio_working_3-way'!X117=0),IF(Q117&gt;0,-Q117^(1/3),(-Q117)^(1/3)),'OddsRatio_working_3-way'!AN117-'OddsRatio_working_3-way'!R117/3)</f>
        <v>-0.25969168530434023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1.81</v>
      </c>
      <c r="B118" s="4">
        <f>IF('True_Odds_Calculator_3-way'!B117="","",'True_Odds_Calculator_3-way'!B117)</f>
        <v>4.0199999999999996</v>
      </c>
      <c r="C118" s="4">
        <f>IF('True_Odds_Calculator_3-way'!C117="","",'True_Odds_Calculator_3-way'!C117)</f>
        <v>4.38</v>
      </c>
      <c r="D118" s="9">
        <f t="shared" si="26"/>
        <v>0.54040534378551475</v>
      </c>
      <c r="E118" s="9">
        <f t="shared" si="27"/>
        <v>0.23975862618256924</v>
      </c>
      <c r="F118" s="9">
        <f t="shared" si="28"/>
        <v>0.21983603003191615</v>
      </c>
      <c r="G118" s="9">
        <f t="shared" si="29"/>
        <v>1.0499541069796301</v>
      </c>
      <c r="H118" s="9">
        <f t="shared" si="30"/>
        <v>1.8504628266534999</v>
      </c>
      <c r="I118" s="9">
        <f t="shared" si="31"/>
        <v>4.1708614030784821</v>
      </c>
      <c r="J118" s="9">
        <f t="shared" si="32"/>
        <v>4.5488448815911493</v>
      </c>
      <c r="K118" s="11">
        <f t="shared" si="33"/>
        <v>0.5524861878453039</v>
      </c>
      <c r="L118" s="11">
        <f t="shared" si="34"/>
        <v>0.24875621890547267</v>
      </c>
      <c r="M118" s="11">
        <f t="shared" si="35"/>
        <v>0.22831050228310504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-0.2594358111809828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0.22623329780121315</v>
      </c>
      <c r="Q118" s="11">
        <f>2*'OddsRatio_working_3-way'!K118*'OddsRatio_working_3-way'!L118*'OddsRatio_working_3-way'!M118</f>
        <v>6.2755422413651382E-2</v>
      </c>
      <c r="R118" s="11">
        <f t="shared" si="36"/>
        <v>0</v>
      </c>
      <c r="S118" s="11">
        <f t="shared" si="37"/>
        <v>-0.87202031504969246</v>
      </c>
      <c r="T118" s="11">
        <f t="shared" si="38"/>
        <v>-0.24189190431336832</v>
      </c>
      <c r="U118" s="11">
        <f>'OddsRatio_working_3-way'!S118-'OddsRatio_working_3-way'!R118^2/3</f>
        <v>-0.87202031504969246</v>
      </c>
      <c r="V118" s="11">
        <f>'OddsRatio_working_3-way'!S118*'OddsRatio_working_3-way'!R118/3-2*'OddsRatio_working_3-way'!R118^3/27-'OddsRatio_working_3-way'!T118</f>
        <v>0.24189190431336832</v>
      </c>
      <c r="W118" s="11">
        <f>'OddsRatio_working_3-way'!V118^2+4*'OddsRatio_working_3-way'!U118^3/27</f>
        <v>-3.9725520078892393E-2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0.15671408157153599</v>
      </c>
      <c r="Y118" s="11">
        <f>IF('OddsRatio_working_3-way'!W118&gt;=0,IF('OddsRatio_working_3-way'!V118+SQRT('OddsRatio_working_3-way'!W118)&gt;0,0,PI()),ACOS('OddsRatio_working_3-way'!V118/(2*'OddsRatio_working_3-way'!X118)))</f>
        <v>0.68918919830482672</v>
      </c>
      <c r="Z118" s="11">
        <f>'OddsRatio_working_3-way'!X118^(1/3)*COS('OddsRatio_working_3-way'!Y118/3)</f>
        <v>0.52497705348981516</v>
      </c>
      <c r="AA118" s="11">
        <f>'OddsRatio_working_3-way'!X118^(1/3)*COS(('OddsRatio_working_3-way'!Y118+2*PI())/3)</f>
        <v>-0.3688106728118814</v>
      </c>
      <c r="AB118" s="11">
        <f>'OddsRatio_working_3-way'!X118^(1/3)*COS(('OddsRatio_working_3-way'!Y118+4*PI())/3)</f>
        <v>-0.1561663806779337</v>
      </c>
      <c r="AC118" s="11">
        <f>'OddsRatio_working_3-way'!X118^(1/3)*SIN('OddsRatio_working_3-way'!Y118/3)</f>
        <v>0.12277023930517211</v>
      </c>
      <c r="AD118" s="11">
        <f>'OddsRatio_working_3-way'!X118^(1/3)*SIN(('OddsRatio_working_3-way'!Y118+2*PI())/3)</f>
        <v>0.39325834507349611</v>
      </c>
      <c r="AE118" s="11">
        <f>'OddsRatio_working_3-way'!X118^(1/3)*SIN(('OddsRatio_working_3-way'!Y118+4*PI())/3)</f>
        <v>-0.51602858437866816</v>
      </c>
      <c r="AF118" s="11">
        <f>-'OddsRatio_working_3-way'!U118/(3*'OddsRatio_working_3-way'!X118^(1/3))*COS(('OddsRatio_working_3-way'!Y118)/3)</f>
        <v>0.52497705348981505</v>
      </c>
      <c r="AG118" s="11">
        <f>-'OddsRatio_working_3-way'!U118/(3*'OddsRatio_working_3-way'!X118^(1/3))*COS(('OddsRatio_working_3-way'!Y118+2*PI())/3)</f>
        <v>-0.36881067281188135</v>
      </c>
      <c r="AH118" s="11">
        <f>-'OddsRatio_working_3-way'!U118/(3*'OddsRatio_working_3-way'!X118^(1/3))*COS(('OddsRatio_working_3-way'!Y118+4*PI())/3)</f>
        <v>-0.15616638067793367</v>
      </c>
      <c r="AI118" s="11">
        <f>'OddsRatio_working_3-way'!U118/(3*'OddsRatio_working_3-way'!X118^(1/3))*SIN(('OddsRatio_working_3-way'!Y118)/3)</f>
        <v>-0.12277023930517209</v>
      </c>
      <c r="AJ118" s="11">
        <f>'OddsRatio_working_3-way'!U118/(3*'OddsRatio_working_3-way'!X118^(1/3))*SIN(('OddsRatio_working_3-way'!Y118+2*PI())/3)</f>
        <v>-0.393258345073496</v>
      </c>
      <c r="AK118" s="11">
        <f>'OddsRatio_working_3-way'!U118/(3*'OddsRatio_working_3-way'!X118^(1/3))*SIN(('OddsRatio_working_3-way'!Y118+4*PI())/3)</f>
        <v>0.51602858437866805</v>
      </c>
      <c r="AL118" s="11">
        <f>'OddsRatio_working_3-way'!Z118+'OddsRatio_working_3-way'!AF118</f>
        <v>1.0499541069796301</v>
      </c>
      <c r="AM118" s="11">
        <f>'OddsRatio_working_3-way'!AA118+'OddsRatio_working_3-way'!AG118</f>
        <v>-0.7376213456237628</v>
      </c>
      <c r="AN118" s="11">
        <f>'OddsRatio_working_3-way'!AB118+'OddsRatio_working_3-way'!AH118</f>
        <v>-0.31233276135586741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1.0499541069796301</v>
      </c>
      <c r="AS118" s="11">
        <f>IF(('OddsRatio_working_3-way'!X118=0),IF(Q118&gt;0,-Q118^(1/3),(-Q118)^(1/3)),'OddsRatio_working_3-way'!AM118-'OddsRatio_working_3-way'!R118/3)</f>
        <v>-0.7376213456237628</v>
      </c>
      <c r="AT118" s="11">
        <f>IF(('OddsRatio_working_3-way'!X118=0),IF(Q118&gt;0,-Q118^(1/3),(-Q118)^(1/3)),'OddsRatio_working_3-way'!AN118-'OddsRatio_working_3-way'!R118/3)</f>
        <v>-0.31233276135586741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2.79</v>
      </c>
      <c r="B119" s="4">
        <f>IF('True_Odds_Calculator_3-way'!B118="","",'True_Odds_Calculator_3-way'!B118)</f>
        <v>3.7</v>
      </c>
      <c r="C119" s="4">
        <f>IF('True_Odds_Calculator_3-way'!C118="","",'True_Odds_Calculator_3-way'!C118)</f>
        <v>2.5099999999999998</v>
      </c>
      <c r="D119" s="9">
        <f t="shared" si="26"/>
        <v>0.34907366547373275</v>
      </c>
      <c r="E119" s="9">
        <f t="shared" si="27"/>
        <v>0.26228039813335269</v>
      </c>
      <c r="F119" s="9">
        <f t="shared" si="28"/>
        <v>0.3886459363929145</v>
      </c>
      <c r="G119" s="9">
        <f t="shared" si="29"/>
        <v>1.0417457199142754</v>
      </c>
      <c r="H119" s="9">
        <f t="shared" si="30"/>
        <v>2.8647248386465534</v>
      </c>
      <c r="I119" s="9">
        <f t="shared" si="31"/>
        <v>3.8127134437685442</v>
      </c>
      <c r="J119" s="9">
        <f t="shared" si="32"/>
        <v>2.5730360370705556</v>
      </c>
      <c r="K119" s="11">
        <f t="shared" si="33"/>
        <v>0.35842293906810035</v>
      </c>
      <c r="L119" s="11">
        <f t="shared" si="34"/>
        <v>0.27027027027027023</v>
      </c>
      <c r="M119" s="11">
        <f t="shared" si="35"/>
        <v>0.39840637450199207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-0.28165281333254599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0.23156429787968152</v>
      </c>
      <c r="Q119" s="11">
        <f>2*'OddsRatio_working_3-way'!K119*'OddsRatio_working_3-way'!L119*'OddsRatio_working_3-way'!M119</f>
        <v>7.7188099293227175E-2</v>
      </c>
      <c r="R119" s="11">
        <f t="shared" si="36"/>
        <v>0</v>
      </c>
      <c r="S119" s="11">
        <f t="shared" si="37"/>
        <v>-0.8221622043813025</v>
      </c>
      <c r="T119" s="11">
        <f t="shared" si="38"/>
        <v>-0.27405406812710081</v>
      </c>
      <c r="U119" s="11">
        <f>'OddsRatio_working_3-way'!S119-'OddsRatio_working_3-way'!R119^2/3</f>
        <v>-0.8221622043813025</v>
      </c>
      <c r="V119" s="11">
        <f>'OddsRatio_working_3-way'!S119*'OddsRatio_working_3-way'!R119/3-2*'OddsRatio_working_3-way'!R119^3/27-'OddsRatio_working_3-way'!T119</f>
        <v>0.27405406812710081</v>
      </c>
      <c r="W119" s="11">
        <f>'OddsRatio_working_3-way'!V119^2+4*'OddsRatio_working_3-way'!U119^3/27</f>
        <v>-7.2263839801567642E-3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0.14346778056167384</v>
      </c>
      <c r="Y119" s="11">
        <f>IF('OddsRatio_working_3-way'!W119&gt;=0,IF('OddsRatio_working_3-way'!V119+SQRT('OddsRatio_working_3-way'!W119)&gt;0,0,PI()),ACOS('OddsRatio_working_3-way'!V119/(2*'OddsRatio_working_3-way'!X119)))</f>
        <v>0.30077670340661089</v>
      </c>
      <c r="Z119" s="11">
        <f>'OddsRatio_working_3-way'!X119^(1/3)*COS('OddsRatio_working_3-way'!Y119/3)</f>
        <v>0.52087285995713772</v>
      </c>
      <c r="AA119" s="11">
        <f>'OddsRatio_working_3-way'!X119^(1/3)*COS(('OddsRatio_working_3-way'!Y119+2*PI())/3)</f>
        <v>-0.30581427606429223</v>
      </c>
      <c r="AB119" s="11">
        <f>'OddsRatio_working_3-way'!X119^(1/3)*COS(('OddsRatio_working_3-way'!Y119+4*PI())/3)</f>
        <v>-0.2150585838928456</v>
      </c>
      <c r="AC119" s="11">
        <f>'OddsRatio_working_3-way'!X119^(1/3)*SIN('OddsRatio_working_3-way'!Y119/3)</f>
        <v>5.2397823305675668E-2</v>
      </c>
      <c r="AD119" s="11">
        <f>'OddsRatio_working_3-way'!X119^(1/3)*SIN(('OddsRatio_working_3-way'!Y119+2*PI())/3)</f>
        <v>0.42489021721189779</v>
      </c>
      <c r="AE119" s="11">
        <f>'OddsRatio_working_3-way'!X119^(1/3)*SIN(('OddsRatio_working_3-way'!Y119+4*PI())/3)</f>
        <v>-0.47728804051757334</v>
      </c>
      <c r="AF119" s="11">
        <f>-'OddsRatio_working_3-way'!U119/(3*'OddsRatio_working_3-way'!X119^(1/3))*COS(('OddsRatio_working_3-way'!Y119)/3)</f>
        <v>0.52087285995713772</v>
      </c>
      <c r="AG119" s="11">
        <f>-'OddsRatio_working_3-way'!U119/(3*'OddsRatio_working_3-way'!X119^(1/3))*COS(('OddsRatio_working_3-way'!Y119+2*PI())/3)</f>
        <v>-0.30581427606429223</v>
      </c>
      <c r="AH119" s="11">
        <f>-'OddsRatio_working_3-way'!U119/(3*'OddsRatio_working_3-way'!X119^(1/3))*COS(('OddsRatio_working_3-way'!Y119+4*PI())/3)</f>
        <v>-0.2150585838928456</v>
      </c>
      <c r="AI119" s="11">
        <f>'OddsRatio_working_3-way'!U119/(3*'OddsRatio_working_3-way'!X119^(1/3))*SIN(('OddsRatio_working_3-way'!Y119)/3)</f>
        <v>-5.2397823305675668E-2</v>
      </c>
      <c r="AJ119" s="11">
        <f>'OddsRatio_working_3-way'!U119/(3*'OddsRatio_working_3-way'!X119^(1/3))*SIN(('OddsRatio_working_3-way'!Y119+2*PI())/3)</f>
        <v>-0.42489021721189779</v>
      </c>
      <c r="AK119" s="11">
        <f>'OddsRatio_working_3-way'!U119/(3*'OddsRatio_working_3-way'!X119^(1/3))*SIN(('OddsRatio_working_3-way'!Y119+4*PI())/3)</f>
        <v>0.47728804051757334</v>
      </c>
      <c r="AL119" s="11">
        <f>'OddsRatio_working_3-way'!Z119+'OddsRatio_working_3-way'!AF119</f>
        <v>1.0417457199142754</v>
      </c>
      <c r="AM119" s="11">
        <f>'OddsRatio_working_3-way'!AA119+'OddsRatio_working_3-way'!AG119</f>
        <v>-0.61162855212858447</v>
      </c>
      <c r="AN119" s="11">
        <f>'OddsRatio_working_3-way'!AB119+'OddsRatio_working_3-way'!AH119</f>
        <v>-0.4301171677856912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1.0417457199142754</v>
      </c>
      <c r="AS119" s="11">
        <f>IF(('OddsRatio_working_3-way'!X119=0),IF(Q119&gt;0,-Q119^(1/3),(-Q119)^(1/3)),'OddsRatio_working_3-way'!AM119-'OddsRatio_working_3-way'!R119/3)</f>
        <v>-0.61162855212858447</v>
      </c>
      <c r="AT119" s="11">
        <f>IF(('OddsRatio_working_3-way'!X119=0),IF(Q119&gt;0,-Q119^(1/3),(-Q119)^(1/3)),'OddsRatio_working_3-way'!AN119-'OddsRatio_working_3-way'!R119/3)</f>
        <v>-0.4301171677856912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2.1800000000000002</v>
      </c>
      <c r="B120" s="4">
        <f>IF('True_Odds_Calculator_3-way'!B119="","",'True_Odds_Calculator_3-way'!B119)</f>
        <v>3.77</v>
      </c>
      <c r="C120" s="4">
        <f>IF('True_Odds_Calculator_3-way'!C119="","",'True_Odds_Calculator_3-way'!C119)</f>
        <v>3.3</v>
      </c>
      <c r="D120" s="9">
        <f t="shared" si="26"/>
        <v>0.44842614001726128</v>
      </c>
      <c r="E120" s="9">
        <f t="shared" si="27"/>
        <v>0.25723977551346611</v>
      </c>
      <c r="F120" s="9">
        <f t="shared" si="28"/>
        <v>0.29433408446927278</v>
      </c>
      <c r="G120" s="9">
        <f t="shared" si="29"/>
        <v>1.0423912275578981</v>
      </c>
      <c r="H120" s="9">
        <f t="shared" si="30"/>
        <v>2.2300216485183202</v>
      </c>
      <c r="I120" s="9">
        <f t="shared" si="31"/>
        <v>3.8874237003353764</v>
      </c>
      <c r="J120" s="9">
        <f t="shared" si="32"/>
        <v>3.3974998233831655</v>
      </c>
      <c r="K120" s="11">
        <f t="shared" si="33"/>
        <v>0.4587155963302752</v>
      </c>
      <c r="L120" s="11">
        <f t="shared" si="34"/>
        <v>0.26525198938992045</v>
      </c>
      <c r="M120" s="11">
        <f t="shared" si="35"/>
        <v>0.30303030303030304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-0.27719017247647426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0.23044550092952493</v>
      </c>
      <c r="Q120" s="11">
        <f>2*'OddsRatio_working_3-way'!K120*'OddsRatio_working_3-way'!L120*'OddsRatio_working_3-way'!M120</f>
        <v>7.3742560297447995E-2</v>
      </c>
      <c r="R120" s="11">
        <f t="shared" si="36"/>
        <v>0</v>
      </c>
      <c r="S120" s="11">
        <f t="shared" si="37"/>
        <v>-0.83136245008499843</v>
      </c>
      <c r="T120" s="11">
        <f t="shared" si="38"/>
        <v>-0.26603598402719958</v>
      </c>
      <c r="U120" s="11">
        <f>'OddsRatio_working_3-way'!S120-'OddsRatio_working_3-way'!R120^2/3</f>
        <v>-0.83136245008499843</v>
      </c>
      <c r="V120" s="11">
        <f>'OddsRatio_working_3-way'!S120*'OddsRatio_working_3-way'!R120/3-2*'OddsRatio_working_3-way'!R120^3/27-'OddsRatio_working_3-way'!T120</f>
        <v>0.26603598402719958</v>
      </c>
      <c r="W120" s="11">
        <f>'OddsRatio_working_3-way'!V120^2+4*'OddsRatio_working_3-way'!U120^3/27</f>
        <v>-1.4351877459364754E-2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0.14588267739581451</v>
      </c>
      <c r="Y120" s="11">
        <f>IF('OddsRatio_working_3-way'!W120&gt;=0,IF('OddsRatio_working_3-way'!V120+SQRT('OddsRatio_working_3-way'!W120)&gt;0,0,PI()),ACOS('OddsRatio_working_3-way'!V120/(2*'OddsRatio_working_3-way'!X120)))</f>
        <v>0.42311374774080557</v>
      </c>
      <c r="Z120" s="11">
        <f>'OddsRatio_working_3-way'!X120^(1/3)*COS('OddsRatio_working_3-way'!Y120/3)</f>
        <v>0.52119561377894907</v>
      </c>
      <c r="AA120" s="11">
        <f>'OddsRatio_working_3-way'!X120^(1/3)*COS(('OddsRatio_working_3-way'!Y120+2*PI())/3)</f>
        <v>-0.32468338759557364</v>
      </c>
      <c r="AB120" s="11">
        <f>'OddsRatio_working_3-way'!X120^(1/3)*COS(('OddsRatio_working_3-way'!Y120+4*PI())/3)</f>
        <v>-0.19651222618337566</v>
      </c>
      <c r="AC120" s="11">
        <f>'OddsRatio_working_3-way'!X120^(1/3)*SIN('OddsRatio_working_3-way'!Y120/3)</f>
        <v>7.3999654543679738E-2</v>
      </c>
      <c r="AD120" s="11">
        <f>'OddsRatio_working_3-way'!X120^(1/3)*SIN(('OddsRatio_working_3-way'!Y120+2*PI())/3)</f>
        <v>0.41436881460175301</v>
      </c>
      <c r="AE120" s="11">
        <f>'OddsRatio_working_3-way'!X120^(1/3)*SIN(('OddsRatio_working_3-way'!Y120+4*PI())/3)</f>
        <v>-0.48836846914543253</v>
      </c>
      <c r="AF120" s="11">
        <f>-'OddsRatio_working_3-way'!U120/(3*'OddsRatio_working_3-way'!X120^(1/3))*COS(('OddsRatio_working_3-way'!Y120)/3)</f>
        <v>0.52119561377894907</v>
      </c>
      <c r="AG120" s="11">
        <f>-'OddsRatio_working_3-way'!U120/(3*'OddsRatio_working_3-way'!X120^(1/3))*COS(('OddsRatio_working_3-way'!Y120+2*PI())/3)</f>
        <v>-0.32468338759557364</v>
      </c>
      <c r="AH120" s="11">
        <f>-'OddsRatio_working_3-way'!U120/(3*'OddsRatio_working_3-way'!X120^(1/3))*COS(('OddsRatio_working_3-way'!Y120+4*PI())/3)</f>
        <v>-0.19651222618337566</v>
      </c>
      <c r="AI120" s="11">
        <f>'OddsRatio_working_3-way'!U120/(3*'OddsRatio_working_3-way'!X120^(1/3))*SIN(('OddsRatio_working_3-way'!Y120)/3)</f>
        <v>-7.3999654543679738E-2</v>
      </c>
      <c r="AJ120" s="11">
        <f>'OddsRatio_working_3-way'!U120/(3*'OddsRatio_working_3-way'!X120^(1/3))*SIN(('OddsRatio_working_3-way'!Y120+2*PI())/3)</f>
        <v>-0.41436881460175301</v>
      </c>
      <c r="AK120" s="11">
        <f>'OddsRatio_working_3-way'!U120/(3*'OddsRatio_working_3-way'!X120^(1/3))*SIN(('OddsRatio_working_3-way'!Y120+4*PI())/3)</f>
        <v>0.48836846914543253</v>
      </c>
      <c r="AL120" s="11">
        <f>'OddsRatio_working_3-way'!Z120+'OddsRatio_working_3-way'!AF120</f>
        <v>1.0423912275578981</v>
      </c>
      <c r="AM120" s="11">
        <f>'OddsRatio_working_3-way'!AA120+'OddsRatio_working_3-way'!AG120</f>
        <v>-0.64936677519114727</v>
      </c>
      <c r="AN120" s="11">
        <f>'OddsRatio_working_3-way'!AB120+'OddsRatio_working_3-way'!AH120</f>
        <v>-0.39302445236675132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1.0423912275578981</v>
      </c>
      <c r="AS120" s="11">
        <f>IF(('OddsRatio_working_3-way'!X120=0),IF(Q120&gt;0,-Q120^(1/3),(-Q120)^(1/3)),'OddsRatio_working_3-way'!AM120-'OddsRatio_working_3-way'!R120/3)</f>
        <v>-0.64936677519114727</v>
      </c>
      <c r="AT120" s="11">
        <f>IF(('OddsRatio_working_3-way'!X120=0),IF(Q120&gt;0,-Q120^(1/3),(-Q120)^(1/3)),'OddsRatio_working_3-way'!AN120-'OddsRatio_working_3-way'!R120/3)</f>
        <v>-0.39302445236675132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2.16</v>
      </c>
      <c r="B121" s="4">
        <f>IF('True_Odds_Calculator_3-way'!B120="","",'True_Odds_Calculator_3-way'!B120)</f>
        <v>3.01</v>
      </c>
      <c r="C121" s="4">
        <f>IF('True_Odds_Calculator_3-way'!C120="","",'True_Odds_Calculator_3-way'!C120)</f>
        <v>3.99</v>
      </c>
      <c r="D121" s="9">
        <f t="shared" si="26"/>
        <v>0.44553280753737629</v>
      </c>
      <c r="E121" s="9">
        <f t="shared" si="27"/>
        <v>0.31681417961009584</v>
      </c>
      <c r="F121" s="9">
        <f t="shared" si="28"/>
        <v>0.23765301285252807</v>
      </c>
      <c r="G121" s="9">
        <f t="shared" si="29"/>
        <v>1.0728479495405154</v>
      </c>
      <c r="H121" s="9">
        <f t="shared" si="30"/>
        <v>2.2445036214669978</v>
      </c>
      <c r="I121" s="9">
        <f t="shared" si="31"/>
        <v>3.1564243785764354</v>
      </c>
      <c r="J121" s="9">
        <f t="shared" si="32"/>
        <v>4.2078153691261413</v>
      </c>
      <c r="K121" s="11">
        <f t="shared" si="33"/>
        <v>0.46296296296296291</v>
      </c>
      <c r="L121" s="11">
        <f t="shared" si="34"/>
        <v>0.33222591362126247</v>
      </c>
      <c r="M121" s="11">
        <f t="shared" si="35"/>
        <v>0.25062656641604009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-0.26873986368653269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0.23745841779297511</v>
      </c>
      <c r="Q121" s="11">
        <f>2*'OddsRatio_working_3-way'!K121*'OddsRatio_working_3-way'!L121*'OddsRatio_working_3-way'!M121</f>
        <v>7.7096888893823087E-2</v>
      </c>
      <c r="R121" s="11">
        <f t="shared" si="36"/>
        <v>0</v>
      </c>
      <c r="S121" s="11">
        <f t="shared" si="37"/>
        <v>-0.88359953203650754</v>
      </c>
      <c r="T121" s="11">
        <f t="shared" si="38"/>
        <v>-0.28688296494691801</v>
      </c>
      <c r="U121" s="11">
        <f>'OddsRatio_working_3-way'!S121-'OddsRatio_working_3-way'!R121^2/3</f>
        <v>-0.88359953203650754</v>
      </c>
      <c r="V121" s="11">
        <f>'OddsRatio_working_3-way'!S121*'OddsRatio_working_3-way'!R121/3-2*'OddsRatio_working_3-way'!R121^3/27-'OddsRatio_working_3-way'!T121</f>
        <v>0.28688296494691801</v>
      </c>
      <c r="W121" s="11">
        <f>'OddsRatio_working_3-way'!V121^2+4*'OddsRatio_working_3-way'!U121^3/27</f>
        <v>-1.9900932567050653E-2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0.1598458383441568</v>
      </c>
      <c r="Y121" s="11">
        <f>IF('OddsRatio_working_3-way'!W121&gt;=0,IF('OddsRatio_working_3-way'!V121+SQRT('OddsRatio_working_3-way'!W121)&gt;0,0,PI()),ACOS('OddsRatio_working_3-way'!V121/(2*'OddsRatio_working_3-way'!X121)))</f>
        <v>0.45701453351079824</v>
      </c>
      <c r="Z121" s="11">
        <f>'OddsRatio_working_3-way'!X121^(1/3)*COS('OddsRatio_working_3-way'!Y121/3)</f>
        <v>0.53642397477025783</v>
      </c>
      <c r="AA121" s="11">
        <f>'OddsRatio_working_3-way'!X121^(1/3)*COS(('OddsRatio_working_3-way'!Y121+2*PI())/3)</f>
        <v>-0.33953430141016072</v>
      </c>
      <c r="AB121" s="11">
        <f>'OddsRatio_working_3-way'!X121^(1/3)*COS(('OddsRatio_working_3-way'!Y121+4*PI())/3)</f>
        <v>-0.19688967336009722</v>
      </c>
      <c r="AC121" s="11">
        <f>'OddsRatio_working_3-way'!X121^(1/3)*SIN('OddsRatio_working_3-way'!Y121/3)</f>
        <v>8.2355914403158231E-2</v>
      </c>
      <c r="AD121" s="11">
        <f>'OddsRatio_working_3-way'!X121^(1/3)*SIN(('OddsRatio_working_3-way'!Y121+2*PI())/3)</f>
        <v>0.42337883214848698</v>
      </c>
      <c r="AE121" s="11">
        <f>'OddsRatio_working_3-way'!X121^(1/3)*SIN(('OddsRatio_working_3-way'!Y121+4*PI())/3)</f>
        <v>-0.50573474655164519</v>
      </c>
      <c r="AF121" s="11">
        <f>-'OddsRatio_working_3-way'!U121/(3*'OddsRatio_working_3-way'!X121^(1/3))*COS(('OddsRatio_working_3-way'!Y121)/3)</f>
        <v>0.53642397477025772</v>
      </c>
      <c r="AG121" s="11">
        <f>-'OddsRatio_working_3-way'!U121/(3*'OddsRatio_working_3-way'!X121^(1/3))*COS(('OddsRatio_working_3-way'!Y121+2*PI())/3)</f>
        <v>-0.33953430141016061</v>
      </c>
      <c r="AH121" s="11">
        <f>-'OddsRatio_working_3-way'!U121/(3*'OddsRatio_working_3-way'!X121^(1/3))*COS(('OddsRatio_working_3-way'!Y121+4*PI())/3)</f>
        <v>-0.19688967336009719</v>
      </c>
      <c r="AI121" s="11">
        <f>'OddsRatio_working_3-way'!U121/(3*'OddsRatio_working_3-way'!X121^(1/3))*SIN(('OddsRatio_working_3-way'!Y121)/3)</f>
        <v>-8.2355914403158204E-2</v>
      </c>
      <c r="AJ121" s="11">
        <f>'OddsRatio_working_3-way'!U121/(3*'OddsRatio_working_3-way'!X121^(1/3))*SIN(('OddsRatio_working_3-way'!Y121+2*PI())/3)</f>
        <v>-0.42337883214848687</v>
      </c>
      <c r="AK121" s="11">
        <f>'OddsRatio_working_3-way'!U121/(3*'OddsRatio_working_3-way'!X121^(1/3))*SIN(('OddsRatio_working_3-way'!Y121+4*PI())/3)</f>
        <v>0.50573474655164508</v>
      </c>
      <c r="AL121" s="11">
        <f>'OddsRatio_working_3-way'!Z121+'OddsRatio_working_3-way'!AF121</f>
        <v>1.0728479495405154</v>
      </c>
      <c r="AM121" s="11">
        <f>'OddsRatio_working_3-way'!AA121+'OddsRatio_working_3-way'!AG121</f>
        <v>-0.67906860282032133</v>
      </c>
      <c r="AN121" s="11">
        <f>'OddsRatio_working_3-way'!AB121+'OddsRatio_working_3-way'!AH121</f>
        <v>-0.39377934672019443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1.0728479495405154</v>
      </c>
      <c r="AS121" s="11">
        <f>IF(('OddsRatio_working_3-way'!X121=0),IF(Q121&gt;0,-Q121^(1/3),(-Q121)^(1/3)),'OddsRatio_working_3-way'!AM121-'OddsRatio_working_3-way'!R121/3)</f>
        <v>-0.67906860282032133</v>
      </c>
      <c r="AT121" s="11">
        <f>IF(('OddsRatio_working_3-way'!X121=0),IF(Q121&gt;0,-Q121^(1/3),(-Q121)^(1/3)),'OddsRatio_working_3-way'!AN121-'OddsRatio_working_3-way'!R121/3)</f>
        <v>-0.39377934672019443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2.67</v>
      </c>
      <c r="B122" s="4">
        <f>IF('True_Odds_Calculator_3-way'!B121="","",'True_Odds_Calculator_3-way'!B121)</f>
        <v>3.21</v>
      </c>
      <c r="C122" s="4">
        <f>IF('True_Odds_Calculator_3-way'!C121="","",'True_Odds_Calculator_3-way'!C121)</f>
        <v>2.8</v>
      </c>
      <c r="D122" s="9">
        <f t="shared" si="26"/>
        <v>0.35958795600074184</v>
      </c>
      <c r="E122" s="9">
        <f t="shared" si="27"/>
        <v>0.29789918775152929</v>
      </c>
      <c r="F122" s="9">
        <f t="shared" si="28"/>
        <v>0.34251285624772854</v>
      </c>
      <c r="G122" s="9">
        <f t="shared" si="29"/>
        <v>1.0664435765113005</v>
      </c>
      <c r="H122" s="9">
        <f t="shared" si="30"/>
        <v>2.7809607727738719</v>
      </c>
      <c r="I122" s="9">
        <f t="shared" si="31"/>
        <v>3.3568403040899746</v>
      </c>
      <c r="J122" s="9">
        <f t="shared" si="32"/>
        <v>2.919598437720341</v>
      </c>
      <c r="K122" s="11">
        <f t="shared" si="33"/>
        <v>0.37453183520599254</v>
      </c>
      <c r="L122" s="11">
        <f t="shared" si="34"/>
        <v>0.3115264797507788</v>
      </c>
      <c r="M122" s="11">
        <f t="shared" si="35"/>
        <v>0.35714285714285715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-0.27682603021256791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0.23668678504339535</v>
      </c>
      <c r="Q122" s="11">
        <f>2*'OddsRatio_working_3-way'!K122*'OddsRatio_working_3-way'!L122*'OddsRatio_working_3-way'!M122</f>
        <v>8.3340417268801176E-2</v>
      </c>
      <c r="R122" s="11">
        <f t="shared" si="36"/>
        <v>0</v>
      </c>
      <c r="S122" s="11">
        <f t="shared" si="37"/>
        <v>-0.85500191171202145</v>
      </c>
      <c r="T122" s="11">
        <f t="shared" si="38"/>
        <v>-0.3010570111662047</v>
      </c>
      <c r="U122" s="11">
        <f>'OddsRatio_working_3-way'!S122-'OddsRatio_working_3-way'!R122^2/3</f>
        <v>-0.85500191171202145</v>
      </c>
      <c r="V122" s="11">
        <f>'OddsRatio_working_3-way'!S122*'OddsRatio_working_3-way'!R122/3-2*'OddsRatio_working_3-way'!R122^3/27-'OddsRatio_working_3-way'!T122</f>
        <v>0.3010570111662047</v>
      </c>
      <c r="W122" s="11">
        <f>'OddsRatio_working_3-way'!V122^2+4*'OddsRatio_working_3-way'!U122^3/27</f>
        <v>-1.961797144296229E-3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0.15214887537920263</v>
      </c>
      <c r="Y122" s="11">
        <f>IF('OddsRatio_working_3-way'!W122&gt;=0,IF('OddsRatio_working_3-way'!V122+SQRT('OddsRatio_working_3-way'!W122)&gt;0,0,PI()),ACOS('OddsRatio_working_3-way'!V122/(2*'OddsRatio_working_3-way'!X122)))</f>
        <v>0.14607432278675425</v>
      </c>
      <c r="Z122" s="11">
        <f>'OddsRatio_working_3-way'!X122^(1/3)*COS('OddsRatio_working_3-way'!Y122/3)</f>
        <v>0.53322178825565025</v>
      </c>
      <c r="AA122" s="11">
        <f>'OddsRatio_working_3-way'!X122^(1/3)*COS(('OddsRatio_working_3-way'!Y122+2*PI())/3)</f>
        <v>-0.28911359007942827</v>
      </c>
      <c r="AB122" s="11">
        <f>'OddsRatio_working_3-way'!X122^(1/3)*COS(('OddsRatio_working_3-way'!Y122+4*PI())/3)</f>
        <v>-0.24410819817622209</v>
      </c>
      <c r="AC122" s="11">
        <f>'OddsRatio_working_3-way'!X122^(1/3)*SIN('OddsRatio_working_3-way'!Y122/3)</f>
        <v>2.5983875130300881E-2</v>
      </c>
      <c r="AD122" s="11">
        <f>'OddsRatio_working_3-way'!X122^(1/3)*SIN(('OddsRatio_working_3-way'!Y122+2*PI())/3)</f>
        <v>0.44879167691560962</v>
      </c>
      <c r="AE122" s="11">
        <f>'OddsRatio_working_3-way'!X122^(1/3)*SIN(('OddsRatio_working_3-way'!Y122+4*PI())/3)</f>
        <v>-0.47477555204591027</v>
      </c>
      <c r="AF122" s="11">
        <f>-'OddsRatio_working_3-way'!U122/(3*'OddsRatio_working_3-way'!X122^(1/3))*COS(('OddsRatio_working_3-way'!Y122)/3)</f>
        <v>0.53322178825565014</v>
      </c>
      <c r="AG122" s="11">
        <f>-'OddsRatio_working_3-way'!U122/(3*'OddsRatio_working_3-way'!X122^(1/3))*COS(('OddsRatio_working_3-way'!Y122+2*PI())/3)</f>
        <v>-0.28911359007942822</v>
      </c>
      <c r="AH122" s="11">
        <f>-'OddsRatio_working_3-way'!U122/(3*'OddsRatio_working_3-way'!X122^(1/3))*COS(('OddsRatio_working_3-way'!Y122+4*PI())/3)</f>
        <v>-0.24410819817622204</v>
      </c>
      <c r="AI122" s="11">
        <f>'OddsRatio_working_3-way'!U122/(3*'OddsRatio_working_3-way'!X122^(1/3))*SIN(('OddsRatio_working_3-way'!Y122)/3)</f>
        <v>-2.5983875130300874E-2</v>
      </c>
      <c r="AJ122" s="11">
        <f>'OddsRatio_working_3-way'!U122/(3*'OddsRatio_working_3-way'!X122^(1/3))*SIN(('OddsRatio_working_3-way'!Y122+2*PI())/3)</f>
        <v>-0.44879167691560951</v>
      </c>
      <c r="AK122" s="11">
        <f>'OddsRatio_working_3-way'!U122/(3*'OddsRatio_working_3-way'!X122^(1/3))*SIN(('OddsRatio_working_3-way'!Y122+4*PI())/3)</f>
        <v>0.47477555204591015</v>
      </c>
      <c r="AL122" s="11">
        <f>'OddsRatio_working_3-way'!Z122+'OddsRatio_working_3-way'!AF122</f>
        <v>1.0664435765113005</v>
      </c>
      <c r="AM122" s="11">
        <f>'OddsRatio_working_3-way'!AA122+'OddsRatio_working_3-way'!AG122</f>
        <v>-0.57822718015885655</v>
      </c>
      <c r="AN122" s="11">
        <f>'OddsRatio_working_3-way'!AB122+'OddsRatio_working_3-way'!AH122</f>
        <v>-0.48821639635244413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1.0664435765113005</v>
      </c>
      <c r="AS122" s="11">
        <f>IF(('OddsRatio_working_3-way'!X122=0),IF(Q122&gt;0,-Q122^(1/3),(-Q122)^(1/3)),'OddsRatio_working_3-way'!AM122-'OddsRatio_working_3-way'!R122/3)</f>
        <v>-0.57822718015885655</v>
      </c>
      <c r="AT122" s="11">
        <f>IF(('OddsRatio_working_3-way'!X122=0),IF(Q122&gt;0,-Q122^(1/3),(-Q122)^(1/3)),'OddsRatio_working_3-way'!AN122-'OddsRatio_working_3-way'!R122/3)</f>
        <v>-0.48821639635244413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1.81</v>
      </c>
      <c r="B123" s="4">
        <f>IF('True_Odds_Calculator_3-way'!B122="","",'True_Odds_Calculator_3-way'!B122)</f>
        <v>4.03</v>
      </c>
      <c r="C123" s="4">
        <f>IF('True_Odds_Calculator_3-way'!C122="","",'True_Odds_Calculator_3-way'!C122)</f>
        <v>4.1399999999999997</v>
      </c>
      <c r="D123" s="9">
        <f t="shared" si="26"/>
        <v>0.53537390546696906</v>
      </c>
      <c r="E123" s="9">
        <f t="shared" si="27"/>
        <v>0.23549277476414179</v>
      </c>
      <c r="F123" s="9">
        <f t="shared" si="28"/>
        <v>0.2291333197688892</v>
      </c>
      <c r="G123" s="9">
        <f t="shared" si="29"/>
        <v>1.0714240207246117</v>
      </c>
      <c r="H123" s="9">
        <f t="shared" si="30"/>
        <v>1.8678534567869352</v>
      </c>
      <c r="I123" s="9">
        <f t="shared" si="31"/>
        <v>4.2464147827955729</v>
      </c>
      <c r="J123" s="9">
        <f t="shared" si="32"/>
        <v>4.3642714250752803</v>
      </c>
      <c r="K123" s="11">
        <f t="shared" si="33"/>
        <v>0.5524861878453039</v>
      </c>
      <c r="L123" s="11">
        <f t="shared" si="34"/>
        <v>0.24813895781637715</v>
      </c>
      <c r="M123" s="11">
        <f t="shared" si="35"/>
        <v>0.24154589371980678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-0.25519568883148191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0.23113805823235289</v>
      </c>
      <c r="Q123" s="11">
        <f>2*'OddsRatio_working_3-way'!K123*'OddsRatio_working_3-way'!L123*'OddsRatio_working_3-way'!M123</f>
        <v>6.6228669980616869E-2</v>
      </c>
      <c r="R123" s="11">
        <f t="shared" si="36"/>
        <v>0</v>
      </c>
      <c r="S123" s="11">
        <f t="shared" si="37"/>
        <v>-0.90572869506813869</v>
      </c>
      <c r="T123" s="11">
        <f t="shared" si="38"/>
        <v>-0.25952111606536926</v>
      </c>
      <c r="U123" s="11">
        <f>'OddsRatio_working_3-way'!S123-'OddsRatio_working_3-way'!R123^2/3</f>
        <v>-0.90572869506813869</v>
      </c>
      <c r="V123" s="11">
        <f>'OddsRatio_working_3-way'!S123*'OddsRatio_working_3-way'!R123/3-2*'OddsRatio_working_3-way'!R123^3/27-'OddsRatio_working_3-way'!T123</f>
        <v>0.25952111606536926</v>
      </c>
      <c r="W123" s="11">
        <f>'OddsRatio_working_3-way'!V123^2+4*'OddsRatio_working_3-way'!U123^3/27</f>
        <v>-4.2724275572034814E-2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0.1658881289121148</v>
      </c>
      <c r="Y123" s="11">
        <f>IF('OddsRatio_working_3-way'!W123&gt;=0,IF('OddsRatio_working_3-way'!V123+SQRT('OddsRatio_working_3-way'!W123)&gt;0,0,PI()),ACOS('OddsRatio_working_3-way'!V123/(2*'OddsRatio_working_3-way'!X123)))</f>
        <v>0.67257944282454973</v>
      </c>
      <c r="Z123" s="11">
        <f>'OddsRatio_working_3-way'!X123^(1/3)*COS('OddsRatio_working_3-way'!Y123/3)</f>
        <v>0.53571201036230587</v>
      </c>
      <c r="AA123" s="11">
        <f>'OddsRatio_working_3-way'!X123^(1/3)*COS(('OddsRatio_working_3-way'!Y123+2*PI())/3)</f>
        <v>-0.37364662495539003</v>
      </c>
      <c r="AB123" s="11">
        <f>'OddsRatio_working_3-way'!X123^(1/3)*COS(('OddsRatio_working_3-way'!Y123+4*PI())/3)</f>
        <v>-0.16206538540691603</v>
      </c>
      <c r="AC123" s="11">
        <f>'OddsRatio_working_3-way'!X123^(1/3)*SIN('OddsRatio_working_3-way'!Y123/3)</f>
        <v>0.12215648560878641</v>
      </c>
      <c r="AD123" s="11">
        <f>'OddsRatio_working_3-way'!X123^(1/3)*SIN(('OddsRatio_working_3-way'!Y123+2*PI())/3)</f>
        <v>0.4028619672817963</v>
      </c>
      <c r="AE123" s="11">
        <f>'OddsRatio_working_3-way'!X123^(1/3)*SIN(('OddsRatio_working_3-way'!Y123+4*PI())/3)</f>
        <v>-0.52501845289058235</v>
      </c>
      <c r="AF123" s="11">
        <f>-'OddsRatio_working_3-way'!U123/(3*'OddsRatio_working_3-way'!X123^(1/3))*COS(('OddsRatio_working_3-way'!Y123)/3)</f>
        <v>0.53571201036230576</v>
      </c>
      <c r="AG123" s="11">
        <f>-'OddsRatio_working_3-way'!U123/(3*'OddsRatio_working_3-way'!X123^(1/3))*COS(('OddsRatio_working_3-way'!Y123+2*PI())/3)</f>
        <v>-0.37364662495538992</v>
      </c>
      <c r="AH123" s="11">
        <f>-'OddsRatio_working_3-way'!U123/(3*'OddsRatio_working_3-way'!X123^(1/3))*COS(('OddsRatio_working_3-way'!Y123+4*PI())/3)</f>
        <v>-0.16206538540691601</v>
      </c>
      <c r="AI123" s="11">
        <f>'OddsRatio_working_3-way'!U123/(3*'OddsRatio_working_3-way'!X123^(1/3))*SIN(('OddsRatio_working_3-way'!Y123)/3)</f>
        <v>-0.12215648560878638</v>
      </c>
      <c r="AJ123" s="11">
        <f>'OddsRatio_working_3-way'!U123/(3*'OddsRatio_working_3-way'!X123^(1/3))*SIN(('OddsRatio_working_3-way'!Y123+2*PI())/3)</f>
        <v>-0.40286196728179618</v>
      </c>
      <c r="AK123" s="11">
        <f>'OddsRatio_working_3-way'!U123/(3*'OddsRatio_working_3-way'!X123^(1/3))*SIN(('OddsRatio_working_3-way'!Y123+4*PI())/3)</f>
        <v>0.52501845289058224</v>
      </c>
      <c r="AL123" s="11">
        <f>'OddsRatio_working_3-way'!Z123+'OddsRatio_working_3-way'!AF123</f>
        <v>1.0714240207246117</v>
      </c>
      <c r="AM123" s="11">
        <f>'OddsRatio_working_3-way'!AA123+'OddsRatio_working_3-way'!AG123</f>
        <v>-0.74729324991077994</v>
      </c>
      <c r="AN123" s="11">
        <f>'OddsRatio_working_3-way'!AB123+'OddsRatio_working_3-way'!AH123</f>
        <v>-0.32413077081383201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1.0714240207246117</v>
      </c>
      <c r="AS123" s="11">
        <f>IF(('OddsRatio_working_3-way'!X123=0),IF(Q123&gt;0,-Q123^(1/3),(-Q123)^(1/3)),'OddsRatio_working_3-way'!AM123-'OddsRatio_working_3-way'!R123/3)</f>
        <v>-0.74729324991077994</v>
      </c>
      <c r="AT123" s="11">
        <f>IF(('OddsRatio_working_3-way'!X123=0),IF(Q123&gt;0,-Q123^(1/3),(-Q123)^(1/3)),'OddsRatio_working_3-way'!AN123-'OddsRatio_working_3-way'!R123/3)</f>
        <v>-0.32413077081383201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1.84</v>
      </c>
      <c r="B124" s="4">
        <f>IF('True_Odds_Calculator_3-way'!B123="","",'True_Odds_Calculator_3-way'!B123)</f>
        <v>3.82</v>
      </c>
      <c r="C124" s="4">
        <f>IF('True_Odds_Calculator_3-way'!C123="","",'True_Odds_Calculator_3-way'!C123)</f>
        <v>4.34</v>
      </c>
      <c r="D124" s="9">
        <f t="shared" si="26"/>
        <v>0.52902528221497802</v>
      </c>
      <c r="E124" s="9">
        <f t="shared" si="27"/>
        <v>0.25070450248989318</v>
      </c>
      <c r="F124" s="9">
        <f t="shared" si="28"/>
        <v>0.22027021529512886</v>
      </c>
      <c r="G124" s="9">
        <f t="shared" si="29"/>
        <v>1.0598438424186101</v>
      </c>
      <c r="H124" s="9">
        <f t="shared" si="30"/>
        <v>1.8902688276316324</v>
      </c>
      <c r="I124" s="9">
        <f t="shared" si="31"/>
        <v>3.9887596356204797</v>
      </c>
      <c r="J124" s="9">
        <f t="shared" si="32"/>
        <v>4.5398784336781572</v>
      </c>
      <c r="K124" s="11">
        <f t="shared" si="33"/>
        <v>0.54347826086956519</v>
      </c>
      <c r="L124" s="11">
        <f t="shared" si="34"/>
        <v>0.26178010471204188</v>
      </c>
      <c r="M124" s="11">
        <f t="shared" si="35"/>
        <v>0.2304147465437788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-0.25936056629682114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0.22947063877282781</v>
      </c>
      <c r="Q124" s="11">
        <f>2*'OddsRatio_working_3-way'!K124*'OddsRatio_working_3-way'!L124*'OddsRatio_working_3-way'!M124</f>
        <v>6.5563039649379345E-2</v>
      </c>
      <c r="R124" s="11">
        <f t="shared" si="36"/>
        <v>0</v>
      </c>
      <c r="S124" s="11">
        <f t="shared" si="37"/>
        <v>-0.88475531207089408</v>
      </c>
      <c r="T124" s="11">
        <f t="shared" si="38"/>
        <v>-0.25278723202025533</v>
      </c>
      <c r="U124" s="11">
        <f>'OddsRatio_working_3-way'!S124-'OddsRatio_working_3-way'!R124^2/3</f>
        <v>-0.88475531207089408</v>
      </c>
      <c r="V124" s="11">
        <f>'OddsRatio_working_3-way'!S124*'OddsRatio_working_3-way'!R124/3-2*'OddsRatio_working_3-way'!R124^3/27-'OddsRatio_working_3-way'!T124</f>
        <v>0.25278723202025533</v>
      </c>
      <c r="W124" s="11">
        <f>'OddsRatio_working_3-way'!V124^2+4*'OddsRatio_working_3-way'!U124^3/27</f>
        <v>-3.8702963006970653E-2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0.16015956705691442</v>
      </c>
      <c r="Y124" s="11">
        <f>IF('OddsRatio_working_3-way'!W124&gt;=0,IF('OddsRatio_working_3-way'!V124+SQRT('OddsRatio_working_3-way'!W124)&gt;0,0,PI()),ACOS('OddsRatio_working_3-way'!V124/(2*'OddsRatio_working_3-way'!X124)))</f>
        <v>0.66133492567460428</v>
      </c>
      <c r="Z124" s="11">
        <f>'OddsRatio_working_3-way'!X124^(1/3)*COS('OddsRatio_working_3-way'!Y124/3)</f>
        <v>0.52992192120930515</v>
      </c>
      <c r="AA124" s="11">
        <f>'OddsRatio_working_3-way'!X124^(1/3)*COS(('OddsRatio_working_3-way'!Y124+2*PI())/3)</f>
        <v>-0.36780013642837661</v>
      </c>
      <c r="AB124" s="11">
        <f>'OddsRatio_working_3-way'!X124^(1/3)*COS(('OddsRatio_working_3-way'!Y124+4*PI())/3)</f>
        <v>-0.1621217847809287</v>
      </c>
      <c r="AC124" s="11">
        <f>'OddsRatio_working_3-way'!X124^(1/3)*SIN('OddsRatio_working_3-way'!Y124/3)</f>
        <v>0.11874845169013251</v>
      </c>
      <c r="AD124" s="11">
        <f>'OddsRatio_working_3-way'!X124^(1/3)*SIN(('OddsRatio_working_3-way'!Y124+2*PI())/3)</f>
        <v>0.39955161994444766</v>
      </c>
      <c r="AE124" s="11">
        <f>'OddsRatio_working_3-way'!X124^(1/3)*SIN(('OddsRatio_working_3-way'!Y124+4*PI())/3)</f>
        <v>-0.51830007163458025</v>
      </c>
      <c r="AF124" s="11">
        <f>-'OddsRatio_working_3-way'!U124/(3*'OddsRatio_working_3-way'!X124^(1/3))*COS(('OddsRatio_working_3-way'!Y124)/3)</f>
        <v>0.52992192120930492</v>
      </c>
      <c r="AG124" s="11">
        <f>-'OddsRatio_working_3-way'!U124/(3*'OddsRatio_working_3-way'!X124^(1/3))*COS(('OddsRatio_working_3-way'!Y124+2*PI())/3)</f>
        <v>-0.36780013642837645</v>
      </c>
      <c r="AH124" s="11">
        <f>-'OddsRatio_working_3-way'!U124/(3*'OddsRatio_working_3-way'!X124^(1/3))*COS(('OddsRatio_working_3-way'!Y124+4*PI())/3)</f>
        <v>-0.16212178478092865</v>
      </c>
      <c r="AI124" s="11">
        <f>'OddsRatio_working_3-way'!U124/(3*'OddsRatio_working_3-way'!X124^(1/3))*SIN(('OddsRatio_working_3-way'!Y124)/3)</f>
        <v>-0.11874845169013247</v>
      </c>
      <c r="AJ124" s="11">
        <f>'OddsRatio_working_3-way'!U124/(3*'OddsRatio_working_3-way'!X124^(1/3))*SIN(('OddsRatio_working_3-way'!Y124+2*PI())/3)</f>
        <v>-0.39955161994444754</v>
      </c>
      <c r="AK124" s="11">
        <f>'OddsRatio_working_3-way'!U124/(3*'OddsRatio_working_3-way'!X124^(1/3))*SIN(('OddsRatio_working_3-way'!Y124+4*PI())/3)</f>
        <v>0.51830007163458003</v>
      </c>
      <c r="AL124" s="11">
        <f>'OddsRatio_working_3-way'!Z124+'OddsRatio_working_3-way'!AF124</f>
        <v>1.0598438424186101</v>
      </c>
      <c r="AM124" s="11">
        <f>'OddsRatio_working_3-way'!AA124+'OddsRatio_working_3-way'!AG124</f>
        <v>-0.735600272856753</v>
      </c>
      <c r="AN124" s="11">
        <f>'OddsRatio_working_3-way'!AB124+'OddsRatio_working_3-way'!AH124</f>
        <v>-0.32424356956185735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1.0598438424186101</v>
      </c>
      <c r="AS124" s="11">
        <f>IF(('OddsRatio_working_3-way'!X124=0),IF(Q124&gt;0,-Q124^(1/3),(-Q124)^(1/3)),'OddsRatio_working_3-way'!AM124-'OddsRatio_working_3-way'!R124/3)</f>
        <v>-0.735600272856753</v>
      </c>
      <c r="AT124" s="11">
        <f>IF(('OddsRatio_working_3-way'!X124=0),IF(Q124&gt;0,-Q124^(1/3),(-Q124)^(1/3)),'OddsRatio_working_3-way'!AN124-'OddsRatio_working_3-way'!R124/3)</f>
        <v>-0.32424356956185735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2.35</v>
      </c>
      <c r="B125" s="4">
        <f>IF('True_Odds_Calculator_3-way'!B124="","",'True_Odds_Calculator_3-way'!B124)</f>
        <v>3.37</v>
      </c>
      <c r="C125" s="4">
        <f>IF('True_Odds_Calculator_3-way'!C124="","",'True_Odds_Calculator_3-way'!C124)</f>
        <v>3.22</v>
      </c>
      <c r="D125" s="9">
        <f t="shared" si="26"/>
        <v>0.41345971189834824</v>
      </c>
      <c r="E125" s="9">
        <f t="shared" si="27"/>
        <v>0.28649535109400109</v>
      </c>
      <c r="F125" s="9">
        <f t="shared" si="28"/>
        <v>0.30004493700765089</v>
      </c>
      <c r="G125" s="9">
        <f t="shared" si="29"/>
        <v>1.0508261747870695</v>
      </c>
      <c r="H125" s="9">
        <f t="shared" si="30"/>
        <v>2.4186153359625435</v>
      </c>
      <c r="I125" s="9">
        <f t="shared" si="31"/>
        <v>3.4904580342453553</v>
      </c>
      <c r="J125" s="9">
        <f t="shared" si="32"/>
        <v>3.3328341080272947</v>
      </c>
      <c r="K125" s="11">
        <f t="shared" si="33"/>
        <v>0.42553191489361702</v>
      </c>
      <c r="L125" s="11">
        <f t="shared" si="34"/>
        <v>0.29673590504451036</v>
      </c>
      <c r="M125" s="11">
        <f t="shared" si="35"/>
        <v>0.3105590062111801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-0.27853607672546632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0.23293396008515815</v>
      </c>
      <c r="Q125" s="11">
        <f>2*'OddsRatio_working_3-way'!K125*'OddsRatio_working_3-way'!L125*'OddsRatio_working_3-way'!M125</f>
        <v>7.8428942789615527E-2</v>
      </c>
      <c r="R125" s="11">
        <f t="shared" si="36"/>
        <v>0</v>
      </c>
      <c r="S125" s="11">
        <f t="shared" si="37"/>
        <v>-0.83627931729197502</v>
      </c>
      <c r="T125" s="11">
        <f t="shared" si="38"/>
        <v>-0.28157552770773564</v>
      </c>
      <c r="U125" s="11">
        <f>'OddsRatio_working_3-way'!S125-'OddsRatio_working_3-way'!R125^2/3</f>
        <v>-0.83627931729197502</v>
      </c>
      <c r="V125" s="11">
        <f>'OddsRatio_working_3-way'!S125*'OddsRatio_working_3-way'!R125/3-2*'OddsRatio_working_3-way'!R125^3/27-'OddsRatio_working_3-way'!T125</f>
        <v>0.28157552770773564</v>
      </c>
      <c r="W125" s="11">
        <f>'OddsRatio_working_3-way'!V125^2+4*'OddsRatio_working_3-way'!U125^3/27</f>
        <v>-7.3615767006416782E-3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0.14717876418197318</v>
      </c>
      <c r="Y125" s="11">
        <f>IF('OddsRatio_working_3-way'!W125&gt;=0,IF('OddsRatio_working_3-way'!V125+SQRT('OddsRatio_working_3-way'!W125)&gt;0,0,PI()),ACOS('OddsRatio_working_3-way'!V125/(2*'OddsRatio_working_3-way'!X125)))</f>
        <v>0.29577471830791535</v>
      </c>
      <c r="Z125" s="11">
        <f>'OddsRatio_working_3-way'!X125^(1/3)*COS('OddsRatio_working_3-way'!Y125/3)</f>
        <v>0.52541308739353487</v>
      </c>
      <c r="AA125" s="11">
        <f>'OddsRatio_working_3-way'!X125^(1/3)*COS(('OddsRatio_working_3-way'!Y125+2*PI())/3)</f>
        <v>-0.30771371001157843</v>
      </c>
      <c r="AB125" s="11">
        <f>'OddsRatio_working_3-way'!X125^(1/3)*COS(('OddsRatio_working_3-way'!Y125+4*PI())/3)</f>
        <v>-0.21769937738195641</v>
      </c>
      <c r="AC125" s="11">
        <f>'OddsRatio_working_3-way'!X125^(1/3)*SIN('OddsRatio_working_3-way'!Y125/3)</f>
        <v>5.1969799174636781E-2</v>
      </c>
      <c r="AD125" s="11">
        <f>'OddsRatio_working_3-way'!X125^(1/3)*SIN(('OddsRatio_working_3-way'!Y125+2*PI())/3)</f>
        <v>0.42903618157629625</v>
      </c>
      <c r="AE125" s="11">
        <f>'OddsRatio_working_3-way'!X125^(1/3)*SIN(('OddsRatio_working_3-way'!Y125+4*PI())/3)</f>
        <v>-0.48100598075093304</v>
      </c>
      <c r="AF125" s="11">
        <f>-'OddsRatio_working_3-way'!U125/(3*'OddsRatio_working_3-way'!X125^(1/3))*COS(('OddsRatio_working_3-way'!Y125)/3)</f>
        <v>0.52541308739353476</v>
      </c>
      <c r="AG125" s="11">
        <f>-'OddsRatio_working_3-way'!U125/(3*'OddsRatio_working_3-way'!X125^(1/3))*COS(('OddsRatio_working_3-way'!Y125+2*PI())/3)</f>
        <v>-0.30771371001157832</v>
      </c>
      <c r="AH125" s="11">
        <f>-'OddsRatio_working_3-way'!U125/(3*'OddsRatio_working_3-way'!X125^(1/3))*COS(('OddsRatio_working_3-way'!Y125+4*PI())/3)</f>
        <v>-0.21769937738195638</v>
      </c>
      <c r="AI125" s="11">
        <f>'OddsRatio_working_3-way'!U125/(3*'OddsRatio_working_3-way'!X125^(1/3))*SIN(('OddsRatio_working_3-way'!Y125)/3)</f>
        <v>-5.1969799174636774E-2</v>
      </c>
      <c r="AJ125" s="11">
        <f>'OddsRatio_working_3-way'!U125/(3*'OddsRatio_working_3-way'!X125^(1/3))*SIN(('OddsRatio_working_3-way'!Y125+2*PI())/3)</f>
        <v>-0.42903618157629614</v>
      </c>
      <c r="AK125" s="11">
        <f>'OddsRatio_working_3-way'!U125/(3*'OddsRatio_working_3-way'!X125^(1/3))*SIN(('OddsRatio_working_3-way'!Y125+4*PI())/3)</f>
        <v>0.48100598075093293</v>
      </c>
      <c r="AL125" s="11">
        <f>'OddsRatio_working_3-way'!Z125+'OddsRatio_working_3-way'!AF125</f>
        <v>1.0508261747870695</v>
      </c>
      <c r="AM125" s="11">
        <f>'OddsRatio_working_3-way'!AA125+'OddsRatio_working_3-way'!AG125</f>
        <v>-0.61542742002315676</v>
      </c>
      <c r="AN125" s="11">
        <f>'OddsRatio_working_3-way'!AB125+'OddsRatio_working_3-way'!AH125</f>
        <v>-0.43539875476391277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1.0508261747870695</v>
      </c>
      <c r="AS125" s="11">
        <f>IF(('OddsRatio_working_3-way'!X125=0),IF(Q125&gt;0,-Q125^(1/3),(-Q125)^(1/3)),'OddsRatio_working_3-way'!AM125-'OddsRatio_working_3-way'!R125/3)</f>
        <v>-0.61542742002315676</v>
      </c>
      <c r="AT125" s="11">
        <f>IF(('OddsRatio_working_3-way'!X125=0),IF(Q125&gt;0,-Q125^(1/3),(-Q125)^(1/3)),'OddsRatio_working_3-way'!AN125-'OddsRatio_working_3-way'!R125/3)</f>
        <v>-0.43539875476391277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1.57</v>
      </c>
      <c r="B126" s="4">
        <f>IF('True_Odds_Calculator_3-way'!B125="","",'True_Odds_Calculator_3-way'!B125)</f>
        <v>4</v>
      </c>
      <c r="C126" s="4">
        <f>IF('True_Odds_Calculator_3-way'!C125="","",'True_Odds_Calculator_3-way'!C125)</f>
        <v>6.94</v>
      </c>
      <c r="D126" s="9">
        <f t="shared" si="26"/>
        <v>0.62351634498893405</v>
      </c>
      <c r="E126" s="9">
        <f t="shared" si="27"/>
        <v>0.23935283190852377</v>
      </c>
      <c r="F126" s="9">
        <f t="shared" si="28"/>
        <v>0.13713082310254202</v>
      </c>
      <c r="G126" s="9">
        <f t="shared" si="29"/>
        <v>1.0593108675956415</v>
      </c>
      <c r="H126" s="9">
        <f t="shared" si="30"/>
        <v>1.6038071945295158</v>
      </c>
      <c r="I126" s="9">
        <f t="shared" si="31"/>
        <v>4.1779326027869246</v>
      </c>
      <c r="J126" s="9">
        <f t="shared" si="32"/>
        <v>7.2923065535181113</v>
      </c>
      <c r="K126" s="11">
        <f t="shared" si="33"/>
        <v>0.63694267515923564</v>
      </c>
      <c r="L126" s="11">
        <f t="shared" si="34"/>
        <v>0.25</v>
      </c>
      <c r="M126" s="11">
        <f t="shared" si="35"/>
        <v>0.14409221902017291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-0.23305769195469805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0.21820334440793704</v>
      </c>
      <c r="Q126" s="11">
        <f>2*'OddsRatio_working_3-way'!K126*'OddsRatio_working_3-way'!L126*'OddsRatio_working_3-way'!M126</f>
        <v>4.5889241726169712E-2</v>
      </c>
      <c r="R126" s="11">
        <f t="shared" si="36"/>
        <v>0</v>
      </c>
      <c r="S126" s="11">
        <f t="shared" si="37"/>
        <v>-0.93626321696497183</v>
      </c>
      <c r="T126" s="11">
        <f t="shared" si="38"/>
        <v>-0.19690078169610339</v>
      </c>
      <c r="U126" s="11">
        <f>'OddsRatio_working_3-way'!S126-'OddsRatio_working_3-way'!R126^2/3</f>
        <v>-0.93626321696497183</v>
      </c>
      <c r="V126" s="11">
        <f>'OddsRatio_working_3-way'!S126*'OddsRatio_working_3-way'!R126/3-2*'OddsRatio_working_3-way'!R126^3/27-'OddsRatio_working_3-way'!T126</f>
        <v>0.19690078169610339</v>
      </c>
      <c r="W126" s="11">
        <f>'OddsRatio_working_3-way'!V126^2+4*'OddsRatio_working_3-way'!U126^3/27</f>
        <v>-8.2817913360917012E-2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0.17434723341184222</v>
      </c>
      <c r="Y126" s="11">
        <f>IF('OddsRatio_working_3-way'!W126&gt;=0,IF('OddsRatio_working_3-way'!V126+SQRT('OddsRatio_working_3-way'!W126)&gt;0,0,PI()),ACOS('OddsRatio_working_3-way'!V126/(2*'OddsRatio_working_3-way'!X126)))</f>
        <v>0.97075089194810704</v>
      </c>
      <c r="Z126" s="11">
        <f>'OddsRatio_working_3-way'!X126^(1/3)*COS('OddsRatio_working_3-way'!Y126/3)</f>
        <v>0.52965543379782065</v>
      </c>
      <c r="AA126" s="11">
        <f>'OddsRatio_working_3-way'!X126^(1/3)*COS(('OddsRatio_working_3-way'!Y126+2*PI())/3)</f>
        <v>-0.41866089058903055</v>
      </c>
      <c r="AB126" s="11">
        <f>'OddsRatio_working_3-way'!X126^(1/3)*COS(('OddsRatio_working_3-way'!Y126+4*PI())/3)</f>
        <v>-0.11099454320879028</v>
      </c>
      <c r="AC126" s="11">
        <f>'OddsRatio_working_3-way'!X126^(1/3)*SIN('OddsRatio_working_3-way'!Y126/3)</f>
        <v>0.17763124848057066</v>
      </c>
      <c r="AD126" s="11">
        <f>'OddsRatio_working_3-way'!X126^(1/3)*SIN(('OddsRatio_working_3-way'!Y126+2*PI())/3)</f>
        <v>0.36987943668109435</v>
      </c>
      <c r="AE126" s="11">
        <f>'OddsRatio_working_3-way'!X126^(1/3)*SIN(('OddsRatio_working_3-way'!Y126+4*PI())/3)</f>
        <v>-0.54751068516166501</v>
      </c>
      <c r="AF126" s="11">
        <f>-'OddsRatio_working_3-way'!U126/(3*'OddsRatio_working_3-way'!X126^(1/3))*COS(('OddsRatio_working_3-way'!Y126)/3)</f>
        <v>0.52965543379782076</v>
      </c>
      <c r="AG126" s="11">
        <f>-'OddsRatio_working_3-way'!U126/(3*'OddsRatio_working_3-way'!X126^(1/3))*COS(('OddsRatio_working_3-way'!Y126+2*PI())/3)</f>
        <v>-0.41866089058903061</v>
      </c>
      <c r="AH126" s="11">
        <f>-'OddsRatio_working_3-way'!U126/(3*'OddsRatio_working_3-way'!X126^(1/3))*COS(('OddsRatio_working_3-way'!Y126+4*PI())/3)</f>
        <v>-0.11099454320879029</v>
      </c>
      <c r="AI126" s="11">
        <f>'OddsRatio_working_3-way'!U126/(3*'OddsRatio_working_3-way'!X126^(1/3))*SIN(('OddsRatio_working_3-way'!Y126)/3)</f>
        <v>-0.17763124848057069</v>
      </c>
      <c r="AJ126" s="11">
        <f>'OddsRatio_working_3-way'!U126/(3*'OddsRatio_working_3-way'!X126^(1/3))*SIN(('OddsRatio_working_3-way'!Y126+2*PI())/3)</f>
        <v>-0.36987943668109441</v>
      </c>
      <c r="AK126" s="11">
        <f>'OddsRatio_working_3-way'!U126/(3*'OddsRatio_working_3-way'!X126^(1/3))*SIN(('OddsRatio_working_3-way'!Y126+4*PI())/3)</f>
        <v>0.54751068516166512</v>
      </c>
      <c r="AL126" s="11">
        <f>'OddsRatio_working_3-way'!Z126+'OddsRatio_working_3-way'!AF126</f>
        <v>1.0593108675956415</v>
      </c>
      <c r="AM126" s="11">
        <f>'OddsRatio_working_3-way'!AA126+'OddsRatio_working_3-way'!AG126</f>
        <v>-0.83732178117806111</v>
      </c>
      <c r="AN126" s="11">
        <f>'OddsRatio_working_3-way'!AB126+'OddsRatio_working_3-way'!AH126</f>
        <v>-0.22198908641758058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1.0593108675956415</v>
      </c>
      <c r="AS126" s="11">
        <f>IF(('OddsRatio_working_3-way'!X126=0),IF(Q126&gt;0,-Q126^(1/3),(-Q126)^(1/3)),'OddsRatio_working_3-way'!AM126-'OddsRatio_working_3-way'!R126/3)</f>
        <v>-0.83732178117806111</v>
      </c>
      <c r="AT126" s="11">
        <f>IF(('OddsRatio_working_3-way'!X126=0),IF(Q126&gt;0,-Q126^(1/3),(-Q126)^(1/3)),'OddsRatio_working_3-way'!AN126-'OddsRatio_working_3-way'!R126/3)</f>
        <v>-0.22198908641758058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1.71</v>
      </c>
      <c r="B127" s="4">
        <f>IF('True_Odds_Calculator_3-way'!B126="","",'True_Odds_Calculator_3-way'!B126)</f>
        <v>3.85</v>
      </c>
      <c r="C127" s="4">
        <f>IF('True_Odds_Calculator_3-way'!C126="","",'True_Odds_Calculator_3-way'!C126)</f>
        <v>5.03</v>
      </c>
      <c r="D127" s="9">
        <f t="shared" si="26"/>
        <v>0.56681853795458281</v>
      </c>
      <c r="E127" s="9">
        <f t="shared" si="27"/>
        <v>0.24583941014421595</v>
      </c>
      <c r="F127" s="9">
        <f t="shared" si="28"/>
        <v>0.18734205190120137</v>
      </c>
      <c r="G127" s="9">
        <f t="shared" si="29"/>
        <v>1.0763845824042575</v>
      </c>
      <c r="H127" s="9">
        <f t="shared" si="30"/>
        <v>1.764233053507023</v>
      </c>
      <c r="I127" s="9">
        <f t="shared" si="31"/>
        <v>4.0676960598521337</v>
      </c>
      <c r="J127" s="9">
        <f t="shared" si="32"/>
        <v>5.3378298670891589</v>
      </c>
      <c r="K127" s="11">
        <f t="shared" si="33"/>
        <v>0.58479532163742687</v>
      </c>
      <c r="L127" s="11">
        <f t="shared" si="34"/>
        <v>0.25974025974025972</v>
      </c>
      <c r="M127" s="11">
        <f t="shared" si="35"/>
        <v>0.19880715705765406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-0.24625407726799386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0.22920123370055351</v>
      </c>
      <c r="Q127" s="11">
        <f>2*'OddsRatio_working_3-way'!K127*'OddsRatio_working_3-way'!L127*'OddsRatio_working_3-way'!M127</f>
        <v>6.0395582002780897E-2</v>
      </c>
      <c r="R127" s="11">
        <f t="shared" si="36"/>
        <v>0</v>
      </c>
      <c r="S127" s="11">
        <f t="shared" si="37"/>
        <v>-0.93075102042317837</v>
      </c>
      <c r="T127" s="11">
        <f t="shared" si="38"/>
        <v>-0.24525718588226045</v>
      </c>
      <c r="U127" s="11">
        <f>'OddsRatio_working_3-way'!S127-'OddsRatio_working_3-way'!R127^2/3</f>
        <v>-0.93075102042317837</v>
      </c>
      <c r="V127" s="11">
        <f>'OddsRatio_working_3-way'!S127*'OddsRatio_working_3-way'!R127/3-2*'OddsRatio_working_3-way'!R127^3/27-'OddsRatio_working_3-way'!T127</f>
        <v>0.24525718588226045</v>
      </c>
      <c r="W127" s="11">
        <f>'OddsRatio_working_3-way'!V127^2+4*'OddsRatio_working_3-way'!U127^3/27</f>
        <v>-5.9301838219632322E-2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0.17280981268906431</v>
      </c>
      <c r="Y127" s="11">
        <f>IF('OddsRatio_working_3-way'!W127&gt;=0,IF('OddsRatio_working_3-way'!V127+SQRT('OddsRatio_working_3-way'!W127)&gt;0,0,PI()),ACOS('OddsRatio_working_3-way'!V127/(2*'OddsRatio_working_3-way'!X127)))</f>
        <v>0.78184339000688896</v>
      </c>
      <c r="Z127" s="11">
        <f>'OddsRatio_working_3-way'!X127^(1/3)*COS('OddsRatio_working_3-way'!Y127/3)</f>
        <v>0.53819229120212875</v>
      </c>
      <c r="AA127" s="11">
        <f>'OddsRatio_working_3-way'!X127^(1/3)*COS(('OddsRatio_working_3-way'!Y127+2*PI())/3)</f>
        <v>-0.39339235782712878</v>
      </c>
      <c r="AB127" s="11">
        <f>'OddsRatio_working_3-way'!X127^(1/3)*COS(('OddsRatio_working_3-way'!Y127+4*PI())/3)</f>
        <v>-0.14479993337500016</v>
      </c>
      <c r="AC127" s="11">
        <f>'OddsRatio_working_3-way'!X127^(1/3)*SIN('OddsRatio_working_3-way'!Y127/3)</f>
        <v>0.1435249031759383</v>
      </c>
      <c r="AD127" s="11">
        <f>'OddsRatio_working_3-way'!X127^(1/3)*SIN(('OddsRatio_working_3-way'!Y127+2*PI())/3)</f>
        <v>0.39432574471402665</v>
      </c>
      <c r="AE127" s="11">
        <f>'OddsRatio_working_3-way'!X127^(1/3)*SIN(('OddsRatio_working_3-way'!Y127+4*PI())/3)</f>
        <v>-0.53785064788996495</v>
      </c>
      <c r="AF127" s="11">
        <f>-'OddsRatio_working_3-way'!U127/(3*'OddsRatio_working_3-way'!X127^(1/3))*COS(('OddsRatio_working_3-way'!Y127)/3)</f>
        <v>0.53819229120212875</v>
      </c>
      <c r="AG127" s="11">
        <f>-'OddsRatio_working_3-way'!U127/(3*'OddsRatio_working_3-way'!X127^(1/3))*COS(('OddsRatio_working_3-way'!Y127+2*PI())/3)</f>
        <v>-0.39339235782712878</v>
      </c>
      <c r="AH127" s="11">
        <f>-'OddsRatio_working_3-way'!U127/(3*'OddsRatio_working_3-way'!X127^(1/3))*COS(('OddsRatio_working_3-way'!Y127+4*PI())/3)</f>
        <v>-0.14479993337500016</v>
      </c>
      <c r="AI127" s="11">
        <f>'OddsRatio_working_3-way'!U127/(3*'OddsRatio_working_3-way'!X127^(1/3))*SIN(('OddsRatio_working_3-way'!Y127)/3)</f>
        <v>-0.1435249031759383</v>
      </c>
      <c r="AJ127" s="11">
        <f>'OddsRatio_working_3-way'!U127/(3*'OddsRatio_working_3-way'!X127^(1/3))*SIN(('OddsRatio_working_3-way'!Y127+2*PI())/3)</f>
        <v>-0.39432574471402665</v>
      </c>
      <c r="AK127" s="11">
        <f>'OddsRatio_working_3-way'!U127/(3*'OddsRatio_working_3-way'!X127^(1/3))*SIN(('OddsRatio_working_3-way'!Y127+4*PI())/3)</f>
        <v>0.53785064788996495</v>
      </c>
      <c r="AL127" s="11">
        <f>'OddsRatio_working_3-way'!Z127+'OddsRatio_working_3-way'!AF127</f>
        <v>1.0763845824042575</v>
      </c>
      <c r="AM127" s="11">
        <f>'OddsRatio_working_3-way'!AA127+'OddsRatio_working_3-way'!AG127</f>
        <v>-0.78678471565425756</v>
      </c>
      <c r="AN127" s="11">
        <f>'OddsRatio_working_3-way'!AB127+'OddsRatio_working_3-way'!AH127</f>
        <v>-0.28959986675000032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1.0763845824042575</v>
      </c>
      <c r="AS127" s="11">
        <f>IF(('OddsRatio_working_3-way'!X127=0),IF(Q127&gt;0,-Q127^(1/3),(-Q127)^(1/3)),'OddsRatio_working_3-way'!AM127-'OddsRatio_working_3-way'!R127/3)</f>
        <v>-0.78678471565425756</v>
      </c>
      <c r="AT127" s="11">
        <f>IF(('OddsRatio_working_3-way'!X127=0),IF(Q127&gt;0,-Q127^(1/3),(-Q127)^(1/3)),'OddsRatio_working_3-way'!AN127-'OddsRatio_working_3-way'!R127/3)</f>
        <v>-0.28959986675000032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2.44</v>
      </c>
      <c r="B128" s="4">
        <f>IF('True_Odds_Calculator_3-way'!B127="","",'True_Odds_Calculator_3-way'!B127)</f>
        <v>2.95</v>
      </c>
      <c r="C128" s="4">
        <f>IF('True_Odds_Calculator_3-way'!C127="","",'True_Odds_Calculator_3-way'!C127)</f>
        <v>3.27</v>
      </c>
      <c r="D128" s="9">
        <f t="shared" si="26"/>
        <v>0.39026622867718858</v>
      </c>
      <c r="E128" s="9">
        <f t="shared" si="27"/>
        <v>0.32095651172817269</v>
      </c>
      <c r="F128" s="9">
        <f t="shared" si="28"/>
        <v>0.28877725959463879</v>
      </c>
      <c r="G128" s="9">
        <f t="shared" si="29"/>
        <v>1.084967642525702</v>
      </c>
      <c r="H128" s="9">
        <f t="shared" si="30"/>
        <v>2.5623534052370105</v>
      </c>
      <c r="I128" s="9">
        <f t="shared" si="31"/>
        <v>3.1156869029251189</v>
      </c>
      <c r="J128" s="9">
        <f t="shared" si="32"/>
        <v>3.4628765485333433</v>
      </c>
      <c r="K128" s="11">
        <f t="shared" si="33"/>
        <v>0.4098360655737705</v>
      </c>
      <c r="L128" s="11">
        <f t="shared" si="34"/>
        <v>0.33898305084745761</v>
      </c>
      <c r="M128" s="11">
        <f t="shared" si="35"/>
        <v>0.3058103975535168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-0.27080916972349611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0.24046774800679424</v>
      </c>
      <c r="Q128" s="11">
        <f>2*'OddsRatio_working_3-way'!K128*'OddsRatio_working_3-way'!L128*'OddsRatio_working_3-way'!M128</f>
        <v>8.4970935691446745E-2</v>
      </c>
      <c r="R128" s="11">
        <f t="shared" si="36"/>
        <v>0</v>
      </c>
      <c r="S128" s="11">
        <f t="shared" si="37"/>
        <v>-0.88796013906146043</v>
      </c>
      <c r="T128" s="11">
        <f t="shared" si="38"/>
        <v>-0.31376683359062213</v>
      </c>
      <c r="U128" s="11">
        <f>'OddsRatio_working_3-way'!S128-'OddsRatio_working_3-way'!R128^2/3</f>
        <v>-0.88796013906146043</v>
      </c>
      <c r="V128" s="11">
        <f>'OddsRatio_working_3-way'!S128*'OddsRatio_working_3-way'!R128/3-2*'OddsRatio_working_3-way'!R128^3/27-'OddsRatio_working_3-way'!T128</f>
        <v>0.31376683359062213</v>
      </c>
      <c r="W128" s="11">
        <f>'OddsRatio_working_3-way'!V128^2+4*'OddsRatio_working_3-way'!U128^3/27</f>
        <v>-5.2737489416248007E-3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0.16103056759751389</v>
      </c>
      <c r="Y128" s="11">
        <f>IF('OddsRatio_working_3-way'!W128&gt;=0,IF('OddsRatio_working_3-way'!V128+SQRT('OddsRatio_working_3-way'!W128)&gt;0,0,PI()),ACOS('OddsRatio_working_3-way'!V128/(2*'OddsRatio_working_3-way'!X128)))</f>
        <v>0.22744282640747548</v>
      </c>
      <c r="Z128" s="11">
        <f>'OddsRatio_working_3-way'!X128^(1/3)*COS('OddsRatio_working_3-way'!Y128/3)</f>
        <v>0.54248382126285111</v>
      </c>
      <c r="AA128" s="11">
        <f>'OddsRatio_working_3-way'!X128^(1/3)*COS(('OddsRatio_working_3-way'!Y128+2*PI())/3)</f>
        <v>-0.30692821775904122</v>
      </c>
      <c r="AB128" s="11">
        <f>'OddsRatio_working_3-way'!X128^(1/3)*COS(('OddsRatio_working_3-way'!Y128+4*PI())/3)</f>
        <v>-0.23555560350380994</v>
      </c>
      <c r="AC128" s="11">
        <f>'OddsRatio_working_3-way'!X128^(1/3)*SIN('OddsRatio_working_3-way'!Y128/3)</f>
        <v>4.1206998053025072E-2</v>
      </c>
      <c r="AD128" s="11">
        <f>'OddsRatio_working_3-way'!X128^(1/3)*SIN(('OddsRatio_working_3-way'!Y128+2*PI())/3)</f>
        <v>0.44920127132917326</v>
      </c>
      <c r="AE128" s="11">
        <f>'OddsRatio_working_3-way'!X128^(1/3)*SIN(('OddsRatio_working_3-way'!Y128+4*PI())/3)</f>
        <v>-0.49040826938219834</v>
      </c>
      <c r="AF128" s="11">
        <f>-'OddsRatio_working_3-way'!U128/(3*'OddsRatio_working_3-way'!X128^(1/3))*COS(('OddsRatio_working_3-way'!Y128)/3)</f>
        <v>0.54248382126285088</v>
      </c>
      <c r="AG128" s="11">
        <f>-'OddsRatio_working_3-way'!U128/(3*'OddsRatio_working_3-way'!X128^(1/3))*COS(('OddsRatio_working_3-way'!Y128+2*PI())/3)</f>
        <v>-0.30692821775904111</v>
      </c>
      <c r="AH128" s="11">
        <f>-'OddsRatio_working_3-way'!U128/(3*'OddsRatio_working_3-way'!X128^(1/3))*COS(('OddsRatio_working_3-way'!Y128+4*PI())/3)</f>
        <v>-0.23555560350380983</v>
      </c>
      <c r="AI128" s="11">
        <f>'OddsRatio_working_3-way'!U128/(3*'OddsRatio_working_3-way'!X128^(1/3))*SIN(('OddsRatio_working_3-way'!Y128)/3)</f>
        <v>-4.1206998053025051E-2</v>
      </c>
      <c r="AJ128" s="11">
        <f>'OddsRatio_working_3-way'!U128/(3*'OddsRatio_working_3-way'!X128^(1/3))*SIN(('OddsRatio_working_3-way'!Y128+2*PI())/3)</f>
        <v>-0.44920127132917304</v>
      </c>
      <c r="AK128" s="11">
        <f>'OddsRatio_working_3-way'!U128/(3*'OddsRatio_working_3-way'!X128^(1/3))*SIN(('OddsRatio_working_3-way'!Y128+4*PI())/3)</f>
        <v>0.49040826938219817</v>
      </c>
      <c r="AL128" s="11">
        <f>'OddsRatio_working_3-way'!Z128+'OddsRatio_working_3-way'!AF128</f>
        <v>1.084967642525702</v>
      </c>
      <c r="AM128" s="11">
        <f>'OddsRatio_working_3-way'!AA128+'OddsRatio_working_3-way'!AG128</f>
        <v>-0.61385643551808233</v>
      </c>
      <c r="AN128" s="11">
        <f>'OddsRatio_working_3-way'!AB128+'OddsRatio_working_3-way'!AH128</f>
        <v>-0.47111120700761977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1.084967642525702</v>
      </c>
      <c r="AS128" s="11">
        <f>IF(('OddsRatio_working_3-way'!X128=0),IF(Q128&gt;0,-Q128^(1/3),(-Q128)^(1/3)),'OddsRatio_working_3-way'!AM128-'OddsRatio_working_3-way'!R128/3)</f>
        <v>-0.61385643551808233</v>
      </c>
      <c r="AT128" s="11">
        <f>IF(('OddsRatio_working_3-way'!X128=0),IF(Q128&gt;0,-Q128^(1/3),(-Q128)^(1/3)),'OddsRatio_working_3-way'!AN128-'OddsRatio_working_3-way'!R128/3)</f>
        <v>-0.47111120700761977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2.74</v>
      </c>
      <c r="B129" s="4">
        <f>IF('True_Odds_Calculator_3-way'!B128="","",'True_Odds_Calculator_3-way'!B128)</f>
        <v>2.92</v>
      </c>
      <c r="C129" s="4">
        <f>IF('True_Odds_Calculator_3-way'!C128="","",'True_Odds_Calculator_3-way'!C128)</f>
        <v>2.88</v>
      </c>
      <c r="D129" s="9">
        <f t="shared" si="26"/>
        <v>0.34641516439474679</v>
      </c>
      <c r="E129" s="9">
        <f t="shared" si="27"/>
        <v>0.3244765809966324</v>
      </c>
      <c r="F129" s="9">
        <f t="shared" si="28"/>
        <v>0.32910825460862092</v>
      </c>
      <c r="G129" s="9">
        <f t="shared" si="29"/>
        <v>1.0843158941812983</v>
      </c>
      <c r="H129" s="9">
        <f t="shared" si="30"/>
        <v>2.886709655875459</v>
      </c>
      <c r="I129" s="9">
        <f t="shared" si="31"/>
        <v>3.0818865168280931</v>
      </c>
      <c r="J129" s="9">
        <f t="shared" si="32"/>
        <v>3.0385138810608403</v>
      </c>
      <c r="K129" s="11">
        <f t="shared" si="33"/>
        <v>0.36496350364963503</v>
      </c>
      <c r="L129" s="11">
        <f t="shared" si="34"/>
        <v>0.34246575342465752</v>
      </c>
      <c r="M129" s="11">
        <f t="shared" si="35"/>
        <v>0.34722222222222221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-0.27257274272572751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0.24042734615427344</v>
      </c>
      <c r="Q129" s="11">
        <f>2*'OddsRatio_working_3-way'!K129*'OddsRatio_working_3-way'!L129*'OddsRatio_working_3-way'!M129</f>
        <v>8.6796875867968748E-2</v>
      </c>
      <c r="R129" s="11">
        <f t="shared" si="36"/>
        <v>0</v>
      </c>
      <c r="S129" s="11">
        <f t="shared" si="37"/>
        <v>-0.88206672373033301</v>
      </c>
      <c r="T129" s="11">
        <f t="shared" si="38"/>
        <v>-0.3184356403358603</v>
      </c>
      <c r="U129" s="11">
        <f>'OddsRatio_working_3-way'!S129-'OddsRatio_working_3-way'!R129^2/3</f>
        <v>-0.88206672373033301</v>
      </c>
      <c r="V129" s="11">
        <f>'OddsRatio_working_3-way'!S129*'OddsRatio_working_3-way'!R129/3-2*'OddsRatio_working_3-way'!R129^3/27-'OddsRatio_working_3-way'!T129</f>
        <v>0.3184356403358603</v>
      </c>
      <c r="W129" s="11">
        <f>'OddsRatio_working_3-way'!V129^2+4*'OddsRatio_working_3-way'!U129^3/27</f>
        <v>-2.7055003856089888E-4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0.15943008426475716</v>
      </c>
      <c r="Y129" s="11">
        <f>IF('OddsRatio_working_3-way'!W129&gt;=0,IF('OddsRatio_working_3-way'!V129+SQRT('OddsRatio_working_3-way'!W129)&gt;0,0,PI()),ACOS('OddsRatio_working_3-way'!V129/(2*'OddsRatio_working_3-way'!X129)))</f>
        <v>5.1607916660173503E-2</v>
      </c>
      <c r="Z129" s="11">
        <f>'OddsRatio_working_3-way'!X129^(1/3)*COS('OddsRatio_working_3-way'!Y129/3)</f>
        <v>0.54215794709064913</v>
      </c>
      <c r="AA129" s="11">
        <f>'OddsRatio_working_3-way'!X129^(1/3)*COS(('OddsRatio_working_3-way'!Y129+2*PI())/3)</f>
        <v>-0.27915679735022053</v>
      </c>
      <c r="AB129" s="11">
        <f>'OddsRatio_working_3-way'!X129^(1/3)*COS(('OddsRatio_working_3-way'!Y129+4*PI())/3)</f>
        <v>-0.26300114974042849</v>
      </c>
      <c r="AC129" s="11">
        <f>'OddsRatio_working_3-way'!X129^(1/3)*SIN('OddsRatio_working_3-way'!Y129/3)</f>
        <v>9.3274674964461905E-3</v>
      </c>
      <c r="AD129" s="11">
        <f>'OddsRatio_working_3-way'!X129^(1/3)*SIN(('OddsRatio_working_3-way'!Y129+2*PI())/3)</f>
        <v>0.46485882129589867</v>
      </c>
      <c r="AE129" s="11">
        <f>'OddsRatio_working_3-way'!X129^(1/3)*SIN(('OddsRatio_working_3-way'!Y129+4*PI())/3)</f>
        <v>-0.47418628879234481</v>
      </c>
      <c r="AF129" s="11">
        <f>-'OddsRatio_working_3-way'!U129/(3*'OddsRatio_working_3-way'!X129^(1/3))*COS(('OddsRatio_working_3-way'!Y129)/3)</f>
        <v>0.54215794709064913</v>
      </c>
      <c r="AG129" s="11">
        <f>-'OddsRatio_working_3-way'!U129/(3*'OddsRatio_working_3-way'!X129^(1/3))*COS(('OddsRatio_working_3-way'!Y129+2*PI())/3)</f>
        <v>-0.27915679735022053</v>
      </c>
      <c r="AH129" s="11">
        <f>-'OddsRatio_working_3-way'!U129/(3*'OddsRatio_working_3-way'!X129^(1/3))*COS(('OddsRatio_working_3-way'!Y129+4*PI())/3)</f>
        <v>-0.26300114974042849</v>
      </c>
      <c r="AI129" s="11">
        <f>'OddsRatio_working_3-way'!U129/(3*'OddsRatio_working_3-way'!X129^(1/3))*SIN(('OddsRatio_working_3-way'!Y129)/3)</f>
        <v>-9.3274674964461905E-3</v>
      </c>
      <c r="AJ129" s="11">
        <f>'OddsRatio_working_3-way'!U129/(3*'OddsRatio_working_3-way'!X129^(1/3))*SIN(('OddsRatio_working_3-way'!Y129+2*PI())/3)</f>
        <v>-0.46485882129589867</v>
      </c>
      <c r="AK129" s="11">
        <f>'OddsRatio_working_3-way'!U129/(3*'OddsRatio_working_3-way'!X129^(1/3))*SIN(('OddsRatio_working_3-way'!Y129+4*PI())/3)</f>
        <v>0.47418628879234481</v>
      </c>
      <c r="AL129" s="11">
        <f>'OddsRatio_working_3-way'!Z129+'OddsRatio_working_3-way'!AF129</f>
        <v>1.0843158941812983</v>
      </c>
      <c r="AM129" s="11">
        <f>'OddsRatio_working_3-way'!AA129+'OddsRatio_working_3-way'!AG129</f>
        <v>-0.55831359470044106</v>
      </c>
      <c r="AN129" s="11">
        <f>'OddsRatio_working_3-way'!AB129+'OddsRatio_working_3-way'!AH129</f>
        <v>-0.52600229948085697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1.0843158941812983</v>
      </c>
      <c r="AS129" s="11">
        <f>IF(('OddsRatio_working_3-way'!X129=0),IF(Q129&gt;0,-Q129^(1/3),(-Q129)^(1/3)),'OddsRatio_working_3-way'!AM129-'OddsRatio_working_3-way'!R129/3)</f>
        <v>-0.55831359470044106</v>
      </c>
      <c r="AT129" s="11">
        <f>IF(('OddsRatio_working_3-way'!X129=0),IF(Q129&gt;0,-Q129^(1/3),(-Q129)^(1/3)),'OddsRatio_working_3-way'!AN129-'OddsRatio_working_3-way'!R129/3)</f>
        <v>-0.52600229948085697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1.36</v>
      </c>
      <c r="B130" s="4">
        <f>IF('True_Odds_Calculator_3-way'!B129="","",'True_Odds_Calculator_3-way'!B129)</f>
        <v>5.22</v>
      </c>
      <c r="C130" s="4">
        <f>IF('True_Odds_Calculator_3-way'!C129="","",'True_Odds_Calculator_3-way'!C129)</f>
        <v>8.77</v>
      </c>
      <c r="D130" s="9">
        <f t="shared" si="26"/>
        <v>0.71710268574915093</v>
      </c>
      <c r="E130" s="9">
        <f t="shared" si="27"/>
        <v>0.17779605844098567</v>
      </c>
      <c r="F130" s="9">
        <f t="shared" si="28"/>
        <v>0.1051012558098635</v>
      </c>
      <c r="G130" s="9">
        <f t="shared" si="29"/>
        <v>1.0958345137113517</v>
      </c>
      <c r="H130" s="9">
        <f t="shared" si="30"/>
        <v>1.3945004249360866</v>
      </c>
      <c r="I130" s="9">
        <f t="shared" si="31"/>
        <v>5.6244216478619036</v>
      </c>
      <c r="J130" s="9">
        <f t="shared" si="32"/>
        <v>9.5146341715372014</v>
      </c>
      <c r="K130" s="11">
        <f t="shared" si="33"/>
        <v>0.73529411764705876</v>
      </c>
      <c r="L130" s="11">
        <f t="shared" si="34"/>
        <v>0.19157088122605365</v>
      </c>
      <c r="M130" s="11">
        <f t="shared" si="35"/>
        <v>0.11402508551881414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-0.18959503748025386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0.19836175993877544</v>
      </c>
      <c r="Q130" s="11">
        <f>2*'OddsRatio_working_3-way'!K130*'OddsRatio_working_3-way'!L130*'OddsRatio_working_3-way'!M130</f>
        <v>3.2123361933404933E-2</v>
      </c>
      <c r="R130" s="11">
        <f t="shared" si="36"/>
        <v>0</v>
      </c>
      <c r="S130" s="11">
        <f t="shared" si="37"/>
        <v>-1.0462391978979653</v>
      </c>
      <c r="T130" s="11">
        <f t="shared" si="38"/>
        <v>-0.16943144905230206</v>
      </c>
      <c r="U130" s="11">
        <f>'OddsRatio_working_3-way'!S130-'OddsRatio_working_3-way'!R130^2/3</f>
        <v>-1.0462391978979653</v>
      </c>
      <c r="V130" s="11">
        <f>'OddsRatio_working_3-way'!S130*'OddsRatio_working_3-way'!R130/3-2*'OddsRatio_working_3-way'!R130^3/27-'OddsRatio_working_3-way'!T130</f>
        <v>0.16943144905230206</v>
      </c>
      <c r="W130" s="11">
        <f>'OddsRatio_working_3-way'!V130^2+4*'OddsRatio_working_3-way'!U130^3/27</f>
        <v>-0.14095678352364266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0.20595132886898634</v>
      </c>
      <c r="Y130" s="11">
        <f>IF('OddsRatio_working_3-way'!W130&gt;=0,IF('OddsRatio_working_3-way'!V130+SQRT('OddsRatio_working_3-way'!W130)&gt;0,0,PI()),ACOS('OddsRatio_working_3-way'!V130/(2*'OddsRatio_working_3-way'!X130)))</f>
        <v>1.1468741901187605</v>
      </c>
      <c r="Z130" s="11">
        <f>'OddsRatio_working_3-way'!X130^(1/3)*COS('OddsRatio_working_3-way'!Y130/3)</f>
        <v>0.54791725685567594</v>
      </c>
      <c r="AA130" s="11">
        <f>'OddsRatio_working_3-way'!X130^(1/3)*COS(('OddsRatio_working_3-way'!Y130+2*PI())/3)</f>
        <v>-0.46474596868998636</v>
      </c>
      <c r="AB130" s="11">
        <f>'OddsRatio_working_3-way'!X130^(1/3)*COS(('OddsRatio_working_3-way'!Y130+4*PI())/3)</f>
        <v>-8.3171288165689514E-2</v>
      </c>
      <c r="AC130" s="11">
        <f>'OddsRatio_working_3-way'!X130^(1/3)*SIN('OddsRatio_working_3-way'!Y130/3)</f>
        <v>0.22030224451664823</v>
      </c>
      <c r="AD130" s="11">
        <f>'OddsRatio_working_3-way'!X130^(1/3)*SIN(('OddsRatio_working_3-way'!Y130+2*PI())/3)</f>
        <v>0.36435914135057468</v>
      </c>
      <c r="AE130" s="11">
        <f>'OddsRatio_working_3-way'!X130^(1/3)*SIN(('OddsRatio_working_3-way'!Y130+4*PI())/3)</f>
        <v>-0.58466138586722283</v>
      </c>
      <c r="AF130" s="11">
        <f>-'OddsRatio_working_3-way'!U130/(3*'OddsRatio_working_3-way'!X130^(1/3))*COS(('OddsRatio_working_3-way'!Y130)/3)</f>
        <v>0.54791725685567583</v>
      </c>
      <c r="AG130" s="11">
        <f>-'OddsRatio_working_3-way'!U130/(3*'OddsRatio_working_3-way'!X130^(1/3))*COS(('OddsRatio_working_3-way'!Y130+2*PI())/3)</f>
        <v>-0.46474596868998624</v>
      </c>
      <c r="AH130" s="11">
        <f>-'OddsRatio_working_3-way'!U130/(3*'OddsRatio_working_3-way'!X130^(1/3))*COS(('OddsRatio_working_3-way'!Y130+4*PI())/3)</f>
        <v>-8.31712881656895E-2</v>
      </c>
      <c r="AI130" s="11">
        <f>'OddsRatio_working_3-way'!U130/(3*'OddsRatio_working_3-way'!X130^(1/3))*SIN(('OddsRatio_working_3-way'!Y130)/3)</f>
        <v>-0.2203022445166482</v>
      </c>
      <c r="AJ130" s="11">
        <f>'OddsRatio_working_3-way'!U130/(3*'OddsRatio_working_3-way'!X130^(1/3))*SIN(('OddsRatio_working_3-way'!Y130+2*PI())/3)</f>
        <v>-0.36435914135057462</v>
      </c>
      <c r="AK130" s="11">
        <f>'OddsRatio_working_3-way'!U130/(3*'OddsRatio_working_3-way'!X130^(1/3))*SIN(('OddsRatio_working_3-way'!Y130+4*PI())/3)</f>
        <v>0.58466138586722272</v>
      </c>
      <c r="AL130" s="11">
        <f>'OddsRatio_working_3-way'!Z130+'OddsRatio_working_3-way'!AF130</f>
        <v>1.0958345137113517</v>
      </c>
      <c r="AM130" s="11">
        <f>'OddsRatio_working_3-way'!AA130+'OddsRatio_working_3-way'!AG130</f>
        <v>-0.9294919373799726</v>
      </c>
      <c r="AN130" s="11">
        <f>'OddsRatio_working_3-way'!AB130+'OddsRatio_working_3-way'!AH130</f>
        <v>-0.166342576331379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1.0958345137113517</v>
      </c>
      <c r="AS130" s="11">
        <f>IF(('OddsRatio_working_3-way'!X130=0),IF(Q130&gt;0,-Q130^(1/3),(-Q130)^(1/3)),'OddsRatio_working_3-way'!AM130-'OddsRatio_working_3-way'!R130/3)</f>
        <v>-0.9294919373799726</v>
      </c>
      <c r="AT130" s="11">
        <f>IF(('OddsRatio_working_3-way'!X130=0),IF(Q130&gt;0,-Q130^(1/3),(-Q130)^(1/3)),'OddsRatio_working_3-way'!AN130-'OddsRatio_working_3-way'!R130/3)</f>
        <v>-0.166342576331379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2.81</v>
      </c>
      <c r="B131" s="4">
        <f>IF('True_Odds_Calculator_3-way'!B130="","",'True_Odds_Calculator_3-way'!B130)</f>
        <v>3.48</v>
      </c>
      <c r="C131" s="4">
        <f>IF('True_Odds_Calculator_3-way'!C130="","",'True_Odds_Calculator_3-way'!C130)</f>
        <v>2.56</v>
      </c>
      <c r="D131" s="9">
        <f t="shared" si="26"/>
        <v>0.34432003115955312</v>
      </c>
      <c r="E131" s="9">
        <f t="shared" si="27"/>
        <v>0.27707184927792494</v>
      </c>
      <c r="F131" s="9">
        <f t="shared" si="28"/>
        <v>0.37860811956252199</v>
      </c>
      <c r="G131" s="9">
        <f t="shared" si="29"/>
        <v>1.0520855414982309</v>
      </c>
      <c r="H131" s="9">
        <f t="shared" si="30"/>
        <v>2.9042748301117975</v>
      </c>
      <c r="I131" s="9">
        <f t="shared" si="31"/>
        <v>3.6091721429156127</v>
      </c>
      <c r="J131" s="9">
        <f t="shared" si="32"/>
        <v>2.6412534447372398</v>
      </c>
      <c r="K131" s="11">
        <f t="shared" si="33"/>
        <v>0.35587188612099646</v>
      </c>
      <c r="L131" s="11">
        <f t="shared" si="34"/>
        <v>0.28735632183908044</v>
      </c>
      <c r="M131" s="11">
        <f t="shared" si="35"/>
        <v>0.390625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-0.27972373910909321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0.23368473125536879</v>
      </c>
      <c r="Q131" s="11">
        <f>2*'OddsRatio_working_3-way'!K131*'OddsRatio_working_3-way'!L131*'OddsRatio_working_3-way'!M131</f>
        <v>7.9892215813801293E-2</v>
      </c>
      <c r="R131" s="11">
        <f t="shared" si="36"/>
        <v>0</v>
      </c>
      <c r="S131" s="11">
        <f t="shared" si="37"/>
        <v>-0.83541258242737471</v>
      </c>
      <c r="T131" s="11">
        <f t="shared" si="38"/>
        <v>-0.28561113929141013</v>
      </c>
      <c r="U131" s="11">
        <f>'OddsRatio_working_3-way'!S131-'OddsRatio_working_3-way'!R131^2/3</f>
        <v>-0.83541258242737471</v>
      </c>
      <c r="V131" s="11">
        <f>'OddsRatio_working_3-way'!S131*'OddsRatio_working_3-way'!R131/3-2*'OddsRatio_working_3-way'!R131^3/27-'OddsRatio_working_3-way'!T131</f>
        <v>0.28561113929141013</v>
      </c>
      <c r="W131" s="11">
        <f>'OddsRatio_working_3-way'!V131^2+4*'OddsRatio_working_3-way'!U131^3/27</f>
        <v>-4.8035052357412733E-3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0.14695001541602382</v>
      </c>
      <c r="Y131" s="11">
        <f>IF('OddsRatio_working_3-way'!W131&gt;=0,IF('OddsRatio_working_3-way'!V131+SQRT('OddsRatio_working_3-way'!W131)&gt;0,0,PI()),ACOS('OddsRatio_working_3-way'!V131/(2*'OddsRatio_working_3-way'!X131)))</f>
        <v>0.23806164689912857</v>
      </c>
      <c r="Z131" s="11">
        <f>'OddsRatio_working_3-way'!X131^(1/3)*COS('OddsRatio_working_3-way'!Y131/3)</f>
        <v>0.52604277074911543</v>
      </c>
      <c r="AA131" s="11">
        <f>'OddsRatio_working_3-way'!X131^(1/3)*COS(('OddsRatio_working_3-way'!Y131+2*PI())/3)</f>
        <v>-0.29924842104943561</v>
      </c>
      <c r="AB131" s="11">
        <f>'OddsRatio_working_3-way'!X131^(1/3)*COS(('OddsRatio_working_3-way'!Y131+4*PI())/3)</f>
        <v>-0.22679434969967965</v>
      </c>
      <c r="AC131" s="11">
        <f>'OddsRatio_working_3-way'!X131^(1/3)*SIN('OddsRatio_working_3-way'!Y131/3)</f>
        <v>4.1831377597666024E-2</v>
      </c>
      <c r="AD131" s="11">
        <f>'OddsRatio_working_3-way'!X131^(1/3)*SIN(('OddsRatio_working_3-way'!Y131+2*PI())/3)</f>
        <v>0.43465071414705458</v>
      </c>
      <c r="AE131" s="11">
        <f>'OddsRatio_working_3-way'!X131^(1/3)*SIN(('OddsRatio_working_3-way'!Y131+4*PI())/3)</f>
        <v>-0.47648209174472056</v>
      </c>
      <c r="AF131" s="11">
        <f>-'OddsRatio_working_3-way'!U131/(3*'OddsRatio_working_3-way'!X131^(1/3))*COS(('OddsRatio_working_3-way'!Y131)/3)</f>
        <v>0.52604277074911543</v>
      </c>
      <c r="AG131" s="11">
        <f>-'OddsRatio_working_3-way'!U131/(3*'OddsRatio_working_3-way'!X131^(1/3))*COS(('OddsRatio_working_3-way'!Y131+2*PI())/3)</f>
        <v>-0.29924842104943561</v>
      </c>
      <c r="AH131" s="11">
        <f>-'OddsRatio_working_3-way'!U131/(3*'OddsRatio_working_3-way'!X131^(1/3))*COS(('OddsRatio_working_3-way'!Y131+4*PI())/3)</f>
        <v>-0.22679434969967965</v>
      </c>
      <c r="AI131" s="11">
        <f>'OddsRatio_working_3-way'!U131/(3*'OddsRatio_working_3-way'!X131^(1/3))*SIN(('OddsRatio_working_3-way'!Y131)/3)</f>
        <v>-4.1831377597666024E-2</v>
      </c>
      <c r="AJ131" s="11">
        <f>'OddsRatio_working_3-way'!U131/(3*'OddsRatio_working_3-way'!X131^(1/3))*SIN(('OddsRatio_working_3-way'!Y131+2*PI())/3)</f>
        <v>-0.43465071414705458</v>
      </c>
      <c r="AK131" s="11">
        <f>'OddsRatio_working_3-way'!U131/(3*'OddsRatio_working_3-way'!X131^(1/3))*SIN(('OddsRatio_working_3-way'!Y131+4*PI())/3)</f>
        <v>0.47648209174472056</v>
      </c>
      <c r="AL131" s="11">
        <f>'OddsRatio_working_3-way'!Z131+'OddsRatio_working_3-way'!AF131</f>
        <v>1.0520855414982309</v>
      </c>
      <c r="AM131" s="11">
        <f>'OddsRatio_working_3-way'!AA131+'OddsRatio_working_3-way'!AG131</f>
        <v>-0.59849684209887122</v>
      </c>
      <c r="AN131" s="11">
        <f>'OddsRatio_working_3-way'!AB131+'OddsRatio_working_3-way'!AH131</f>
        <v>-0.45358869939935931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1.0520855414982309</v>
      </c>
      <c r="AS131" s="11">
        <f>IF(('OddsRatio_working_3-way'!X131=0),IF(Q131&gt;0,-Q131^(1/3),(-Q131)^(1/3)),'OddsRatio_working_3-way'!AM131-'OddsRatio_working_3-way'!R131/3)</f>
        <v>-0.59849684209887122</v>
      </c>
      <c r="AT131" s="11">
        <f>IF(('OddsRatio_working_3-way'!X131=0),IF(Q131&gt;0,-Q131^(1/3),(-Q131)^(1/3)),'OddsRatio_working_3-way'!AN131-'OddsRatio_working_3-way'!R131/3)</f>
        <v>-0.45358869939935931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1.83</v>
      </c>
      <c r="B132" s="4">
        <f>IF('True_Odds_Calculator_3-way'!B131="","",'True_Odds_Calculator_3-way'!B131)</f>
        <v>3.64</v>
      </c>
      <c r="C132" s="4">
        <f>IF('True_Odds_Calculator_3-way'!C131="","",'True_Odds_Calculator_3-way'!C131)</f>
        <v>4.41</v>
      </c>
      <c r="D132" s="9">
        <f t="shared" ref="D132:D195" si="39">(K132/(AR132+K132-(AR132*K132)))</f>
        <v>0.52710151453964205</v>
      </c>
      <c r="E132" s="9">
        <f t="shared" ref="E132:E195" si="40">(L132/(AR132+L132-(AR132*L132)))</f>
        <v>0.25949478212288518</v>
      </c>
      <c r="F132" s="9">
        <f t="shared" ref="F132:F195" si="41">(M132/(AR132+M132-(AR132*M132)))</f>
        <v>0.21340370333747305</v>
      </c>
      <c r="G132" s="9">
        <f t="shared" ref="G132:G195" si="42">AR132</f>
        <v>1.0809250128898493</v>
      </c>
      <c r="H132" s="9">
        <f t="shared" ref="H132:H195" si="43">IF(A132="","",1/D132)</f>
        <v>1.8971677606985748</v>
      </c>
      <c r="I132" s="9">
        <f t="shared" ref="I132:I195" si="44">IF(B132="","",1/E132)</f>
        <v>3.8536420340292024</v>
      </c>
      <c r="J132" s="9">
        <f t="shared" ref="J132:J195" si="45">IF(C132="","",1/F132)</f>
        <v>4.6859542939543868</v>
      </c>
      <c r="K132" s="11">
        <f t="shared" ref="K132:K195" si="46">1/A132</f>
        <v>0.54644808743169393</v>
      </c>
      <c r="L132" s="11">
        <f t="shared" ref="L132:L195" si="47">1/B132</f>
        <v>0.27472527472527469</v>
      </c>
      <c r="M132" s="11">
        <f t="shared" ref="M132:M195" si="48">1/C132</f>
        <v>0.22675736961451246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-0.25435796128335464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0.23420565407852123</v>
      </c>
      <c r="Q132" s="11">
        <f>2*'OddsRatio_working_3-way'!K132*'OddsRatio_working_3-way'!L132*'OddsRatio_working_3-way'!M132</f>
        <v>6.8083038976314292E-2</v>
      </c>
      <c r="R132" s="11">
        <f t="shared" ref="R132:R195" si="49">O132/N132</f>
        <v>0</v>
      </c>
      <c r="S132" s="11">
        <f t="shared" ref="S132:S195" si="50">P132/N132</f>
        <v>-0.92077186378143772</v>
      </c>
      <c r="T132" s="11">
        <f t="shared" ref="T132:T195" si="51">Q132/N132</f>
        <v>-0.2676662394713481</v>
      </c>
      <c r="U132" s="11">
        <f>'OddsRatio_working_3-way'!S132-'OddsRatio_working_3-way'!R132^2/3</f>
        <v>-0.92077186378143772</v>
      </c>
      <c r="V132" s="11">
        <f>'OddsRatio_working_3-way'!S132*'OddsRatio_working_3-way'!R132/3-2*'OddsRatio_working_3-way'!R132^3/27-'OddsRatio_working_3-way'!T132</f>
        <v>0.2676662394713481</v>
      </c>
      <c r="W132" s="11">
        <f>'OddsRatio_working_3-way'!V132^2+4*'OddsRatio_working_3-way'!U132^3/27</f>
        <v>-4.4006571107872372E-2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0.170038074310289</v>
      </c>
      <c r="Y132" s="11">
        <f>IF('OddsRatio_working_3-way'!W132&gt;=0,IF('OddsRatio_working_3-way'!V132+SQRT('OddsRatio_working_3-way'!W132)&gt;0,0,PI()),ACOS('OddsRatio_working_3-way'!V132/(2*'OddsRatio_working_3-way'!X132)))</f>
        <v>0.66473972017201199</v>
      </c>
      <c r="Z132" s="11">
        <f>'OddsRatio_working_3-way'!X132^(1/3)*COS('OddsRatio_working_3-way'!Y132/3)</f>
        <v>0.54046250644492466</v>
      </c>
      <c r="AA132" s="11">
        <f>'OddsRatio_working_3-way'!X132^(1/3)*COS(('OddsRatio_working_3-way'!Y132+2*PI())/3)</f>
        <v>-0.37567401158363073</v>
      </c>
      <c r="AB132" s="11">
        <f>'OddsRatio_working_3-way'!X132^(1/3)*COS(('OddsRatio_working_3-way'!Y132+4*PI())/3)</f>
        <v>-0.1647884948612939</v>
      </c>
      <c r="AC132" s="11">
        <f>'OddsRatio_working_3-way'!X132^(1/3)*SIN('OddsRatio_working_3-way'!Y132/3)</f>
        <v>0.1217548098478345</v>
      </c>
      <c r="AD132" s="11">
        <f>'OddsRatio_working_3-way'!X132^(1/3)*SIN(('OddsRatio_working_3-way'!Y132+2*PI())/3)</f>
        <v>0.4071768554503985</v>
      </c>
      <c r="AE132" s="11">
        <f>'OddsRatio_working_3-way'!X132^(1/3)*SIN(('OddsRatio_working_3-way'!Y132+4*PI())/3)</f>
        <v>-0.52893166529823299</v>
      </c>
      <c r="AF132" s="11">
        <f>-'OddsRatio_working_3-way'!U132/(3*'OddsRatio_working_3-way'!X132^(1/3))*COS(('OddsRatio_working_3-way'!Y132)/3)</f>
        <v>0.54046250644492455</v>
      </c>
      <c r="AG132" s="11">
        <f>-'OddsRatio_working_3-way'!U132/(3*'OddsRatio_working_3-way'!X132^(1/3))*COS(('OddsRatio_working_3-way'!Y132+2*PI())/3)</f>
        <v>-0.37567401158363062</v>
      </c>
      <c r="AH132" s="11">
        <f>-'OddsRatio_working_3-way'!U132/(3*'OddsRatio_working_3-way'!X132^(1/3))*COS(('OddsRatio_working_3-way'!Y132+4*PI())/3)</f>
        <v>-0.16478849486129385</v>
      </c>
      <c r="AI132" s="11">
        <f>'OddsRatio_working_3-way'!U132/(3*'OddsRatio_working_3-way'!X132^(1/3))*SIN(('OddsRatio_working_3-way'!Y132)/3)</f>
        <v>-0.12175480984783447</v>
      </c>
      <c r="AJ132" s="11">
        <f>'OddsRatio_working_3-way'!U132/(3*'OddsRatio_working_3-way'!X132^(1/3))*SIN(('OddsRatio_working_3-way'!Y132+2*PI())/3)</f>
        <v>-0.40717685545039844</v>
      </c>
      <c r="AK132" s="11">
        <f>'OddsRatio_working_3-way'!U132/(3*'OddsRatio_working_3-way'!X132^(1/3))*SIN(('OddsRatio_working_3-way'!Y132+4*PI())/3)</f>
        <v>0.52893166529823288</v>
      </c>
      <c r="AL132" s="11">
        <f>'OddsRatio_working_3-way'!Z132+'OddsRatio_working_3-way'!AF132</f>
        <v>1.0809250128898493</v>
      </c>
      <c r="AM132" s="11">
        <f>'OddsRatio_working_3-way'!AA132+'OddsRatio_working_3-way'!AG132</f>
        <v>-0.75134802316726135</v>
      </c>
      <c r="AN132" s="11">
        <f>'OddsRatio_working_3-way'!AB132+'OddsRatio_working_3-way'!AH132</f>
        <v>-0.32957698972258775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1.0809250128898493</v>
      </c>
      <c r="AS132" s="11">
        <f>IF(('OddsRatio_working_3-way'!X132=0),IF(Q132&gt;0,-Q132^(1/3),(-Q132)^(1/3)),'OddsRatio_working_3-way'!AM132-'OddsRatio_working_3-way'!R132/3)</f>
        <v>-0.75134802316726135</v>
      </c>
      <c r="AT132" s="11">
        <f>IF(('OddsRatio_working_3-way'!X132=0),IF(Q132&gt;0,-Q132^(1/3),(-Q132)^(1/3)),'OddsRatio_working_3-way'!AN132-'OddsRatio_working_3-way'!R132/3)</f>
        <v>-0.32957698972258775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2.33</v>
      </c>
      <c r="B133" s="4">
        <f>IF('True_Odds_Calculator_3-way'!B132="","",'True_Odds_Calculator_3-way'!B132)</f>
        <v>3.22</v>
      </c>
      <c r="C133" s="4">
        <f>IF('True_Odds_Calculator_3-way'!C132="","",'True_Odds_Calculator_3-way'!C132)</f>
        <v>3.34</v>
      </c>
      <c r="D133" s="9">
        <f t="shared" si="39"/>
        <v>0.4147806943250566</v>
      </c>
      <c r="E133" s="9">
        <f t="shared" si="40"/>
        <v>0.29805751923621127</v>
      </c>
      <c r="F133" s="9">
        <f t="shared" si="41"/>
        <v>0.28716178643873203</v>
      </c>
      <c r="G133" s="9">
        <f t="shared" si="42"/>
        <v>1.0608365373925486</v>
      </c>
      <c r="H133" s="9">
        <f t="shared" si="43"/>
        <v>2.41091259473209</v>
      </c>
      <c r="I133" s="9">
        <f t="shared" si="44"/>
        <v>3.3550571130114579</v>
      </c>
      <c r="J133" s="9">
        <f t="shared" si="45"/>
        <v>3.482357497498564</v>
      </c>
      <c r="K133" s="11">
        <f t="shared" si="46"/>
        <v>0.42918454935622319</v>
      </c>
      <c r="L133" s="11">
        <f t="shared" si="47"/>
        <v>0.3105590062111801</v>
      </c>
      <c r="M133" s="11">
        <f t="shared" si="48"/>
        <v>0.29940119760479045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-0.27571615492657153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0.23504825712315941</v>
      </c>
      <c r="Q133" s="11">
        <f>2*'OddsRatio_working_3-way'!K133*'OddsRatio_working_3-way'!L133*'OddsRatio_working_3-way'!M133</f>
        <v>7.9812650975605914E-2</v>
      </c>
      <c r="R133" s="11">
        <f t="shared" si="49"/>
        <v>0</v>
      </c>
      <c r="S133" s="11">
        <f t="shared" si="50"/>
        <v>-0.85250085250085272</v>
      </c>
      <c r="T133" s="11">
        <f t="shared" si="51"/>
        <v>-0.28947397368450006</v>
      </c>
      <c r="U133" s="11">
        <f>'OddsRatio_working_3-way'!S133-'OddsRatio_working_3-way'!R133^2/3</f>
        <v>-0.85250085250085272</v>
      </c>
      <c r="V133" s="11">
        <f>'OddsRatio_working_3-way'!S133*'OddsRatio_working_3-way'!R133/3-2*'OddsRatio_working_3-way'!R133^3/27-'OddsRatio_working_3-way'!T133</f>
        <v>0.28947397368450006</v>
      </c>
      <c r="W133" s="11">
        <f>'OddsRatio_working_3-way'!V133^2+4*'OddsRatio_working_3-way'!U133^3/27</f>
        <v>-7.9917166049093963E-3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0.15148176296637494</v>
      </c>
      <c r="Y133" s="11">
        <f>IF('OddsRatio_working_3-way'!W133&gt;=0,IF('OddsRatio_working_3-way'!V133+SQRT('OddsRatio_working_3-way'!W133)&gt;0,0,PI()),ACOS('OddsRatio_working_3-way'!V133/(2*'OddsRatio_working_3-way'!X133)))</f>
        <v>0.29953207515163816</v>
      </c>
      <c r="Z133" s="11">
        <f>'OddsRatio_working_3-way'!X133^(1/3)*COS('OddsRatio_working_3-way'!Y133/3)</f>
        <v>0.53041826869627429</v>
      </c>
      <c r="AA133" s="11">
        <f>'OddsRatio_working_3-way'!X133^(1/3)*COS(('OddsRatio_working_3-way'!Y133+2*PI())/3)</f>
        <v>-0.31122606927592622</v>
      </c>
      <c r="AB133" s="11">
        <f>'OddsRatio_working_3-way'!X133^(1/3)*COS(('OddsRatio_working_3-way'!Y133+4*PI())/3)</f>
        <v>-0.21919219942034796</v>
      </c>
      <c r="AC133" s="11">
        <f>'OddsRatio_working_3-way'!X133^(1/3)*SIN('OddsRatio_working_3-way'!Y133/3)</f>
        <v>5.3135779535681132E-2</v>
      </c>
      <c r="AD133" s="11">
        <f>'OddsRatio_working_3-way'!X133^(1/3)*SIN(('OddsRatio_working_3-way'!Y133+2*PI())/3)</f>
        <v>0.43278780555449325</v>
      </c>
      <c r="AE133" s="11">
        <f>'OddsRatio_working_3-way'!X133^(1/3)*SIN(('OddsRatio_working_3-way'!Y133+4*PI())/3)</f>
        <v>-0.48592358509017436</v>
      </c>
      <c r="AF133" s="11">
        <f>-'OddsRatio_working_3-way'!U133/(3*'OddsRatio_working_3-way'!X133^(1/3))*COS(('OddsRatio_working_3-way'!Y133)/3)</f>
        <v>0.53041826869627429</v>
      </c>
      <c r="AG133" s="11">
        <f>-'OddsRatio_working_3-way'!U133/(3*'OddsRatio_working_3-way'!X133^(1/3))*COS(('OddsRatio_working_3-way'!Y133+2*PI())/3)</f>
        <v>-0.31122606927592622</v>
      </c>
      <c r="AH133" s="11">
        <f>-'OddsRatio_working_3-way'!U133/(3*'OddsRatio_working_3-way'!X133^(1/3))*COS(('OddsRatio_working_3-way'!Y133+4*PI())/3)</f>
        <v>-0.21919219942034796</v>
      </c>
      <c r="AI133" s="11">
        <f>'OddsRatio_working_3-way'!U133/(3*'OddsRatio_working_3-way'!X133^(1/3))*SIN(('OddsRatio_working_3-way'!Y133)/3)</f>
        <v>-5.3135779535681132E-2</v>
      </c>
      <c r="AJ133" s="11">
        <f>'OddsRatio_working_3-way'!U133/(3*'OddsRatio_working_3-way'!X133^(1/3))*SIN(('OddsRatio_working_3-way'!Y133+2*PI())/3)</f>
        <v>-0.43278780555449325</v>
      </c>
      <c r="AK133" s="11">
        <f>'OddsRatio_working_3-way'!U133/(3*'OddsRatio_working_3-way'!X133^(1/3))*SIN(('OddsRatio_working_3-way'!Y133+4*PI())/3)</f>
        <v>0.48592358509017436</v>
      </c>
      <c r="AL133" s="11">
        <f>'OddsRatio_working_3-way'!Z133+'OddsRatio_working_3-way'!AF133</f>
        <v>1.0608365373925486</v>
      </c>
      <c r="AM133" s="11">
        <f>'OddsRatio_working_3-way'!AA133+'OddsRatio_working_3-way'!AG133</f>
        <v>-0.62245213855185244</v>
      </c>
      <c r="AN133" s="11">
        <f>'OddsRatio_working_3-way'!AB133+'OddsRatio_working_3-way'!AH133</f>
        <v>-0.43838439884069591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1.0608365373925486</v>
      </c>
      <c r="AS133" s="11">
        <f>IF(('OddsRatio_working_3-way'!X133=0),IF(Q133&gt;0,-Q133^(1/3),(-Q133)^(1/3)),'OddsRatio_working_3-way'!AM133-'OddsRatio_working_3-way'!R133/3)</f>
        <v>-0.62245213855185244</v>
      </c>
      <c r="AT133" s="11">
        <f>IF(('OddsRatio_working_3-way'!X133=0),IF(Q133&gt;0,-Q133^(1/3),(-Q133)^(1/3)),'OddsRatio_working_3-way'!AN133-'OddsRatio_working_3-way'!R133/3)</f>
        <v>-0.43838439884069591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2.86</v>
      </c>
      <c r="B2" s="4">
        <f>IF('True_Odds_Calculator_3-way'!B3="","",'True_Odds_Calculator_3-way'!B3)</f>
        <v>3.13</v>
      </c>
      <c r="C2" s="4">
        <f>IF('True_Odds_Calculator_3-way'!C3="","",'True_Odds_Calculator_3-way'!C3)</f>
        <v>2.76</v>
      </c>
      <c r="D2" s="4">
        <f>IF(A2="","",((1/A2)+(1/B2)+(1/C2))-1)</f>
        <v>3.1458008121433734E-2</v>
      </c>
      <c r="E2" s="4">
        <f>IF(A2="","",(3*A2)/(3-($D2*A2)))</f>
        <v>2.9484231140823756</v>
      </c>
      <c r="F2" s="4">
        <f>IF(B2="","",(3*B2)/(3-($D2*B2)))</f>
        <v>3.2362164707263084</v>
      </c>
      <c r="G2" s="4">
        <f>IF(C2="","",(3*C2)/(3-($D2*C2)))</f>
        <v>2.8422588580608887</v>
      </c>
      <c r="I2" s="4">
        <f>IF(A2="","",D2+1)</f>
        <v>1.0314580081214337</v>
      </c>
    </row>
    <row r="3" spans="1:9" x14ac:dyDescent="0.2">
      <c r="A3" s="4">
        <f>IF('True_Odds_Calculator_3-way'!A4="","",'True_Odds_Calculator_3-way'!A4)</f>
        <v>2.52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2.86</v>
      </c>
      <c r="D3" s="4">
        <f t="shared" ref="D3:D66" si="0">IF(A3="","",((1/A3)+(1/B3)+(1/C3))-1)</f>
        <v>4.4983209162313464E-2</v>
      </c>
      <c r="E3" s="4">
        <f t="shared" ref="E3:E66" si="1">IF(A3="","",(3*A3)/(3-($D3*A3)))</f>
        <v>2.6189597395516202</v>
      </c>
      <c r="F3" s="4">
        <f t="shared" ref="F3:F66" si="2">IF(B3="","",(3*B3)/(3-($D3*B3)))</f>
        <v>3.5271743788323837</v>
      </c>
      <c r="G3" s="4">
        <f t="shared" ref="G3:G66" si="3">IF(C3="","",(3*C3)/(3-($D3*C3)))</f>
        <v>2.988143525226155</v>
      </c>
      <c r="I3" s="4">
        <f t="shared" ref="I3:I66" si="4">IF(A3="","",D3+1)</f>
        <v>1.0449832091623135</v>
      </c>
    </row>
    <row r="4" spans="1:9" x14ac:dyDescent="0.2">
      <c r="A4" s="4">
        <f>IF('True_Odds_Calculator_3-way'!A5="","",'True_Odds_Calculator_3-way'!A5)</f>
        <v>12.93</v>
      </c>
      <c r="B4" s="4">
        <f>IF('True_Odds_Calculator_3-way'!B5="","",'True_Odds_Calculator_3-way'!B5)</f>
        <v>4.91</v>
      </c>
      <c r="C4" s="4">
        <f>IF('True_Odds_Calculator_3-way'!C5="","",'True_Odds_Calculator_3-way'!C5)</f>
        <v>1.3</v>
      </c>
      <c r="D4" s="4">
        <f t="shared" si="0"/>
        <v>5.0236277505782745E-2</v>
      </c>
      <c r="E4" s="4">
        <f t="shared" si="1"/>
        <v>16.503258372220273</v>
      </c>
      <c r="F4" s="4">
        <f t="shared" si="2"/>
        <v>5.3498662190809192</v>
      </c>
      <c r="G4" s="4">
        <f t="shared" si="3"/>
        <v>1.3289295383317485</v>
      </c>
      <c r="I4" s="4">
        <f t="shared" si="4"/>
        <v>1.0502362775057827</v>
      </c>
    </row>
    <row r="5" spans="1:9" x14ac:dyDescent="0.2">
      <c r="A5" s="4">
        <f>IF('True_Odds_Calculator_3-way'!A6="","",'True_Odds_Calculator_3-way'!A6)</f>
        <v>6.17</v>
      </c>
      <c r="B5" s="4">
        <f>IF('True_Odds_Calculator_3-way'!B6="","",'True_Odds_Calculator_3-way'!B6)</f>
        <v>3.79</v>
      </c>
      <c r="C5" s="4">
        <f>IF('True_Odds_Calculator_3-way'!C6="","",'True_Odds_Calculator_3-way'!C6)</f>
        <v>1.6</v>
      </c>
      <c r="D5" s="4">
        <f t="shared" si="0"/>
        <v>5.0926797039039018E-2</v>
      </c>
      <c r="E5" s="4">
        <f t="shared" si="1"/>
        <v>6.8918483806913411</v>
      </c>
      <c r="F5" s="4">
        <f t="shared" si="2"/>
        <v>4.0506059418460385</v>
      </c>
      <c r="G5" s="4">
        <f t="shared" si="3"/>
        <v>1.6446708361979081</v>
      </c>
      <c r="I5" s="4">
        <f t="shared" si="4"/>
        <v>1.050926797039039</v>
      </c>
    </row>
    <row r="6" spans="1:9" x14ac:dyDescent="0.2">
      <c r="A6" s="4">
        <f>IF('True_Odds_Calculator_3-way'!A7="","",'True_Odds_Calculator_3-way'!A7)</f>
        <v>1.89</v>
      </c>
      <c r="B6" s="4">
        <f>IF('True_Odds_Calculator_3-way'!B7="","",'True_Odds_Calculator_3-way'!B7)</f>
        <v>3.89</v>
      </c>
      <c r="C6" s="4">
        <f>IF('True_Odds_Calculator_3-way'!C7="","",'True_Odds_Calculator_3-way'!C7)</f>
        <v>4.1100000000000003</v>
      </c>
      <c r="D6" s="4">
        <f t="shared" si="0"/>
        <v>2.9478940273979015E-2</v>
      </c>
      <c r="E6" s="4">
        <f t="shared" si="1"/>
        <v>1.9257647882601574</v>
      </c>
      <c r="F6" s="4">
        <f t="shared" si="2"/>
        <v>4.0446023324660221</v>
      </c>
      <c r="G6" s="4">
        <f t="shared" si="3"/>
        <v>4.2829727730431149</v>
      </c>
      <c r="I6" s="4">
        <f t="shared" si="4"/>
        <v>1.029478940273979</v>
      </c>
    </row>
    <row r="7" spans="1:9" x14ac:dyDescent="0.2">
      <c r="A7" s="4">
        <f>IF('True_Odds_Calculator_3-way'!A8="","",'True_Odds_Calculator_3-way'!A8)</f>
        <v>3.82</v>
      </c>
      <c r="B7" s="4">
        <f>IF('True_Odds_Calculator_3-way'!B8="","",'True_Odds_Calculator_3-way'!B8)</f>
        <v>3.71</v>
      </c>
      <c r="C7" s="4">
        <f>IF('True_Odds_Calculator_3-way'!C8="","",'True_Odds_Calculator_3-way'!C8)</f>
        <v>2.0099999999999998</v>
      </c>
      <c r="D7" s="4">
        <f t="shared" si="0"/>
        <v>2.8834321498728333E-2</v>
      </c>
      <c r="E7" s="4">
        <f t="shared" si="1"/>
        <v>3.9655997826813474</v>
      </c>
      <c r="F7" s="4">
        <f t="shared" si="2"/>
        <v>3.8471846182422338</v>
      </c>
      <c r="G7" s="4">
        <f t="shared" si="3"/>
        <v>2.0495961383776775</v>
      </c>
      <c r="I7" s="4">
        <f t="shared" si="4"/>
        <v>1.0288343214987283</v>
      </c>
    </row>
    <row r="8" spans="1:9" x14ac:dyDescent="0.2">
      <c r="A8" s="4">
        <f>IF('True_Odds_Calculator_3-way'!A9="","",'True_Odds_Calculator_3-way'!A9)</f>
        <v>2.69</v>
      </c>
      <c r="B8" s="4">
        <f>IF('True_Odds_Calculator_3-way'!B9="","",'True_Odds_Calculator_3-way'!B9)</f>
        <v>3.23</v>
      </c>
      <c r="C8" s="4">
        <f>IF('True_Odds_Calculator_3-way'!C9="","",'True_Odds_Calculator_3-way'!C9)</f>
        <v>2.89</v>
      </c>
      <c r="D8" s="4">
        <f t="shared" si="0"/>
        <v>2.7365496361399844E-2</v>
      </c>
      <c r="E8" s="4">
        <f t="shared" si="1"/>
        <v>2.7576668809537002</v>
      </c>
      <c r="F8" s="4">
        <f t="shared" si="2"/>
        <v>3.3280562442216515</v>
      </c>
      <c r="G8" s="4">
        <f t="shared" si="3"/>
        <v>2.968249268694918</v>
      </c>
      <c r="I8" s="4">
        <f t="shared" si="4"/>
        <v>1.0273654963613998</v>
      </c>
    </row>
    <row r="9" spans="1:9" x14ac:dyDescent="0.2">
      <c r="A9" s="4">
        <f>IF('True_Odds_Calculator_3-way'!A10="","",'True_Odds_Calculator_3-way'!A10)</f>
        <v>2.2400000000000002</v>
      </c>
      <c r="B9" s="4">
        <f>IF('True_Odds_Calculator_3-way'!B10="","",'True_Odds_Calculator_3-way'!B10)</f>
        <v>3.42</v>
      </c>
      <c r="C9" s="4">
        <f>IF('True_Odds_Calculator_3-way'!C10="","",'True_Odds_Calculator_3-way'!C10)</f>
        <v>3.45</v>
      </c>
      <c r="D9" s="4">
        <f t="shared" si="0"/>
        <v>2.8681304711053013E-2</v>
      </c>
      <c r="E9" s="4">
        <f t="shared" si="1"/>
        <v>2.2890202246256819</v>
      </c>
      <c r="F9" s="4">
        <f t="shared" si="2"/>
        <v>3.5356024892579851</v>
      </c>
      <c r="G9" s="4">
        <f t="shared" si="3"/>
        <v>3.5676743897237095</v>
      </c>
      <c r="I9" s="4">
        <f t="shared" si="4"/>
        <v>1.028681304711053</v>
      </c>
    </row>
    <row r="10" spans="1:9" x14ac:dyDescent="0.2">
      <c r="A10" s="4">
        <f>IF('True_Odds_Calculator_3-way'!A11="","",'True_Odds_Calculator_3-way'!A11)</f>
        <v>3.69</v>
      </c>
      <c r="B10" s="4">
        <f>IF('True_Odds_Calculator_3-way'!B11="","",'True_Odds_Calculator_3-way'!B11)</f>
        <v>3.38</v>
      </c>
      <c r="C10" s="4">
        <f>IF('True_Odds_Calculator_3-way'!C11="","",'True_Odds_Calculator_3-way'!C11)</f>
        <v>2.17</v>
      </c>
      <c r="D10" s="4">
        <f t="shared" si="0"/>
        <v>2.769019128033845E-2</v>
      </c>
      <c r="E10" s="4">
        <f t="shared" si="1"/>
        <v>3.8201088397145933</v>
      </c>
      <c r="F10" s="4">
        <f t="shared" si="2"/>
        <v>3.4888436012432549</v>
      </c>
      <c r="G10" s="4">
        <f t="shared" si="3"/>
        <v>2.2143517796053769</v>
      </c>
      <c r="I10" s="4">
        <f t="shared" si="4"/>
        <v>1.0276901912803384</v>
      </c>
    </row>
    <row r="11" spans="1:9" x14ac:dyDescent="0.2">
      <c r="A11" s="4">
        <f>IF('True_Odds_Calculator_3-way'!A12="","",'True_Odds_Calculator_3-way'!A12)</f>
        <v>1.86</v>
      </c>
      <c r="B11" s="4">
        <f>IF('True_Odds_Calculator_3-way'!B12="","",'True_Odds_Calculator_3-way'!B12)</f>
        <v>3.69</v>
      </c>
      <c r="C11" s="4">
        <f>IF('True_Odds_Calculator_3-way'!C12="","",'True_Odds_Calculator_3-way'!C12)</f>
        <v>4.5</v>
      </c>
      <c r="D11" s="4">
        <f t="shared" si="0"/>
        <v>3.0859340851473016E-2</v>
      </c>
      <c r="E11" s="4">
        <f t="shared" si="1"/>
        <v>1.8962811515720839</v>
      </c>
      <c r="F11" s="4">
        <f t="shared" si="2"/>
        <v>3.8355873477143176</v>
      </c>
      <c r="G11" s="4">
        <f t="shared" si="3"/>
        <v>4.7184105596040142</v>
      </c>
      <c r="I11" s="4">
        <f t="shared" si="4"/>
        <v>1.030859340851473</v>
      </c>
    </row>
    <row r="12" spans="1:9" x14ac:dyDescent="0.2">
      <c r="A12" s="4">
        <f>IF('True_Odds_Calculator_3-way'!A13="","",'True_Odds_Calculator_3-way'!A13)</f>
        <v>2.3199999999999998</v>
      </c>
      <c r="B12" s="4">
        <f>IF('True_Odds_Calculator_3-way'!B13="","",'True_Odds_Calculator_3-way'!B13)</f>
        <v>3.07</v>
      </c>
      <c r="C12" s="4">
        <f>IF('True_Odds_Calculator_3-way'!C13="","",'True_Odds_Calculator_3-way'!C13)</f>
        <v>3.48</v>
      </c>
      <c r="D12" s="4">
        <f t="shared" si="0"/>
        <v>4.4123703620502441E-2</v>
      </c>
      <c r="E12" s="4">
        <f t="shared" si="1"/>
        <v>2.4019604904223746</v>
      </c>
      <c r="F12" s="4">
        <f t="shared" si="2"/>
        <v>3.2151756515458536</v>
      </c>
      <c r="G12" s="4">
        <f t="shared" si="3"/>
        <v>3.6677270958734809</v>
      </c>
      <c r="I12" s="4">
        <f t="shared" si="4"/>
        <v>1.0441237036205024</v>
      </c>
    </row>
    <row r="13" spans="1:9" x14ac:dyDescent="0.2">
      <c r="A13" s="4">
        <f>IF('True_Odds_Calculator_3-way'!A14="","",'True_Odds_Calculator_3-way'!A14)</f>
        <v>1.93</v>
      </c>
      <c r="B13" s="4">
        <f>IF('True_Odds_Calculator_3-way'!B14="","",'True_Odds_Calculator_3-way'!B14)</f>
        <v>3.45</v>
      </c>
      <c r="C13" s="4">
        <f>IF('True_Odds_Calculator_3-way'!C14="","",'True_Odds_Calculator_3-way'!C14)</f>
        <v>4.42</v>
      </c>
      <c r="D13" s="4">
        <f t="shared" si="0"/>
        <v>3.423413138107767E-2</v>
      </c>
      <c r="E13" s="4">
        <f t="shared" si="1"/>
        <v>1.9734634764336727</v>
      </c>
      <c r="F13" s="4">
        <f t="shared" si="2"/>
        <v>3.591390348381303</v>
      </c>
      <c r="G13" s="4">
        <f t="shared" si="3"/>
        <v>4.6547790828433415</v>
      </c>
      <c r="I13" s="4">
        <f t="shared" si="4"/>
        <v>1.0342341313810777</v>
      </c>
    </row>
    <row r="14" spans="1:9" x14ac:dyDescent="0.2">
      <c r="A14" s="4">
        <f>IF('True_Odds_Calculator_3-way'!A15="","",'True_Odds_Calculator_3-way'!A15)</f>
        <v>2.5099999999999998</v>
      </c>
      <c r="B14" s="4">
        <f>IF('True_Odds_Calculator_3-way'!B15="","",'True_Odds_Calculator_3-way'!B15)</f>
        <v>3.19</v>
      </c>
      <c r="C14" s="4">
        <f>IF('True_Odds_Calculator_3-way'!C15="","",'True_Odds_Calculator_3-way'!C15)</f>
        <v>3.12</v>
      </c>
      <c r="D14" s="4">
        <f t="shared" si="0"/>
        <v>3.2398818839264099E-2</v>
      </c>
      <c r="E14" s="4">
        <f t="shared" si="1"/>
        <v>2.5799343096781069</v>
      </c>
      <c r="F14" s="4">
        <f t="shared" si="2"/>
        <v>3.3038190235083169</v>
      </c>
      <c r="G14" s="4">
        <f t="shared" si="3"/>
        <v>3.2287934580908084</v>
      </c>
      <c r="I14" s="4">
        <f t="shared" si="4"/>
        <v>1.0323988188392641</v>
      </c>
    </row>
    <row r="15" spans="1:9" x14ac:dyDescent="0.2">
      <c r="A15" s="4">
        <f>IF('True_Odds_Calculator_3-way'!A16="","",'True_Odds_Calculator_3-way'!A16)</f>
        <v>3.1</v>
      </c>
      <c r="B15" s="4">
        <f>IF('True_Odds_Calculator_3-way'!B16="","",'True_Odds_Calculator_3-way'!B16)</f>
        <v>2.96</v>
      </c>
      <c r="C15" s="4">
        <f>IF('True_Odds_Calculator_3-way'!C16="","",'True_Odds_Calculator_3-way'!C16)</f>
        <v>2.69</v>
      </c>
      <c r="D15" s="4">
        <f t="shared" si="0"/>
        <v>3.2165694895039065E-2</v>
      </c>
      <c r="E15" s="4">
        <f t="shared" si="1"/>
        <v>3.2065799342145151</v>
      </c>
      <c r="F15" s="4">
        <f t="shared" si="2"/>
        <v>3.0570200932665759</v>
      </c>
      <c r="G15" s="4">
        <f t="shared" si="3"/>
        <v>2.7698888757554045</v>
      </c>
      <c r="I15" s="4">
        <f t="shared" si="4"/>
        <v>1.0321656948950391</v>
      </c>
    </row>
    <row r="16" spans="1:9" x14ac:dyDescent="0.2">
      <c r="A16" s="4">
        <f>IF('True_Odds_Calculator_3-way'!A17="","",'True_Odds_Calculator_3-way'!A17)</f>
        <v>5.21</v>
      </c>
      <c r="B16" s="4">
        <f>IF('True_Odds_Calculator_3-way'!B17="","",'True_Odds_Calculator_3-way'!B17)</f>
        <v>3.59</v>
      </c>
      <c r="C16" s="4">
        <f>IF('True_Odds_Calculator_3-way'!C17="","",'True_Odds_Calculator_3-way'!C17)</f>
        <v>1.77</v>
      </c>
      <c r="D16" s="4">
        <f t="shared" si="0"/>
        <v>3.5461863100366031E-2</v>
      </c>
      <c r="E16" s="4">
        <f t="shared" si="1"/>
        <v>5.5519172416553424</v>
      </c>
      <c r="F16" s="4">
        <f t="shared" si="2"/>
        <v>3.7490967816628844</v>
      </c>
      <c r="G16" s="4">
        <f t="shared" si="3"/>
        <v>1.8078242004402698</v>
      </c>
      <c r="I16" s="4">
        <f t="shared" si="4"/>
        <v>1.035461863100366</v>
      </c>
    </row>
    <row r="17" spans="1:9" x14ac:dyDescent="0.2">
      <c r="A17" s="4">
        <f>IF('True_Odds_Calculator_3-way'!A18="","",'True_Odds_Calculator_3-way'!A18)</f>
        <v>3.08</v>
      </c>
      <c r="B17" s="4">
        <f>IF('True_Odds_Calculator_3-way'!B18="","",'True_Odds_Calculator_3-way'!B18)</f>
        <v>3.07</v>
      </c>
      <c r="C17" s="4">
        <f>IF('True_Odds_Calculator_3-way'!C18="","",'True_Odds_Calculator_3-way'!C18)</f>
        <v>2.61</v>
      </c>
      <c r="D17" s="4">
        <f t="shared" si="0"/>
        <v>3.3549986150233302E-2</v>
      </c>
      <c r="E17" s="4">
        <f t="shared" si="1"/>
        <v>3.1898741048946073</v>
      </c>
      <c r="F17" s="4">
        <f t="shared" si="2"/>
        <v>3.1791491529522662</v>
      </c>
      <c r="G17" s="4">
        <f t="shared" si="3"/>
        <v>2.6884724455837175</v>
      </c>
      <c r="I17" s="4">
        <f t="shared" si="4"/>
        <v>1.0335499861502333</v>
      </c>
    </row>
    <row r="18" spans="1:9" x14ac:dyDescent="0.2">
      <c r="A18" s="4">
        <f>IF('True_Odds_Calculator_3-way'!A19="","",'True_Odds_Calculator_3-way'!A19)</f>
        <v>2.17</v>
      </c>
      <c r="B18" s="4">
        <f>IF('True_Odds_Calculator_3-way'!B19="","",'True_Odds_Calculator_3-way'!B19)</f>
        <v>3.31</v>
      </c>
      <c r="C18" s="4">
        <f>IF('True_Odds_Calculator_3-way'!C19="","",'True_Odds_Calculator_3-way'!C19)</f>
        <v>3.68</v>
      </c>
      <c r="D18" s="4">
        <f t="shared" si="0"/>
        <v>3.4683427147717882E-2</v>
      </c>
      <c r="E18" s="4">
        <f t="shared" si="1"/>
        <v>2.2258411891930856</v>
      </c>
      <c r="F18" s="4">
        <f t="shared" si="2"/>
        <v>3.4417050390025432</v>
      </c>
      <c r="G18" s="4">
        <f t="shared" si="3"/>
        <v>3.8435226880120612</v>
      </c>
      <c r="I18" s="4">
        <f t="shared" si="4"/>
        <v>1.0346834271477179</v>
      </c>
    </row>
    <row r="19" spans="1:9" x14ac:dyDescent="0.2">
      <c r="A19" s="4">
        <f>IF('True_Odds_Calculator_3-way'!A20="","",'True_Odds_Calculator_3-way'!A20)</f>
        <v>3.37</v>
      </c>
      <c r="B19" s="4">
        <f>IF('True_Odds_Calculator_3-way'!B20="","",'True_Odds_Calculator_3-way'!B20)</f>
        <v>3.6</v>
      </c>
      <c r="C19" s="4">
        <f>IF('True_Odds_Calculator_3-way'!C20="","",'True_Odds_Calculator_3-way'!C20)</f>
        <v>2.21</v>
      </c>
      <c r="D19" s="4">
        <f t="shared" si="0"/>
        <v>2.7002370605093473E-2</v>
      </c>
      <c r="E19" s="4">
        <f t="shared" si="1"/>
        <v>3.475418704270044</v>
      </c>
      <c r="F19" s="4">
        <f t="shared" si="2"/>
        <v>3.7205566184007486</v>
      </c>
      <c r="G19" s="4">
        <f t="shared" si="3"/>
        <v>2.2548529631907583</v>
      </c>
      <c r="I19" s="4">
        <f t="shared" si="4"/>
        <v>1.0270023706050935</v>
      </c>
    </row>
    <row r="20" spans="1:9" x14ac:dyDescent="0.2">
      <c r="A20" s="4">
        <f>IF('True_Odds_Calculator_3-way'!A21="","",'True_Odds_Calculator_3-way'!A21)</f>
        <v>3.04</v>
      </c>
      <c r="B20" s="4">
        <f>IF('True_Odds_Calculator_3-way'!B21="","",'True_Odds_Calculator_3-way'!B21)</f>
        <v>3.8</v>
      </c>
      <c r="C20" s="4">
        <f>IF('True_Odds_Calculator_3-way'!C21="","",'True_Odds_Calculator_3-way'!C21)</f>
        <v>2.29</v>
      </c>
      <c r="D20" s="4">
        <f t="shared" si="0"/>
        <v>2.8786485865318401E-2</v>
      </c>
      <c r="E20" s="4">
        <f t="shared" si="1"/>
        <v>3.1313422094278525</v>
      </c>
      <c r="F20" s="4">
        <f t="shared" si="2"/>
        <v>3.9438024019941085</v>
      </c>
      <c r="G20" s="4">
        <f t="shared" si="3"/>
        <v>2.341450289250639</v>
      </c>
      <c r="I20" s="4">
        <f t="shared" si="4"/>
        <v>1.0287864858653184</v>
      </c>
    </row>
    <row r="21" spans="1:9" x14ac:dyDescent="0.2">
      <c r="A21" s="4">
        <f>IF('True_Odds_Calculator_3-way'!A22="","",'True_Odds_Calculator_3-way'!A22)</f>
        <v>10.31</v>
      </c>
      <c r="B21" s="4">
        <f>IF('True_Odds_Calculator_3-way'!B22="","",'True_Odds_Calculator_3-way'!B22)</f>
        <v>6.55</v>
      </c>
      <c r="C21" s="4">
        <f>IF('True_Odds_Calculator_3-way'!C22="","",'True_Odds_Calculator_3-way'!C22)</f>
        <v>1.27</v>
      </c>
      <c r="D21" s="4">
        <f t="shared" si="0"/>
        <v>3.7066541003607067E-2</v>
      </c>
      <c r="E21" s="4">
        <f t="shared" si="1"/>
        <v>11.815066308758482</v>
      </c>
      <c r="F21" s="4">
        <f t="shared" si="2"/>
        <v>7.1267587083146164</v>
      </c>
      <c r="G21" s="4">
        <f t="shared" si="3"/>
        <v>1.290245896528019</v>
      </c>
      <c r="I21" s="4">
        <f t="shared" si="4"/>
        <v>1.0370665410036071</v>
      </c>
    </row>
    <row r="22" spans="1:9" x14ac:dyDescent="0.2">
      <c r="A22" s="4">
        <f>IF('True_Odds_Calculator_3-way'!A23="","",'True_Odds_Calculator_3-way'!A23)</f>
        <v>2.27</v>
      </c>
      <c r="B22" s="4">
        <f>IF('True_Odds_Calculator_3-way'!B23="","",'True_Odds_Calculator_3-way'!B23)</f>
        <v>3.16</v>
      </c>
      <c r="C22" s="4">
        <f>IF('True_Odds_Calculator_3-way'!C23="","",'True_Odds_Calculator_3-way'!C23)</f>
        <v>3.62</v>
      </c>
      <c r="D22" s="4">
        <f t="shared" si="0"/>
        <v>3.3227424486417023E-2</v>
      </c>
      <c r="E22" s="4">
        <f t="shared" si="1"/>
        <v>2.3285444616829691</v>
      </c>
      <c r="F22" s="4">
        <f t="shared" si="2"/>
        <v>3.2746098848124858</v>
      </c>
      <c r="G22" s="4">
        <f t="shared" si="3"/>
        <v>3.7712042687767848</v>
      </c>
      <c r="I22" s="4">
        <f t="shared" si="4"/>
        <v>1.033227424486417</v>
      </c>
    </row>
    <row r="23" spans="1:9" x14ac:dyDescent="0.2">
      <c r="A23" s="4">
        <f>IF('True_Odds_Calculator_3-way'!A24="","",'True_Odds_Calculator_3-way'!A24)</f>
        <v>2.34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3.5</v>
      </c>
      <c r="D23" s="4">
        <f t="shared" si="0"/>
        <v>3.4608121424841709E-2</v>
      </c>
      <c r="E23" s="4">
        <f t="shared" si="1"/>
        <v>2.4049191936676793</v>
      </c>
      <c r="F23" s="4">
        <f t="shared" si="2"/>
        <v>3.225729784494586</v>
      </c>
      <c r="G23" s="4">
        <f t="shared" si="3"/>
        <v>3.6472623826411525</v>
      </c>
      <c r="I23" s="4">
        <f t="shared" si="4"/>
        <v>1.0346081214248417</v>
      </c>
    </row>
    <row r="24" spans="1:9" x14ac:dyDescent="0.2">
      <c r="A24" s="4">
        <f>IF('True_Odds_Calculator_3-way'!A25="","",'True_Odds_Calculator_3-way'!A25)</f>
        <v>2.91</v>
      </c>
      <c r="B24" s="4">
        <f>IF('True_Odds_Calculator_3-way'!B25="","",'True_Odds_Calculator_3-way'!B25)</f>
        <v>3.19</v>
      </c>
      <c r="C24" s="4">
        <f>IF('True_Odds_Calculator_3-way'!C25="","",'True_Odds_Calculator_3-way'!C25)</f>
        <v>2.66</v>
      </c>
      <c r="D24" s="4">
        <f t="shared" si="0"/>
        <v>3.3062085132360419E-2</v>
      </c>
      <c r="E24" s="4">
        <f t="shared" si="1"/>
        <v>3.0064164445397195</v>
      </c>
      <c r="F24" s="4">
        <f t="shared" si="2"/>
        <v>3.3062340200453342</v>
      </c>
      <c r="G24" s="4">
        <f t="shared" si="3"/>
        <v>2.7403329955400788</v>
      </c>
      <c r="I24" s="4">
        <f t="shared" si="4"/>
        <v>1.0330620851323604</v>
      </c>
    </row>
    <row r="25" spans="1:9" x14ac:dyDescent="0.2">
      <c r="A25" s="4">
        <f>IF('True_Odds_Calculator_3-way'!A26="","",'True_Odds_Calculator_3-way'!A26)</f>
        <v>3.22</v>
      </c>
      <c r="B25" s="4">
        <f>IF('True_Odds_Calculator_3-way'!B26="","",'True_Odds_Calculator_3-way'!B26)</f>
        <v>3.05</v>
      </c>
      <c r="C25" s="4">
        <f>IF('True_Odds_Calculator_3-way'!C26="","",'True_Odds_Calculator_3-way'!C26)</f>
        <v>2.5299999999999998</v>
      </c>
      <c r="D25" s="4">
        <f t="shared" si="0"/>
        <v>3.3684775666244171E-2</v>
      </c>
      <c r="E25" s="4">
        <f t="shared" si="1"/>
        <v>3.3407860964220562</v>
      </c>
      <c r="F25" s="4">
        <f t="shared" si="2"/>
        <v>3.1581547636448684</v>
      </c>
      <c r="G25" s="4">
        <f t="shared" si="3"/>
        <v>2.6039723286812739</v>
      </c>
      <c r="I25" s="4">
        <f t="shared" si="4"/>
        <v>1.0336847756662442</v>
      </c>
    </row>
    <row r="26" spans="1:9" x14ac:dyDescent="0.2">
      <c r="A26" s="4">
        <f>IF('True_Odds_Calculator_3-way'!A27="","",'True_Odds_Calculator_3-way'!A27)</f>
        <v>8.0299999999999994</v>
      </c>
      <c r="B26" s="4">
        <f>IF('True_Odds_Calculator_3-way'!B27="","",'True_Odds_Calculator_3-way'!B27)</f>
        <v>4.5</v>
      </c>
      <c r="C26" s="4">
        <f>IF('True_Odds_Calculator_3-way'!C27="","",'True_Odds_Calculator_3-way'!C27)</f>
        <v>1.42</v>
      </c>
      <c r="D26" s="4">
        <f t="shared" si="0"/>
        <v>5.0980575580228393E-2</v>
      </c>
      <c r="E26" s="4">
        <f t="shared" si="1"/>
        <v>9.2989108438392929</v>
      </c>
      <c r="F26" s="4">
        <f t="shared" si="2"/>
        <v>4.8726129166020407</v>
      </c>
      <c r="G26" s="4">
        <f t="shared" si="3"/>
        <v>1.4551130503993324</v>
      </c>
      <c r="I26" s="4">
        <f t="shared" si="4"/>
        <v>1.0509805755802284</v>
      </c>
    </row>
    <row r="27" spans="1:9" x14ac:dyDescent="0.2">
      <c r="A27" s="4">
        <f>IF('True_Odds_Calculator_3-way'!A28="","",'True_Odds_Calculator_3-way'!A28)</f>
        <v>34.979999999999997</v>
      </c>
      <c r="B27" s="4">
        <f>IF('True_Odds_Calculator_3-way'!B28="","",'True_Odds_Calculator_3-way'!B28)</f>
        <v>10.31</v>
      </c>
      <c r="C27" s="4">
        <f>IF('True_Odds_Calculator_3-way'!C28="","",'True_Odds_Calculator_3-way'!C28)</f>
        <v>1.0900000000000001</v>
      </c>
      <c r="D27" s="4">
        <f t="shared" si="0"/>
        <v>4.301216757263826E-2</v>
      </c>
      <c r="E27" s="4">
        <f t="shared" si="1"/>
        <v>70.17359071192115</v>
      </c>
      <c r="F27" s="4">
        <f t="shared" si="2"/>
        <v>12.098361427677059</v>
      </c>
      <c r="G27" s="4">
        <f t="shared" si="3"/>
        <v>1.1073046854690145</v>
      </c>
      <c r="I27" s="4">
        <f t="shared" si="4"/>
        <v>1.0430121675726383</v>
      </c>
    </row>
    <row r="28" spans="1:9" x14ac:dyDescent="0.2">
      <c r="A28" s="4">
        <f>IF('True_Odds_Calculator_3-way'!A29="","",'True_Odds_Calculator_3-way'!A29)</f>
        <v>7.54</v>
      </c>
      <c r="B28" s="4">
        <f>IF('True_Odds_Calculator_3-way'!B29="","",'True_Odds_Calculator_3-way'!B29)</f>
        <v>4.17</v>
      </c>
      <c r="C28" s="4">
        <f>IF('True_Odds_Calculator_3-way'!C29="","",'True_Odds_Calculator_3-way'!C29)</f>
        <v>1.48</v>
      </c>
      <c r="D28" s="4">
        <f t="shared" si="0"/>
        <v>4.8109823847854116E-2</v>
      </c>
      <c r="E28" s="4">
        <f t="shared" si="1"/>
        <v>8.5771100433126826</v>
      </c>
      <c r="F28" s="4">
        <f t="shared" si="2"/>
        <v>4.46884342529229</v>
      </c>
      <c r="G28" s="4">
        <f t="shared" si="3"/>
        <v>1.5159805550128298</v>
      </c>
      <c r="I28" s="4">
        <f t="shared" si="4"/>
        <v>1.0481098238478541</v>
      </c>
    </row>
    <row r="29" spans="1:9" x14ac:dyDescent="0.2">
      <c r="A29" s="4">
        <f>IF('True_Odds_Calculator_3-way'!A30="","",'True_Odds_Calculator_3-way'!A30)</f>
        <v>2.2799999999999998</v>
      </c>
      <c r="B29" s="4">
        <f>IF('True_Odds_Calculator_3-way'!B30="","",'True_Odds_Calculator_3-way'!B30)</f>
        <v>3.62</v>
      </c>
      <c r="C29" s="4">
        <f>IF('True_Odds_Calculator_3-way'!C30="","",'True_Odds_Calculator_3-way'!C30)</f>
        <v>3.2</v>
      </c>
      <c r="D29" s="4">
        <f t="shared" si="0"/>
        <v>2.7339585150722101E-2</v>
      </c>
      <c r="E29" s="4">
        <f t="shared" si="1"/>
        <v>2.3283792615439589</v>
      </c>
      <c r="F29" s="4">
        <f t="shared" si="2"/>
        <v>3.7434970934407761</v>
      </c>
      <c r="G29" s="4">
        <f t="shared" si="3"/>
        <v>3.2961222560935033</v>
      </c>
      <c r="I29" s="4">
        <f t="shared" si="4"/>
        <v>1.0273395851507221</v>
      </c>
    </row>
    <row r="30" spans="1:9" x14ac:dyDescent="0.2">
      <c r="A30" s="4">
        <f>IF('True_Odds_Calculator_3-way'!A31="","",'True_Odds_Calculator_3-way'!A31)</f>
        <v>2.4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2.95</v>
      </c>
      <c r="D30" s="4">
        <f t="shared" si="0"/>
        <v>2.8129281546821927E-2</v>
      </c>
      <c r="E30" s="4">
        <f t="shared" si="1"/>
        <v>2.4552515701479747</v>
      </c>
      <c r="F30" s="4">
        <f t="shared" si="2"/>
        <v>3.8007908684437646</v>
      </c>
      <c r="G30" s="4">
        <f t="shared" si="3"/>
        <v>3.0339196126586523</v>
      </c>
      <c r="I30" s="4">
        <f t="shared" si="4"/>
        <v>1.0281292815468219</v>
      </c>
    </row>
    <row r="31" spans="1:9" x14ac:dyDescent="0.2">
      <c r="A31" s="4">
        <f>IF('True_Odds_Calculator_3-way'!A32="","",'True_Odds_Calculator_3-way'!A32)</f>
        <v>2.29</v>
      </c>
      <c r="B31" s="4">
        <f>IF('True_Odds_Calculator_3-way'!B32="","",'True_Odds_Calculator_3-way'!B32)</f>
        <v>3.65</v>
      </c>
      <c r="C31" s="4">
        <f>IF('True_Odds_Calculator_3-way'!C32="","",'True_Odds_Calculator_3-way'!C32)</f>
        <v>3.15</v>
      </c>
      <c r="D31" s="4">
        <f t="shared" si="0"/>
        <v>2.8114142907467166E-2</v>
      </c>
      <c r="E31" s="4">
        <f t="shared" si="1"/>
        <v>2.3402222516852569</v>
      </c>
      <c r="F31" s="4">
        <f t="shared" si="2"/>
        <v>3.7792720430712041</v>
      </c>
      <c r="G31" s="4">
        <f t="shared" si="3"/>
        <v>3.2458160016683602</v>
      </c>
      <c r="I31" s="4">
        <f t="shared" si="4"/>
        <v>1.0281141429074672</v>
      </c>
    </row>
    <row r="32" spans="1:9" x14ac:dyDescent="0.2">
      <c r="A32" s="4">
        <f>IF('True_Odds_Calculator_3-way'!A33="","",'True_Odds_Calculator_3-way'!A33)</f>
        <v>2.7</v>
      </c>
      <c r="B32" s="4">
        <f>IF('True_Odds_Calculator_3-way'!B33="","",'True_Odds_Calculator_3-way'!B33)</f>
        <v>3.86</v>
      </c>
      <c r="C32" s="4">
        <f>IF('True_Odds_Calculator_3-way'!C33="","",'True_Odds_Calculator_3-way'!C33)</f>
        <v>2.5099999999999998</v>
      </c>
      <c r="D32" s="4">
        <f t="shared" si="0"/>
        <v>2.7844102385315761E-2</v>
      </c>
      <c r="E32" s="4">
        <f t="shared" si="1"/>
        <v>2.7694003194362793</v>
      </c>
      <c r="F32" s="4">
        <f t="shared" si="2"/>
        <v>4.0034270929090088</v>
      </c>
      <c r="G32" s="4">
        <f t="shared" si="3"/>
        <v>2.5698682477547363</v>
      </c>
      <c r="I32" s="4">
        <f t="shared" si="4"/>
        <v>1.0278441023853158</v>
      </c>
    </row>
    <row r="33" spans="1:9" x14ac:dyDescent="0.2">
      <c r="A33" s="4">
        <f>IF('True_Odds_Calculator_3-way'!A34="","",'True_Odds_Calculator_3-way'!A34)</f>
        <v>2.65</v>
      </c>
      <c r="B33" s="4">
        <f>IF('True_Odds_Calculator_3-way'!B34="","",'True_Odds_Calculator_3-way'!B34)</f>
        <v>3.58</v>
      </c>
      <c r="C33" s="4">
        <f>IF('True_Odds_Calculator_3-way'!C34="","",'True_Odds_Calculator_3-way'!C34)</f>
        <v>2.7</v>
      </c>
      <c r="D33" s="4">
        <f t="shared" si="0"/>
        <v>2.7058469874955637E-2</v>
      </c>
      <c r="E33" s="4">
        <f t="shared" si="1"/>
        <v>2.7148903546735723</v>
      </c>
      <c r="F33" s="4">
        <f t="shared" si="2"/>
        <v>3.6994545515817041</v>
      </c>
      <c r="G33" s="4">
        <f t="shared" si="3"/>
        <v>2.7673932850521652</v>
      </c>
      <c r="I33" s="4">
        <f t="shared" si="4"/>
        <v>1.0270584698749556</v>
      </c>
    </row>
    <row r="34" spans="1:9" x14ac:dyDescent="0.2">
      <c r="A34" s="4">
        <f>IF('True_Odds_Calculator_3-way'!A35="","",'True_Odds_Calculator_3-way'!A35)</f>
        <v>3.45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2.19</v>
      </c>
      <c r="D34" s="4">
        <f t="shared" si="0"/>
        <v>2.7374953434472493E-2</v>
      </c>
      <c r="E34" s="4">
        <f t="shared" si="1"/>
        <v>3.5621404430694907</v>
      </c>
      <c r="F34" s="4">
        <f t="shared" si="2"/>
        <v>3.6795293061890053</v>
      </c>
      <c r="G34" s="4">
        <f t="shared" si="3"/>
        <v>2.2346567457811868</v>
      </c>
      <c r="I34" s="4">
        <f t="shared" si="4"/>
        <v>1.0273749534344725</v>
      </c>
    </row>
    <row r="35" spans="1:9" x14ac:dyDescent="0.2">
      <c r="A35" s="4">
        <f>IF('True_Odds_Calculator_3-way'!A36="","",'True_Odds_Calculator_3-way'!A36)</f>
        <v>2.25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3.37</v>
      </c>
      <c r="D35" s="4">
        <f t="shared" si="0"/>
        <v>2.7713300778352989E-2</v>
      </c>
      <c r="E35" s="4">
        <f t="shared" si="1"/>
        <v>2.2977588618407387</v>
      </c>
      <c r="F35" s="4">
        <f t="shared" si="2"/>
        <v>3.6062652955772712</v>
      </c>
      <c r="G35" s="4">
        <f t="shared" si="3"/>
        <v>3.478283395310882</v>
      </c>
      <c r="I35" s="4">
        <f t="shared" si="4"/>
        <v>1.027713300778353</v>
      </c>
    </row>
    <row r="36" spans="1:9" x14ac:dyDescent="0.2">
      <c r="A36" s="4">
        <f>IF('True_Odds_Calculator_3-way'!A37="","",'True_Odds_Calculator_3-way'!A37)</f>
        <v>3.13</v>
      </c>
      <c r="B36" s="4">
        <f>IF('True_Odds_Calculator_3-way'!B37="","",'True_Odds_Calculator_3-way'!B37)</f>
        <v>3.13</v>
      </c>
      <c r="C36" s="4">
        <f>IF('True_Odds_Calculator_3-way'!C37="","",'True_Odds_Calculator_3-way'!C37)</f>
        <v>2.57</v>
      </c>
      <c r="D36" s="4">
        <f t="shared" si="0"/>
        <v>2.8082694148506393E-2</v>
      </c>
      <c r="E36" s="4">
        <f t="shared" si="1"/>
        <v>3.2244758888844354</v>
      </c>
      <c r="F36" s="4">
        <f t="shared" si="2"/>
        <v>3.2244758888844354</v>
      </c>
      <c r="G36" s="4">
        <f t="shared" si="3"/>
        <v>2.6333518839820602</v>
      </c>
      <c r="I36" s="4">
        <f t="shared" si="4"/>
        <v>1.0280826941485064</v>
      </c>
    </row>
    <row r="37" spans="1:9" x14ac:dyDescent="0.2">
      <c r="A37" s="4">
        <f>IF('True_Odds_Calculator_3-way'!A38="","",'True_Odds_Calculator_3-way'!A38)</f>
        <v>3.49</v>
      </c>
      <c r="B37" s="4">
        <f>IF('True_Odds_Calculator_3-way'!B38="","",'True_Odds_Calculator_3-way'!B38)</f>
        <v>3.25</v>
      </c>
      <c r="C37" s="4">
        <f>IF('True_Odds_Calculator_3-way'!C38="","",'True_Odds_Calculator_3-way'!C38)</f>
        <v>2.31</v>
      </c>
      <c r="D37" s="4">
        <f t="shared" si="0"/>
        <v>2.712569188213898E-2</v>
      </c>
      <c r="E37" s="4">
        <f t="shared" si="1"/>
        <v>3.6037197797978391</v>
      </c>
      <c r="F37" s="4">
        <f t="shared" si="2"/>
        <v>3.3483965371635116</v>
      </c>
      <c r="G37" s="4">
        <f t="shared" si="3"/>
        <v>2.3592777212080103</v>
      </c>
      <c r="I37" s="4">
        <f t="shared" si="4"/>
        <v>1.027125691882139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1.3</v>
      </c>
      <c r="B40" s="4">
        <f>IF('True_Odds_Calculator_3-way'!B39="","",'True_Odds_Calculator_3-way'!B39)</f>
        <v>6.51</v>
      </c>
      <c r="C40" s="4">
        <f>IF('True_Odds_Calculator_3-way'!C39="","",'True_Odds_Calculator_3-way'!C39)</f>
        <v>8.73</v>
      </c>
      <c r="D40" s="4">
        <f t="shared" si="0"/>
        <v>3.7388137487904594E-2</v>
      </c>
      <c r="E40" s="4">
        <f t="shared" si="1"/>
        <v>1.321408840001338</v>
      </c>
      <c r="F40" s="4">
        <f t="shared" si="2"/>
        <v>7.0848063381801119</v>
      </c>
      <c r="G40" s="4">
        <f t="shared" si="3"/>
        <v>9.7957752547986434</v>
      </c>
      <c r="I40" s="4">
        <f t="shared" si="4"/>
        <v>1.0373881374879046</v>
      </c>
    </row>
    <row r="41" spans="1:9" x14ac:dyDescent="0.2">
      <c r="A41" s="4">
        <f>IF('True_Odds_Calculator_3-way'!A40="","",'True_Odds_Calculator_3-way'!A40)</f>
        <v>1.57</v>
      </c>
      <c r="B41" s="4">
        <f>IF('True_Odds_Calculator_3-way'!B40="","",'True_Odds_Calculator_3-way'!B40)</f>
        <v>4.04</v>
      </c>
      <c r="C41" s="4">
        <f>IF('True_Odds_Calculator_3-way'!C40="","",'True_Odds_Calculator_3-way'!C40)</f>
        <v>6.77</v>
      </c>
      <c r="D41" s="4">
        <f t="shared" si="0"/>
        <v>3.2177915079091735E-2</v>
      </c>
      <c r="E41" s="4">
        <f t="shared" si="1"/>
        <v>1.5968912909298765</v>
      </c>
      <c r="F41" s="4">
        <f t="shared" si="2"/>
        <v>4.2229947160061467</v>
      </c>
      <c r="G41" s="4">
        <f t="shared" si="3"/>
        <v>7.3000951568387791</v>
      </c>
      <c r="I41" s="4">
        <f t="shared" si="4"/>
        <v>1.0321779150790917</v>
      </c>
    </row>
    <row r="42" spans="1:9" x14ac:dyDescent="0.2">
      <c r="A42" s="4">
        <f>IF('True_Odds_Calculator_3-way'!A41="","",'True_Odds_Calculator_3-way'!A41)</f>
        <v>1.62</v>
      </c>
      <c r="B42" s="4">
        <f>IF('True_Odds_Calculator_3-way'!B41="","",'True_Odds_Calculator_3-way'!B41)</f>
        <v>4.0199999999999996</v>
      </c>
      <c r="C42" s="4">
        <f>IF('True_Odds_Calculator_3-way'!C41="","",'True_Odds_Calculator_3-way'!C41)</f>
        <v>5.65</v>
      </c>
      <c r="D42" s="4">
        <f t="shared" si="0"/>
        <v>4.3031319965234571E-2</v>
      </c>
      <c r="E42" s="4">
        <f t="shared" si="1"/>
        <v>1.6585393338447851</v>
      </c>
      <c r="F42" s="4">
        <f t="shared" si="2"/>
        <v>4.2659850995105053</v>
      </c>
      <c r="G42" s="4">
        <f t="shared" si="3"/>
        <v>6.1482700656014941</v>
      </c>
      <c r="I42" s="4">
        <f t="shared" si="4"/>
        <v>1.0430313199652346</v>
      </c>
    </row>
    <row r="43" spans="1:9" x14ac:dyDescent="0.2">
      <c r="A43" s="4">
        <f>IF('True_Odds_Calculator_3-way'!A42="","",'True_Odds_Calculator_3-way'!A42)</f>
        <v>2.37</v>
      </c>
      <c r="B43" s="4">
        <f>IF('True_Odds_Calculator_3-way'!B42="","",'True_Odds_Calculator_3-way'!B42)</f>
        <v>3.37</v>
      </c>
      <c r="C43" s="4">
        <f>IF('True_Odds_Calculator_3-way'!C42="","",'True_Odds_Calculator_3-way'!C42)</f>
        <v>3.24</v>
      </c>
      <c r="D43" s="4">
        <f t="shared" si="0"/>
        <v>2.7318808623194579E-2</v>
      </c>
      <c r="E43" s="4">
        <f t="shared" si="1"/>
        <v>2.4222772455170536</v>
      </c>
      <c r="F43" s="4">
        <f t="shared" si="2"/>
        <v>3.4766932073938568</v>
      </c>
      <c r="G43" s="4">
        <f t="shared" si="3"/>
        <v>3.3385001545556769</v>
      </c>
      <c r="I43" s="4">
        <f t="shared" si="4"/>
        <v>1.0273188086231946</v>
      </c>
    </row>
    <row r="44" spans="1:9" x14ac:dyDescent="0.2">
      <c r="A44" s="4">
        <f>IF('True_Odds_Calculator_3-way'!A43="","",'True_Odds_Calculator_3-way'!A43)</f>
        <v>2.11</v>
      </c>
      <c r="B44" s="4">
        <f>IF('True_Odds_Calculator_3-way'!B43="","",'True_Odds_Calculator_3-way'!B43)</f>
        <v>3.51</v>
      </c>
      <c r="C44" s="4">
        <f>IF('True_Odds_Calculator_3-way'!C43="","",'True_Odds_Calculator_3-way'!C43)</f>
        <v>3.71</v>
      </c>
      <c r="D44" s="4">
        <f t="shared" si="0"/>
        <v>2.837571316512566E-2</v>
      </c>
      <c r="E44" s="4">
        <f t="shared" si="1"/>
        <v>2.1529680425525037</v>
      </c>
      <c r="F44" s="4">
        <f t="shared" si="2"/>
        <v>3.6305321588357895</v>
      </c>
      <c r="G44" s="4">
        <f t="shared" si="3"/>
        <v>3.8449233535480873</v>
      </c>
      <c r="I44" s="4">
        <f t="shared" si="4"/>
        <v>1.0283757131651257</v>
      </c>
    </row>
    <row r="45" spans="1:9" x14ac:dyDescent="0.2">
      <c r="A45" s="4">
        <f>IF('True_Odds_Calculator_3-way'!A44="","",'True_Odds_Calculator_3-way'!A44)</f>
        <v>6.19</v>
      </c>
      <c r="B45" s="4">
        <f>IF('True_Odds_Calculator_3-way'!B44="","",'True_Odds_Calculator_3-way'!B44)</f>
        <v>3.96</v>
      </c>
      <c r="C45" s="4">
        <f>IF('True_Odds_Calculator_3-way'!C44="","",'True_Odds_Calculator_3-way'!C44)</f>
        <v>1.54</v>
      </c>
      <c r="D45" s="4">
        <f t="shared" si="0"/>
        <v>6.3426790405788802E-2</v>
      </c>
      <c r="E45" s="4">
        <f t="shared" si="1"/>
        <v>7.1220695990968066</v>
      </c>
      <c r="F45" s="4">
        <f t="shared" si="2"/>
        <v>4.3218388874522695</v>
      </c>
      <c r="G45" s="4">
        <f t="shared" si="3"/>
        <v>1.5918284799651676</v>
      </c>
      <c r="I45" s="4">
        <f t="shared" si="4"/>
        <v>1.0634267904057888</v>
      </c>
    </row>
    <row r="46" spans="1:9" x14ac:dyDescent="0.2">
      <c r="A46" s="4">
        <f>IF('True_Odds_Calculator_3-way'!A45="","",'True_Odds_Calculator_3-way'!A45)</f>
        <v>1.61</v>
      </c>
      <c r="B46" s="4">
        <f>IF('True_Odds_Calculator_3-way'!B45="","",'True_Odds_Calculator_3-way'!B45)</f>
        <v>3.47</v>
      </c>
      <c r="C46" s="4">
        <f>IF('True_Odds_Calculator_3-way'!C45="","",'True_Odds_Calculator_3-way'!C45)</f>
        <v>7.18</v>
      </c>
      <c r="D46" s="4">
        <f t="shared" si="0"/>
        <v>4.8578216479419289E-2</v>
      </c>
      <c r="E46" s="4">
        <f t="shared" si="1"/>
        <v>1.6530967437608461</v>
      </c>
      <c r="F46" s="4">
        <f t="shared" si="2"/>
        <v>3.676582788703707</v>
      </c>
      <c r="G46" s="4">
        <f t="shared" si="3"/>
        <v>8.1245970531288325</v>
      </c>
      <c r="I46" s="4">
        <f t="shared" si="4"/>
        <v>1.0485782164794193</v>
      </c>
    </row>
    <row r="47" spans="1:9" x14ac:dyDescent="0.2">
      <c r="A47" s="4">
        <f>IF('True_Odds_Calculator_3-way'!A46="","",'True_Odds_Calculator_3-way'!A46)</f>
        <v>4.84</v>
      </c>
      <c r="B47" s="4">
        <f>IF('True_Odds_Calculator_3-way'!B46="","",'True_Odds_Calculator_3-way'!B46)</f>
        <v>3.84</v>
      </c>
      <c r="C47" s="4">
        <f>IF('True_Odds_Calculator_3-way'!C46="","",'True_Odds_Calculator_3-way'!C46)</f>
        <v>1.76</v>
      </c>
      <c r="D47" s="4">
        <f t="shared" si="0"/>
        <v>3.5210055096418724E-2</v>
      </c>
      <c r="E47" s="4">
        <f t="shared" si="1"/>
        <v>5.1314975703136501</v>
      </c>
      <c r="F47" s="4">
        <f t="shared" si="2"/>
        <v>4.0212324024924992</v>
      </c>
      <c r="G47" s="4">
        <f t="shared" si="3"/>
        <v>1.7971223763601671</v>
      </c>
      <c r="I47" s="4">
        <f t="shared" si="4"/>
        <v>1.0352100550964187</v>
      </c>
    </row>
    <row r="48" spans="1:9" x14ac:dyDescent="0.2">
      <c r="A48" s="4">
        <f>IF('True_Odds_Calculator_3-way'!A47="","",'True_Odds_Calculator_3-way'!A47)</f>
        <v>1.4</v>
      </c>
      <c r="B48" s="4">
        <f>IF('True_Odds_Calculator_3-way'!B47="","",'True_Odds_Calculator_3-way'!B47)</f>
        <v>5.07</v>
      </c>
      <c r="C48" s="4">
        <f>IF('True_Odds_Calculator_3-way'!C47="","",'True_Odds_Calculator_3-way'!C47)</f>
        <v>7.8</v>
      </c>
      <c r="D48" s="4">
        <f t="shared" si="0"/>
        <v>3.9729501267962819E-2</v>
      </c>
      <c r="E48" s="4">
        <f t="shared" si="1"/>
        <v>1.4264469453376203</v>
      </c>
      <c r="F48" s="4">
        <f t="shared" si="2"/>
        <v>5.4349157733537528</v>
      </c>
      <c r="G48" s="4">
        <f t="shared" si="3"/>
        <v>8.6985294117647065</v>
      </c>
      <c r="I48" s="4">
        <f t="shared" si="4"/>
        <v>1.0397295012679628</v>
      </c>
    </row>
    <row r="49" spans="1:9" x14ac:dyDescent="0.2">
      <c r="A49" s="4">
        <f>IF('True_Odds_Calculator_3-way'!A48="","",'True_Odds_Calculator_3-way'!A48)</f>
        <v>5.52</v>
      </c>
      <c r="B49" s="4">
        <f>IF('True_Odds_Calculator_3-way'!B48="","",'True_Odds_Calculator_3-way'!B48)</f>
        <v>4.43</v>
      </c>
      <c r="C49" s="4">
        <f>IF('True_Odds_Calculator_3-way'!C48="","",'True_Odds_Calculator_3-way'!C48)</f>
        <v>1.58</v>
      </c>
      <c r="D49" s="4">
        <f t="shared" si="0"/>
        <v>3.980444700643071E-2</v>
      </c>
      <c r="E49" s="4">
        <f t="shared" si="1"/>
        <v>5.9562357967158537</v>
      </c>
      <c r="F49" s="4">
        <f t="shared" si="2"/>
        <v>4.7066468162765833</v>
      </c>
      <c r="G49" s="4">
        <f t="shared" si="3"/>
        <v>1.6138318470290418</v>
      </c>
      <c r="I49" s="4">
        <f t="shared" si="4"/>
        <v>1.0398044470064307</v>
      </c>
    </row>
    <row r="50" spans="1:9" x14ac:dyDescent="0.2">
      <c r="A50" s="4">
        <f>IF('True_Odds_Calculator_3-way'!A49="","",'True_Odds_Calculator_3-way'!A49)</f>
        <v>2.4300000000000002</v>
      </c>
      <c r="B50" s="4">
        <f>IF('True_Odds_Calculator_3-way'!B49="","",'True_Odds_Calculator_3-way'!B49)</f>
        <v>3.78</v>
      </c>
      <c r="C50" s="4">
        <f>IF('True_Odds_Calculator_3-way'!C49="","",'True_Odds_Calculator_3-way'!C49)</f>
        <v>2.8</v>
      </c>
      <c r="D50" s="4">
        <f t="shared" si="0"/>
        <v>3.3215755437977723E-2</v>
      </c>
      <c r="E50" s="4">
        <f t="shared" si="1"/>
        <v>2.4971862001468073</v>
      </c>
      <c r="F50" s="4">
        <f t="shared" si="2"/>
        <v>3.9451101662156938</v>
      </c>
      <c r="G50" s="4">
        <f t="shared" si="3"/>
        <v>2.8895809739524343</v>
      </c>
      <c r="I50" s="4">
        <f t="shared" si="4"/>
        <v>1.0332157554379777</v>
      </c>
    </row>
    <row r="51" spans="1:9" x14ac:dyDescent="0.2">
      <c r="A51" s="4">
        <f>IF('True_Odds_Calculator_3-way'!A50="","",'True_Odds_Calculator_3-way'!A50)</f>
        <v>1.52</v>
      </c>
      <c r="B51" s="4">
        <f>IF('True_Odds_Calculator_3-way'!B50="","",'True_Odds_Calculator_3-way'!B50)</f>
        <v>4.66</v>
      </c>
      <c r="C51" s="4">
        <f>IF('True_Odds_Calculator_3-way'!C50="","",'True_Odds_Calculator_3-way'!C50)</f>
        <v>6.38</v>
      </c>
      <c r="D51" s="4">
        <f t="shared" si="0"/>
        <v>2.922682343244265E-2</v>
      </c>
      <c r="E51" s="4">
        <f t="shared" si="1"/>
        <v>1.5428468733293812</v>
      </c>
      <c r="F51" s="4">
        <f t="shared" si="2"/>
        <v>4.881620693290686</v>
      </c>
      <c r="G51" s="4">
        <f t="shared" si="3"/>
        <v>6.8028350505117832</v>
      </c>
      <c r="I51" s="4">
        <f t="shared" si="4"/>
        <v>1.0292268234324427</v>
      </c>
    </row>
    <row r="52" spans="1:9" x14ac:dyDescent="0.2">
      <c r="A52" s="4">
        <f>IF('True_Odds_Calculator_3-way'!A51="","",'True_Odds_Calculator_3-way'!A51)</f>
        <v>1.81</v>
      </c>
      <c r="B52" s="4">
        <f>IF('True_Odds_Calculator_3-way'!B51="","",'True_Odds_Calculator_3-way'!B51)</f>
        <v>3.87</v>
      </c>
      <c r="C52" s="4">
        <f>IF('True_Odds_Calculator_3-way'!C51="","",'True_Odds_Calculator_3-way'!C51)</f>
        <v>4.2</v>
      </c>
      <c r="D52" s="4">
        <f t="shared" si="0"/>
        <v>4.8979358757079483E-2</v>
      </c>
      <c r="E52" s="4">
        <f t="shared" si="1"/>
        <v>1.8651158131773942</v>
      </c>
      <c r="F52" s="4">
        <f t="shared" si="2"/>
        <v>4.131011222071197</v>
      </c>
      <c r="G52" s="4">
        <f t="shared" si="3"/>
        <v>4.5092008742593173</v>
      </c>
      <c r="I52" s="4">
        <f t="shared" si="4"/>
        <v>1.0489793587570795</v>
      </c>
    </row>
    <row r="53" spans="1:9" x14ac:dyDescent="0.2">
      <c r="A53" s="4">
        <f>IF('True_Odds_Calculator_3-way'!A52="","",'True_Odds_Calculator_3-way'!A52)</f>
        <v>2.74</v>
      </c>
      <c r="B53" s="4">
        <f>IF('True_Odds_Calculator_3-way'!B52="","",'True_Odds_Calculator_3-way'!B52)</f>
        <v>3.84</v>
      </c>
      <c r="C53" s="4">
        <f>IF('True_Odds_Calculator_3-way'!C52="","",'True_Odds_Calculator_3-way'!C52)</f>
        <v>2.46</v>
      </c>
      <c r="D53" s="4">
        <f t="shared" si="0"/>
        <v>3.1884235356952173E-2</v>
      </c>
      <c r="E53" s="4">
        <f t="shared" si="1"/>
        <v>2.8221846558049712</v>
      </c>
      <c r="F53" s="4">
        <f t="shared" si="2"/>
        <v>4.0033854514677714</v>
      </c>
      <c r="G53" s="4">
        <f t="shared" si="3"/>
        <v>2.5260435941518438</v>
      </c>
      <c r="I53" s="4">
        <f t="shared" si="4"/>
        <v>1.0318842353569522</v>
      </c>
    </row>
    <row r="54" spans="1:9" x14ac:dyDescent="0.2">
      <c r="A54" s="4">
        <f>IF('True_Odds_Calculator_3-way'!A53="","",'True_Odds_Calculator_3-way'!A53)</f>
        <v>2.25</v>
      </c>
      <c r="B54" s="4">
        <f>IF('True_Odds_Calculator_3-way'!B53="","",'True_Odds_Calculator_3-way'!B53)</f>
        <v>3.62</v>
      </c>
      <c r="C54" s="4">
        <f>IF('True_Odds_Calculator_3-way'!C53="","",'True_Odds_Calculator_3-way'!C53)</f>
        <v>3.25</v>
      </c>
      <c r="D54" s="4">
        <f t="shared" si="0"/>
        <v>2.8379846059404024E-2</v>
      </c>
      <c r="E54" s="4">
        <f t="shared" si="1"/>
        <v>2.2989325131174239</v>
      </c>
      <c r="F54" s="4">
        <f t="shared" si="2"/>
        <v>3.7483627352646169</v>
      </c>
      <c r="G54" s="4">
        <f t="shared" si="3"/>
        <v>3.3530901989760911</v>
      </c>
      <c r="I54" s="4">
        <f t="shared" si="4"/>
        <v>1.028379846059404</v>
      </c>
    </row>
    <row r="55" spans="1:9" x14ac:dyDescent="0.2">
      <c r="A55" s="4">
        <f>IF('True_Odds_Calculator_3-way'!A54="","",'True_Odds_Calculator_3-way'!A54)</f>
        <v>2.08</v>
      </c>
      <c r="B55" s="4">
        <f>IF('True_Odds_Calculator_3-way'!B54="","",'True_Odds_Calculator_3-way'!B54)</f>
        <v>3.9</v>
      </c>
      <c r="C55" s="4">
        <f>IF('True_Odds_Calculator_3-way'!C54="","",'True_Odds_Calculator_3-way'!C54)</f>
        <v>3.44</v>
      </c>
      <c r="D55" s="4">
        <f t="shared" si="0"/>
        <v>2.7877161598091948E-2</v>
      </c>
      <c r="E55" s="4">
        <f t="shared" si="1"/>
        <v>2.1209949409780782</v>
      </c>
      <c r="F55" s="4">
        <f t="shared" si="2"/>
        <v>4.0466519203699978</v>
      </c>
      <c r="G55" s="4">
        <f t="shared" si="3"/>
        <v>3.5535935016775566</v>
      </c>
      <c r="I55" s="4">
        <f t="shared" si="4"/>
        <v>1.0278771615980919</v>
      </c>
    </row>
    <row r="56" spans="1:9" x14ac:dyDescent="0.2">
      <c r="A56" s="4">
        <f>IF('True_Odds_Calculator_3-way'!A55="","",'True_Odds_Calculator_3-way'!A55)</f>
        <v>1.69</v>
      </c>
      <c r="B56" s="4">
        <f>IF('True_Odds_Calculator_3-way'!B55="","",'True_Odds_Calculator_3-way'!B55)</f>
        <v>3.49</v>
      </c>
      <c r="C56" s="4">
        <f>IF('True_Odds_Calculator_3-way'!C55="","",'True_Odds_Calculator_3-way'!C55)</f>
        <v>6.23</v>
      </c>
      <c r="D56" s="4">
        <f t="shared" si="0"/>
        <v>3.8762571280470226E-2</v>
      </c>
      <c r="E56" s="4">
        <f t="shared" si="1"/>
        <v>1.7277270777900671</v>
      </c>
      <c r="F56" s="4">
        <f t="shared" si="2"/>
        <v>3.6548092032949135</v>
      </c>
      <c r="G56" s="4">
        <f t="shared" si="3"/>
        <v>6.775398874601005</v>
      </c>
      <c r="I56" s="4">
        <f t="shared" si="4"/>
        <v>1.0387625712804702</v>
      </c>
    </row>
    <row r="57" spans="1:9" x14ac:dyDescent="0.2">
      <c r="A57" s="4">
        <f>IF('True_Odds_Calculator_3-way'!A56="","",'True_Odds_Calculator_3-way'!A56)</f>
        <v>4.13</v>
      </c>
      <c r="B57" s="4">
        <f>IF('True_Odds_Calculator_3-way'!B56="","",'True_Odds_Calculator_3-way'!B56)</f>
        <v>3.32</v>
      </c>
      <c r="C57" s="4">
        <f>IF('True_Odds_Calculator_3-way'!C56="","",'True_Odds_Calculator_3-way'!C56)</f>
        <v>1.99</v>
      </c>
      <c r="D57" s="4">
        <f t="shared" si="0"/>
        <v>4.5848132696505672E-2</v>
      </c>
      <c r="E57" s="4">
        <f t="shared" si="1"/>
        <v>4.4082373437912645</v>
      </c>
      <c r="F57" s="4">
        <f t="shared" si="2"/>
        <v>3.4974560228025671</v>
      </c>
      <c r="G57" s="4">
        <f t="shared" si="3"/>
        <v>2.0524193993227926</v>
      </c>
      <c r="I57" s="4">
        <f t="shared" si="4"/>
        <v>1.0458481326965057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3.02</v>
      </c>
      <c r="C58" s="4">
        <f>IF('True_Odds_Calculator_3-way'!C57="","",'True_Odds_Calculator_3-way'!C57)</f>
        <v>3.38</v>
      </c>
      <c r="D58" s="4">
        <f t="shared" si="0"/>
        <v>4.3650482646916622E-2</v>
      </c>
      <c r="E58" s="4">
        <f t="shared" si="1"/>
        <v>2.4868414641408916</v>
      </c>
      <c r="F58" s="4">
        <f t="shared" si="2"/>
        <v>3.1588024742721768</v>
      </c>
      <c r="G58" s="4">
        <f t="shared" si="3"/>
        <v>3.5548246547461044</v>
      </c>
      <c r="I58" s="4">
        <f t="shared" si="4"/>
        <v>1.0436504826469166</v>
      </c>
    </row>
    <row r="59" spans="1:9" x14ac:dyDescent="0.2">
      <c r="A59" s="4">
        <f>IF('True_Odds_Calculator_3-way'!A58="","",'True_Odds_Calculator_3-way'!A58)</f>
        <v>3.85</v>
      </c>
      <c r="B59" s="4">
        <f>IF('True_Odds_Calculator_3-way'!B58="","",'True_Odds_Calculator_3-way'!B58)</f>
        <v>3.4</v>
      </c>
      <c r="C59" s="4">
        <f>IF('True_Odds_Calculator_3-way'!C58="","",'True_Odds_Calculator_3-way'!C58)</f>
        <v>2.0299999999999998</v>
      </c>
      <c r="D59" s="4">
        <f t="shared" si="0"/>
        <v>4.6468744237506909E-2</v>
      </c>
      <c r="E59" s="4">
        <f t="shared" si="1"/>
        <v>4.0941544434857633</v>
      </c>
      <c r="F59" s="4">
        <f t="shared" si="2"/>
        <v>3.5890138980807413</v>
      </c>
      <c r="G59" s="4">
        <f t="shared" si="3"/>
        <v>2.0959032685512367</v>
      </c>
      <c r="I59" s="4">
        <f t="shared" si="4"/>
        <v>1.0464687442375069</v>
      </c>
    </row>
    <row r="60" spans="1:9" x14ac:dyDescent="0.2">
      <c r="A60" s="4">
        <f>IF('True_Odds_Calculator_3-way'!A59="","",'True_Odds_Calculator_3-way'!A59)</f>
        <v>3.9</v>
      </c>
      <c r="B60" s="4">
        <f>IF('True_Odds_Calculator_3-way'!B59="","",'True_Odds_Calculator_3-way'!B59)</f>
        <v>3.59</v>
      </c>
      <c r="C60" s="4">
        <f>IF('True_Odds_Calculator_3-way'!C59="","",'True_Odds_Calculator_3-way'!C59)</f>
        <v>2.02</v>
      </c>
      <c r="D60" s="4">
        <f t="shared" si="0"/>
        <v>3.0011293394177629E-2</v>
      </c>
      <c r="E60" s="4">
        <f t="shared" si="1"/>
        <v>4.0583346327622545</v>
      </c>
      <c r="F60" s="4">
        <f t="shared" si="2"/>
        <v>3.7237323141931475</v>
      </c>
      <c r="G60" s="4">
        <f t="shared" si="3"/>
        <v>2.0616612342549563</v>
      </c>
      <c r="I60" s="4">
        <f t="shared" si="4"/>
        <v>1.0300112933941776</v>
      </c>
    </row>
    <row r="61" spans="1:9" x14ac:dyDescent="0.2">
      <c r="A61" s="4">
        <f>IF('True_Odds_Calculator_3-way'!A60="","",'True_Odds_Calculator_3-way'!A60)</f>
        <v>1.64</v>
      </c>
      <c r="B61" s="4">
        <f>IF('True_Odds_Calculator_3-way'!B60="","",'True_Odds_Calculator_3-way'!B60)</f>
        <v>4.32</v>
      </c>
      <c r="C61" s="4">
        <f>IF('True_Odds_Calculator_3-way'!C60="","",'True_Odds_Calculator_3-way'!C60)</f>
        <v>5.31</v>
      </c>
      <c r="D61" s="4">
        <f t="shared" si="0"/>
        <v>2.9561496179933533E-2</v>
      </c>
      <c r="E61" s="4">
        <f t="shared" si="1"/>
        <v>1.6669381956156937</v>
      </c>
      <c r="F61" s="4">
        <f t="shared" si="2"/>
        <v>4.5120723998572272</v>
      </c>
      <c r="G61" s="4">
        <f t="shared" si="3"/>
        <v>5.603179936658635</v>
      </c>
      <c r="I61" s="4">
        <f t="shared" si="4"/>
        <v>1.0295614961799335</v>
      </c>
    </row>
    <row r="62" spans="1:9" x14ac:dyDescent="0.2">
      <c r="A62" s="4">
        <f>IF('True_Odds_Calculator_3-way'!A61="","",'True_Odds_Calculator_3-way'!A61)</f>
        <v>1.99</v>
      </c>
      <c r="B62" s="4">
        <f>IF('True_Odds_Calculator_3-way'!B61="","",'True_Odds_Calculator_3-way'!B61)</f>
        <v>4.01</v>
      </c>
      <c r="C62" s="4">
        <f>IF('True_Odds_Calculator_3-way'!C61="","",'True_Odds_Calculator_3-way'!C61)</f>
        <v>3.6</v>
      </c>
      <c r="D62" s="4">
        <f t="shared" si="0"/>
        <v>2.9666899195339269E-2</v>
      </c>
      <c r="E62" s="4">
        <f t="shared" si="1"/>
        <v>2.0299474228926404</v>
      </c>
      <c r="F62" s="4">
        <f t="shared" si="2"/>
        <v>4.175581669148932</v>
      </c>
      <c r="G62" s="4">
        <f t="shared" si="3"/>
        <v>3.7328919966873757</v>
      </c>
      <c r="I62" s="4">
        <f t="shared" si="4"/>
        <v>1.0296668991953393</v>
      </c>
    </row>
    <row r="63" spans="1:9" x14ac:dyDescent="0.2">
      <c r="A63" s="4">
        <f>IF('True_Odds_Calculator_3-way'!A62="","",'True_Odds_Calculator_3-way'!A62)</f>
        <v>3.3</v>
      </c>
      <c r="B63" s="4">
        <f>IF('True_Odds_Calculator_3-way'!B62="","",'True_Odds_Calculator_3-way'!B62)</f>
        <v>3.46</v>
      </c>
      <c r="C63" s="4">
        <f>IF('True_Odds_Calculator_3-way'!C62="","",'True_Odds_Calculator_3-way'!C62)</f>
        <v>2.27</v>
      </c>
      <c r="D63" s="4">
        <f t="shared" si="0"/>
        <v>3.2576278431998951E-2</v>
      </c>
      <c r="E63" s="4">
        <f t="shared" si="1"/>
        <v>3.4226468048169179</v>
      </c>
      <c r="F63" s="4">
        <f t="shared" si="2"/>
        <v>3.5950715393371571</v>
      </c>
      <c r="G63" s="4">
        <f t="shared" si="3"/>
        <v>2.3273681923132412</v>
      </c>
      <c r="I63" s="4">
        <f t="shared" si="4"/>
        <v>1.032576278431999</v>
      </c>
    </row>
    <row r="64" spans="1:9" x14ac:dyDescent="0.2">
      <c r="A64" s="4">
        <f>IF('True_Odds_Calculator_3-way'!A63="","",'True_Odds_Calculator_3-way'!A63)</f>
        <v>1.48</v>
      </c>
      <c r="B64" s="4">
        <f>IF('True_Odds_Calculator_3-way'!B63="","",'True_Odds_Calculator_3-way'!B63)</f>
        <v>4.1399999999999997</v>
      </c>
      <c r="C64" s="4">
        <f>IF('True_Odds_Calculator_3-way'!C63="","",'True_Odds_Calculator_3-way'!C63)</f>
        <v>8.18</v>
      </c>
      <c r="D64" s="4">
        <f t="shared" si="0"/>
        <v>3.9470958148538626E-2</v>
      </c>
      <c r="E64" s="4">
        <f t="shared" si="1"/>
        <v>1.5093913811914748</v>
      </c>
      <c r="F64" s="4">
        <f t="shared" si="2"/>
        <v>4.3784963560647912</v>
      </c>
      <c r="G64" s="4">
        <f t="shared" si="3"/>
        <v>9.1665411634344682</v>
      </c>
      <c r="I64" s="4">
        <f t="shared" si="4"/>
        <v>1.0394709581485386</v>
      </c>
    </row>
    <row r="65" spans="1:9" x14ac:dyDescent="0.2">
      <c r="A65" s="4">
        <f>IF('True_Odds_Calculator_3-way'!A64="","",'True_Odds_Calculator_3-way'!A64)</f>
        <v>1.33</v>
      </c>
      <c r="B65" s="4">
        <f>IF('True_Odds_Calculator_3-way'!B64="","",'True_Odds_Calculator_3-way'!B64)</f>
        <v>5.33</v>
      </c>
      <c r="C65" s="4">
        <f>IF('True_Odds_Calculator_3-way'!C64="","",'True_Odds_Calculator_3-way'!C64)</f>
        <v>10.36</v>
      </c>
      <c r="D65" s="4">
        <f t="shared" si="0"/>
        <v>3.602205656120927E-2</v>
      </c>
      <c r="E65" s="4">
        <f t="shared" si="1"/>
        <v>1.3515845050463617</v>
      </c>
      <c r="F65" s="4">
        <f t="shared" si="2"/>
        <v>5.6944394992683547</v>
      </c>
      <c r="G65" s="4">
        <f t="shared" si="3"/>
        <v>11.83183493398171</v>
      </c>
      <c r="I65" s="4">
        <f t="shared" si="4"/>
        <v>1.0360220565612093</v>
      </c>
    </row>
    <row r="66" spans="1:9" x14ac:dyDescent="0.2">
      <c r="A66" s="4">
        <f>IF('True_Odds_Calculator_3-way'!A65="","",'True_Odds_Calculator_3-way'!A65)</f>
        <v>2.33</v>
      </c>
      <c r="B66" s="4">
        <f>IF('True_Odds_Calculator_3-way'!B65="","",'True_Odds_Calculator_3-way'!B65)</f>
        <v>3.25</v>
      </c>
      <c r="C66" s="4">
        <f>IF('True_Odds_Calculator_3-way'!C65="","",'True_Odds_Calculator_3-way'!C65)</f>
        <v>3.36</v>
      </c>
      <c r="D66" s="4">
        <f t="shared" si="0"/>
        <v>3.449590466757857E-2</v>
      </c>
      <c r="E66" s="4">
        <f t="shared" si="1"/>
        <v>2.3941434589098027</v>
      </c>
      <c r="F66" s="4">
        <f t="shared" si="2"/>
        <v>3.3761693507366637</v>
      </c>
      <c r="G66" s="4">
        <f t="shared" si="3"/>
        <v>3.495032005787599</v>
      </c>
      <c r="I66" s="4">
        <f t="shared" si="4"/>
        <v>1.0344959046675786</v>
      </c>
    </row>
    <row r="67" spans="1:9" x14ac:dyDescent="0.2">
      <c r="A67" s="4">
        <f>IF('True_Odds_Calculator_3-way'!A66="","",'True_Odds_Calculator_3-way'!A66)</f>
        <v>1.59</v>
      </c>
      <c r="B67" s="4">
        <f>IF('True_Odds_Calculator_3-way'!B66="","",'True_Odds_Calculator_3-way'!B66)</f>
        <v>3.97</v>
      </c>
      <c r="C67" s="4">
        <f>IF('True_Odds_Calculator_3-way'!C66="","",'True_Odds_Calculator_3-way'!C66)</f>
        <v>6.43</v>
      </c>
      <c r="D67" s="4">
        <f t="shared" ref="D67:D130" si="5">IF(A67="","",((1/A67)+(1/B67)+(1/C67))-1)</f>
        <v>3.6340981710176079E-2</v>
      </c>
      <c r="E67" s="4">
        <f t="shared" ref="E67:E130" si="6">IF(A67="","",(3*A67)/(3-($D67*A67)))</f>
        <v>1.6212259801572675</v>
      </c>
      <c r="F67" s="4">
        <f t="shared" ref="F67:F130" si="7">IF(B67="","",(3*B67)/(3-($D67*B67)))</f>
        <v>4.170567742823363</v>
      </c>
      <c r="G67" s="4">
        <f t="shared" ref="G67:G130" si="8">IF(C67="","",(3*C67)/(3-($D67*C67)))</f>
        <v>6.9731440281174617</v>
      </c>
      <c r="I67" s="4">
        <f t="shared" ref="I67:I130" si="9">IF(A67="","",D67+1)</f>
        <v>1.0363409817101761</v>
      </c>
    </row>
    <row r="68" spans="1:9" x14ac:dyDescent="0.2">
      <c r="A68" s="4">
        <f>IF('True_Odds_Calculator_3-way'!A67="","",'True_Odds_Calculator_3-way'!A67)</f>
        <v>2.02</v>
      </c>
      <c r="B68" s="4">
        <f>IF('True_Odds_Calculator_3-way'!B67="","",'True_Odds_Calculator_3-way'!B67)</f>
        <v>3.57</v>
      </c>
      <c r="C68" s="4">
        <f>IF('True_Odds_Calculator_3-way'!C67="","",'True_Odds_Calculator_3-way'!C67)</f>
        <v>3.56</v>
      </c>
      <c r="D68" s="4">
        <f t="shared" si="5"/>
        <v>5.6060426172916511E-2</v>
      </c>
      <c r="E68" s="4">
        <f t="shared" si="6"/>
        <v>2.099240784222058</v>
      </c>
      <c r="F68" s="4">
        <f t="shared" si="7"/>
        <v>3.8251854141651411</v>
      </c>
      <c r="G68" s="4">
        <f t="shared" si="8"/>
        <v>3.813707007641105</v>
      </c>
      <c r="I68" s="4">
        <f t="shared" si="9"/>
        <v>1.0560604261729165</v>
      </c>
    </row>
    <row r="69" spans="1:9" x14ac:dyDescent="0.2">
      <c r="A69" s="4">
        <f>IF('True_Odds_Calculator_3-way'!A68="","",'True_Odds_Calculator_3-way'!A68)</f>
        <v>1.38</v>
      </c>
      <c r="B69" s="4">
        <f>IF('True_Odds_Calculator_3-way'!B68="","",'True_Odds_Calculator_3-way'!B68)</f>
        <v>4.78</v>
      </c>
      <c r="C69" s="4">
        <f>IF('True_Odds_Calculator_3-way'!C68="","",'True_Odds_Calculator_3-way'!C68)</f>
        <v>7.6</v>
      </c>
      <c r="D69" s="4">
        <f t="shared" si="5"/>
        <v>6.54216494483435E-2</v>
      </c>
      <c r="E69" s="4">
        <f t="shared" si="6"/>
        <v>1.4228182332137291</v>
      </c>
      <c r="F69" s="4">
        <f t="shared" si="7"/>
        <v>5.3362418145743868</v>
      </c>
      <c r="G69" s="4">
        <f t="shared" si="8"/>
        <v>9.1098135369824771</v>
      </c>
      <c r="I69" s="4">
        <f t="shared" si="9"/>
        <v>1.0654216494483435</v>
      </c>
    </row>
    <row r="70" spans="1:9" x14ac:dyDescent="0.2">
      <c r="A70" s="4">
        <f>IF('True_Odds_Calculator_3-way'!A69="","",'True_Odds_Calculator_3-way'!A69)</f>
        <v>2.7</v>
      </c>
      <c r="B70" s="4">
        <f>IF('True_Odds_Calculator_3-way'!B69="","",'True_Odds_Calculator_3-way'!B69)</f>
        <v>3.08</v>
      </c>
      <c r="C70" s="4">
        <f>IF('True_Odds_Calculator_3-way'!C69="","",'True_Odds_Calculator_3-way'!C69)</f>
        <v>2.78</v>
      </c>
      <c r="D70" s="4">
        <f t="shared" si="5"/>
        <v>5.4757925261522455E-2</v>
      </c>
      <c r="E70" s="4">
        <f t="shared" si="6"/>
        <v>2.8399592486552718</v>
      </c>
      <c r="F70" s="4">
        <f t="shared" si="7"/>
        <v>3.2634659760362283</v>
      </c>
      <c r="G70" s="4">
        <f t="shared" si="8"/>
        <v>2.9286042442217917</v>
      </c>
      <c r="I70" s="4">
        <f t="shared" si="9"/>
        <v>1.0547579252615225</v>
      </c>
    </row>
    <row r="71" spans="1:9" x14ac:dyDescent="0.2">
      <c r="A71" s="4">
        <f>IF('True_Odds_Calculator_3-way'!A70="","",'True_Odds_Calculator_3-way'!A70)</f>
        <v>1.6</v>
      </c>
      <c r="B71" s="4">
        <f>IF('True_Odds_Calculator_3-way'!B70="","",'True_Odds_Calculator_3-way'!B70)</f>
        <v>4.26</v>
      </c>
      <c r="C71" s="4">
        <f>IF('True_Odds_Calculator_3-way'!C70="","",'True_Odds_Calculator_3-way'!C70)</f>
        <v>5.51</v>
      </c>
      <c r="D71" s="4">
        <f t="shared" si="5"/>
        <v>4.122998730434646E-2</v>
      </c>
      <c r="E71" s="4">
        <f t="shared" si="6"/>
        <v>1.6359739657810095</v>
      </c>
      <c r="F71" s="4">
        <f t="shared" si="7"/>
        <v>4.5249185126162876</v>
      </c>
      <c r="G71" s="4">
        <f t="shared" si="8"/>
        <v>5.9614340228026483</v>
      </c>
      <c r="I71" s="4">
        <f t="shared" si="9"/>
        <v>1.0412299873043465</v>
      </c>
    </row>
    <row r="72" spans="1:9" x14ac:dyDescent="0.2">
      <c r="A72" s="4">
        <f>IF('True_Odds_Calculator_3-way'!A71="","",'True_Odds_Calculator_3-way'!A71)</f>
        <v>2.4300000000000002</v>
      </c>
      <c r="B72" s="4">
        <f>IF('True_Odds_Calculator_3-way'!B71="","",'True_Odds_Calculator_3-way'!B71)</f>
        <v>3.53</v>
      </c>
      <c r="C72" s="4">
        <f>IF('True_Odds_Calculator_3-way'!C71="","",'True_Odds_Calculator_3-way'!C71)</f>
        <v>2.91</v>
      </c>
      <c r="D72" s="4">
        <f t="shared" si="5"/>
        <v>3.8451364408874866E-2</v>
      </c>
      <c r="E72" s="4">
        <f t="shared" si="6"/>
        <v>2.5081168160767455</v>
      </c>
      <c r="F72" s="4">
        <f t="shared" si="7"/>
        <v>3.6972814230252471</v>
      </c>
      <c r="G72" s="4">
        <f t="shared" si="8"/>
        <v>3.0227416858128335</v>
      </c>
      <c r="I72" s="4">
        <f t="shared" si="9"/>
        <v>1.0384513644088749</v>
      </c>
    </row>
    <row r="73" spans="1:9" x14ac:dyDescent="0.2">
      <c r="A73" s="4">
        <f>IF('True_Odds_Calculator_3-way'!A72="","",'True_Odds_Calculator_3-way'!A72)</f>
        <v>2.1</v>
      </c>
      <c r="B73" s="4">
        <f>IF('True_Odds_Calculator_3-way'!B72="","",'True_Odds_Calculator_3-way'!B72)</f>
        <v>3.54</v>
      </c>
      <c r="C73" s="4">
        <f>IF('True_Odds_Calculator_3-way'!C72="","",'True_Odds_Calculator_3-way'!C72)</f>
        <v>3.7</v>
      </c>
      <c r="D73" s="4">
        <f t="shared" si="5"/>
        <v>2.8946622166960978E-2</v>
      </c>
      <c r="E73" s="4">
        <f t="shared" si="6"/>
        <v>2.1434315727132458</v>
      </c>
      <c r="F73" s="4">
        <f t="shared" si="7"/>
        <v>3.6651920155637869</v>
      </c>
      <c r="G73" s="4">
        <f t="shared" si="8"/>
        <v>3.8369835114248247</v>
      </c>
      <c r="I73" s="4">
        <f t="shared" si="9"/>
        <v>1.028946622166961</v>
      </c>
    </row>
    <row r="74" spans="1:9" x14ac:dyDescent="0.2">
      <c r="A74" s="4">
        <f>IF('True_Odds_Calculator_3-way'!A73="","",'True_Odds_Calculator_3-way'!A73)</f>
        <v>6.05</v>
      </c>
      <c r="B74" s="4">
        <f>IF('True_Odds_Calculator_3-way'!B73="","",'True_Odds_Calculator_3-way'!B73)</f>
        <v>4.59</v>
      </c>
      <c r="C74" s="4">
        <f>IF('True_Odds_Calculator_3-way'!C73="","",'True_Odds_Calculator_3-way'!C73)</f>
        <v>1.54</v>
      </c>
      <c r="D74" s="4">
        <f t="shared" si="5"/>
        <v>3.2504829296273297E-2</v>
      </c>
      <c r="E74" s="4">
        <f t="shared" si="6"/>
        <v>6.4744064437696736</v>
      </c>
      <c r="F74" s="4">
        <f t="shared" si="7"/>
        <v>4.8302182943142435</v>
      </c>
      <c r="G74" s="4">
        <f t="shared" si="8"/>
        <v>1.5661321878361194</v>
      </c>
      <c r="I74" s="4">
        <f t="shared" si="9"/>
        <v>1.0325048292962733</v>
      </c>
    </row>
    <row r="75" spans="1:9" x14ac:dyDescent="0.2">
      <c r="A75" s="4">
        <f>IF('True_Odds_Calculator_3-way'!A74="","",'True_Odds_Calculator_3-way'!A74)</f>
        <v>2.98</v>
      </c>
      <c r="B75" s="4">
        <f>IF('True_Odds_Calculator_3-way'!B74="","",'True_Odds_Calculator_3-way'!B74)</f>
        <v>3.36</v>
      </c>
      <c r="C75" s="4">
        <f>IF('True_Odds_Calculator_3-way'!C74="","",'True_Odds_Calculator_3-way'!C74)</f>
        <v>2.4700000000000002</v>
      </c>
      <c r="D75" s="4">
        <f t="shared" si="5"/>
        <v>3.8047817012847096E-2</v>
      </c>
      <c r="E75" s="4">
        <f t="shared" si="6"/>
        <v>3.0970504348360386</v>
      </c>
      <c r="F75" s="4">
        <f t="shared" si="7"/>
        <v>3.5095545980817393</v>
      </c>
      <c r="G75" s="4">
        <f t="shared" si="8"/>
        <v>2.549877556137631</v>
      </c>
      <c r="I75" s="4">
        <f t="shared" si="9"/>
        <v>1.0380478170128471</v>
      </c>
    </row>
    <row r="76" spans="1:9" x14ac:dyDescent="0.2">
      <c r="A76" s="4">
        <f>IF('True_Odds_Calculator_3-way'!A75="","",'True_Odds_Calculator_3-way'!A75)</f>
        <v>2.97</v>
      </c>
      <c r="B76" s="4">
        <f>IF('True_Odds_Calculator_3-way'!B75="","",'True_Odds_Calculator_3-way'!B75)</f>
        <v>3.18</v>
      </c>
      <c r="C76" s="4">
        <f>IF('True_Odds_Calculator_3-way'!C75="","",'True_Odds_Calculator_3-way'!C75)</f>
        <v>2.58</v>
      </c>
      <c r="D76" s="4">
        <f t="shared" si="5"/>
        <v>3.8762644730174323E-2</v>
      </c>
      <c r="E76" s="4">
        <f t="shared" si="6"/>
        <v>3.0885220917374814</v>
      </c>
      <c r="F76" s="4">
        <f t="shared" si="7"/>
        <v>3.3162598213658705</v>
      </c>
      <c r="G76" s="4">
        <f t="shared" si="8"/>
        <v>2.6689725333294776</v>
      </c>
      <c r="I76" s="4">
        <f t="shared" si="9"/>
        <v>1.0387626447301743</v>
      </c>
    </row>
    <row r="77" spans="1:9" x14ac:dyDescent="0.2">
      <c r="A77" s="4">
        <f>IF('True_Odds_Calculator_3-way'!A76="","",'True_Odds_Calculator_3-way'!A76)</f>
        <v>2.21</v>
      </c>
      <c r="B77" s="4">
        <f>IF('True_Odds_Calculator_3-way'!B76="","",'True_Odds_Calculator_3-way'!B76)</f>
        <v>3.65</v>
      </c>
      <c r="C77" s="4">
        <f>IF('True_Odds_Calculator_3-way'!C76="","",'True_Odds_Calculator_3-way'!C76)</f>
        <v>3.32</v>
      </c>
      <c r="D77" s="4">
        <f t="shared" si="5"/>
        <v>2.7666109799639793E-2</v>
      </c>
      <c r="E77" s="4">
        <f t="shared" si="6"/>
        <v>2.2559784214114589</v>
      </c>
      <c r="F77" s="4">
        <f t="shared" si="7"/>
        <v>3.7771401760545493</v>
      </c>
      <c r="G77" s="4">
        <f t="shared" si="8"/>
        <v>3.4248594757227413</v>
      </c>
      <c r="I77" s="4">
        <f t="shared" si="9"/>
        <v>1.0276661097996398</v>
      </c>
    </row>
    <row r="78" spans="1:9" x14ac:dyDescent="0.2">
      <c r="A78" s="4">
        <f>IF('True_Odds_Calculator_3-way'!A77="","",'True_Odds_Calculator_3-way'!A77)</f>
        <v>2.4700000000000002</v>
      </c>
      <c r="B78" s="4">
        <f>IF('True_Odds_Calculator_3-way'!B77="","",'True_Odds_Calculator_3-way'!B77)</f>
        <v>3.84</v>
      </c>
      <c r="C78" s="4">
        <f>IF('True_Odds_Calculator_3-way'!C77="","",'True_Odds_Calculator_3-way'!C77)</f>
        <v>2.76</v>
      </c>
      <c r="D78" s="4">
        <f t="shared" si="5"/>
        <v>2.7593806841518465E-2</v>
      </c>
      <c r="E78" s="4">
        <f t="shared" si="6"/>
        <v>2.5274202094381564</v>
      </c>
      <c r="F78" s="4">
        <f t="shared" si="7"/>
        <v>3.9805949015390749</v>
      </c>
      <c r="G78" s="4">
        <f t="shared" si="8"/>
        <v>2.8318912472674209</v>
      </c>
      <c r="I78" s="4">
        <f t="shared" si="9"/>
        <v>1.0275938068415185</v>
      </c>
    </row>
    <row r="79" spans="1:9" x14ac:dyDescent="0.2">
      <c r="A79" s="4">
        <f>IF('True_Odds_Calculator_3-way'!A78="","",'True_Odds_Calculator_3-way'!A78)</f>
        <v>1.81</v>
      </c>
      <c r="B79" s="4">
        <f>IF('True_Odds_Calculator_3-way'!B78="","",'True_Odds_Calculator_3-way'!B78)</f>
        <v>3.92</v>
      </c>
      <c r="C79" s="4">
        <f>IF('True_Odds_Calculator_3-way'!C78="","",'True_Odds_Calculator_3-way'!C78)</f>
        <v>4.49</v>
      </c>
      <c r="D79" s="4">
        <f t="shared" si="5"/>
        <v>3.030537788212051E-2</v>
      </c>
      <c r="E79" s="4">
        <f t="shared" si="6"/>
        <v>1.8437108604464907</v>
      </c>
      <c r="F79" s="4">
        <f t="shared" si="7"/>
        <v>4.0816285183056786</v>
      </c>
      <c r="G79" s="4">
        <f t="shared" si="8"/>
        <v>4.7033291292957129</v>
      </c>
      <c r="I79" s="4">
        <f t="shared" si="9"/>
        <v>1.0303053778821205</v>
      </c>
    </row>
    <row r="80" spans="1:9" x14ac:dyDescent="0.2">
      <c r="A80" s="4">
        <f>IF('True_Odds_Calculator_3-way'!A79="","",'True_Odds_Calculator_3-way'!A79)</f>
        <v>2.38</v>
      </c>
      <c r="B80" s="4">
        <f>IF('True_Odds_Calculator_3-way'!B79="","",'True_Odds_Calculator_3-way'!B79)</f>
        <v>3.38</v>
      </c>
      <c r="C80" s="4">
        <f>IF('True_Odds_Calculator_3-way'!C79="","",'True_Odds_Calculator_3-way'!C79)</f>
        <v>3.2</v>
      </c>
      <c r="D80" s="4">
        <f t="shared" si="5"/>
        <v>2.8526055392571248E-2</v>
      </c>
      <c r="E80" s="4">
        <f t="shared" si="6"/>
        <v>2.4351081299931132</v>
      </c>
      <c r="F80" s="4">
        <f t="shared" si="7"/>
        <v>3.4922382886973131</v>
      </c>
      <c r="G80" s="4">
        <f t="shared" si="8"/>
        <v>3.3004246357090601</v>
      </c>
      <c r="I80" s="4">
        <f t="shared" si="9"/>
        <v>1.0285260553925712</v>
      </c>
    </row>
    <row r="81" spans="1:9" x14ac:dyDescent="0.2">
      <c r="A81" s="4">
        <f>IF('True_Odds_Calculator_3-way'!A80="","",'True_Odds_Calculator_3-way'!A80)</f>
        <v>1.81</v>
      </c>
      <c r="B81" s="4">
        <f>IF('True_Odds_Calculator_3-way'!B80="","",'True_Odds_Calculator_3-way'!B80)</f>
        <v>3.92</v>
      </c>
      <c r="C81" s="4">
        <f>IF('True_Odds_Calculator_3-way'!C80="","",'True_Odds_Calculator_3-way'!C80)</f>
        <v>4.49</v>
      </c>
      <c r="D81" s="4">
        <f t="shared" si="5"/>
        <v>3.030537788212051E-2</v>
      </c>
      <c r="E81" s="4">
        <f t="shared" si="6"/>
        <v>1.8437108604464907</v>
      </c>
      <c r="F81" s="4">
        <f t="shared" si="7"/>
        <v>4.0816285183056786</v>
      </c>
      <c r="G81" s="4">
        <f t="shared" si="8"/>
        <v>4.7033291292957129</v>
      </c>
      <c r="I81" s="4">
        <f t="shared" si="9"/>
        <v>1.0303053778821205</v>
      </c>
    </row>
    <row r="82" spans="1:9" x14ac:dyDescent="0.2">
      <c r="A82" s="4">
        <f>IF('True_Odds_Calculator_3-way'!A81="","",'True_Odds_Calculator_3-way'!A81)</f>
        <v>2.2799999999999998</v>
      </c>
      <c r="B82" s="4">
        <f>IF('True_Odds_Calculator_3-way'!B81="","",'True_Odds_Calculator_3-way'!B81)</f>
        <v>3.48</v>
      </c>
      <c r="C82" s="4">
        <f>IF('True_Odds_Calculator_3-way'!C81="","",'True_Odds_Calculator_3-way'!C81)</f>
        <v>3.31</v>
      </c>
      <c r="D82" s="4">
        <f t="shared" si="5"/>
        <v>2.8067616692528219E-2</v>
      </c>
      <c r="E82" s="4">
        <f t="shared" si="6"/>
        <v>2.3296956432878018</v>
      </c>
      <c r="F82" s="4">
        <f t="shared" si="7"/>
        <v>3.597116484556822</v>
      </c>
      <c r="G82" s="4">
        <f t="shared" si="8"/>
        <v>3.4157796492717609</v>
      </c>
      <c r="I82" s="4">
        <f t="shared" si="9"/>
        <v>1.0280676166925282</v>
      </c>
    </row>
    <row r="83" spans="1:9" x14ac:dyDescent="0.2">
      <c r="A83" s="4">
        <f>IF('True_Odds_Calculator_3-way'!A82="","",'True_Odds_Calculator_3-way'!A82)</f>
        <v>2.29</v>
      </c>
      <c r="B83" s="4">
        <f>IF('True_Odds_Calculator_3-way'!B82="","",'True_Odds_Calculator_3-way'!B82)</f>
        <v>3.35</v>
      </c>
      <c r="C83" s="4">
        <f>IF('True_Odds_Calculator_3-way'!C82="","",'True_Odds_Calculator_3-way'!C82)</f>
        <v>3.42</v>
      </c>
      <c r="D83" s="4">
        <f t="shared" si="5"/>
        <v>2.7586346212704171E-2</v>
      </c>
      <c r="E83" s="4">
        <f t="shared" si="6"/>
        <v>2.3392591306921848</v>
      </c>
      <c r="F83" s="4">
        <f t="shared" si="7"/>
        <v>3.4564758868820546</v>
      </c>
      <c r="G83" s="4">
        <f t="shared" si="8"/>
        <v>3.5310458652543004</v>
      </c>
      <c r="I83" s="4">
        <f t="shared" si="9"/>
        <v>1.0275863462127042</v>
      </c>
    </row>
    <row r="84" spans="1:9" x14ac:dyDescent="0.2">
      <c r="A84" s="4">
        <f>IF('True_Odds_Calculator_3-way'!A83="","",'True_Odds_Calculator_3-way'!A83)</f>
        <v>2.84</v>
      </c>
      <c r="B84" s="4">
        <f>IF('True_Odds_Calculator_3-way'!B83="","",'True_Odds_Calculator_3-way'!B83)</f>
        <v>3.12</v>
      </c>
      <c r="C84" s="4">
        <f>IF('True_Odds_Calculator_3-way'!C83="","",'True_Odds_Calculator_3-way'!C83)</f>
        <v>2.82</v>
      </c>
      <c r="D84" s="4">
        <f t="shared" si="5"/>
        <v>2.723542564717274E-2</v>
      </c>
      <c r="E84" s="4">
        <f t="shared" si="6"/>
        <v>2.9151612216784075</v>
      </c>
      <c r="F84" s="4">
        <f t="shared" si="7"/>
        <v>3.210949643482766</v>
      </c>
      <c r="G84" s="4">
        <f t="shared" si="8"/>
        <v>2.8940925314386732</v>
      </c>
      <c r="I84" s="4">
        <f t="shared" si="9"/>
        <v>1.0272354256471727</v>
      </c>
    </row>
    <row r="85" spans="1:9" x14ac:dyDescent="0.2">
      <c r="A85" s="4">
        <f>IF('True_Odds_Calculator_3-way'!A84="","",'True_Odds_Calculator_3-way'!A84)</f>
        <v>1.43</v>
      </c>
      <c r="B85" s="4">
        <f>IF('True_Odds_Calculator_3-way'!B84="","",'True_Odds_Calculator_3-way'!B84)</f>
        <v>5.21</v>
      </c>
      <c r="C85" s="4">
        <f>IF('True_Odds_Calculator_3-way'!C84="","",'True_Odds_Calculator_3-way'!C84)</f>
        <v>7.1</v>
      </c>
      <c r="D85" s="4">
        <f t="shared" si="5"/>
        <v>3.208434937774518E-2</v>
      </c>
      <c r="E85" s="4">
        <f t="shared" si="6"/>
        <v>1.4522094227058262</v>
      </c>
      <c r="F85" s="4">
        <f t="shared" si="7"/>
        <v>5.5174302191480873</v>
      </c>
      <c r="G85" s="4">
        <f t="shared" si="8"/>
        <v>7.6834252214975223</v>
      </c>
      <c r="I85" s="4">
        <f t="shared" si="9"/>
        <v>1.0320843493777452</v>
      </c>
    </row>
    <row r="86" spans="1:9" x14ac:dyDescent="0.2">
      <c r="A86" s="4">
        <f>IF('True_Odds_Calculator_3-way'!A85="","",'True_Odds_Calculator_3-way'!A85)</f>
        <v>4.66</v>
      </c>
      <c r="B86" s="4">
        <f>IF('True_Odds_Calculator_3-way'!B85="","",'True_Odds_Calculator_3-way'!B85)</f>
        <v>4.71</v>
      </c>
      <c r="C86" s="4">
        <f>IF('True_Odds_Calculator_3-way'!C85="","",'True_Odds_Calculator_3-way'!C85)</f>
        <v>1.65</v>
      </c>
      <c r="D86" s="4">
        <f t="shared" si="5"/>
        <v>3.2967105791796181E-2</v>
      </c>
      <c r="E86" s="4">
        <f t="shared" si="6"/>
        <v>4.9115132100906891</v>
      </c>
      <c r="F86" s="4">
        <f t="shared" si="7"/>
        <v>4.9670883263407219</v>
      </c>
      <c r="G86" s="4">
        <f t="shared" si="8"/>
        <v>1.6804701301075651</v>
      </c>
      <c r="I86" s="4">
        <f t="shared" si="9"/>
        <v>1.0329671057917962</v>
      </c>
    </row>
    <row r="87" spans="1:9" x14ac:dyDescent="0.2">
      <c r="A87" s="4">
        <f>IF('True_Odds_Calculator_3-way'!A86="","",'True_Odds_Calculator_3-way'!A86)</f>
        <v>1.82</v>
      </c>
      <c r="B87" s="4">
        <f>IF('True_Odds_Calculator_3-way'!B86="","",'True_Odds_Calculator_3-way'!B86)</f>
        <v>3.86</v>
      </c>
      <c r="C87" s="4">
        <f>IF('True_Odds_Calculator_3-way'!C86="","",'True_Odds_Calculator_3-way'!C86)</f>
        <v>4.53</v>
      </c>
      <c r="D87" s="4">
        <f t="shared" si="5"/>
        <v>2.9268458839882383E-2</v>
      </c>
      <c r="E87" s="4">
        <f t="shared" si="6"/>
        <v>1.8529004682610837</v>
      </c>
      <c r="F87" s="4">
        <f t="shared" si="7"/>
        <v>4.0110511749341109</v>
      </c>
      <c r="G87" s="4">
        <f t="shared" si="8"/>
        <v>4.739462303608053</v>
      </c>
      <c r="I87" s="4">
        <f t="shared" si="9"/>
        <v>1.0292684588398824</v>
      </c>
    </row>
    <row r="88" spans="1:9" x14ac:dyDescent="0.2">
      <c r="A88" s="4">
        <f>IF('True_Odds_Calculator_3-way'!A87="","",'True_Odds_Calculator_3-way'!A87)</f>
        <v>3.97</v>
      </c>
      <c r="B88" s="4">
        <f>IF('True_Odds_Calculator_3-way'!B87="","",'True_Odds_Calculator_3-way'!B87)</f>
        <v>4.29</v>
      </c>
      <c r="C88" s="4">
        <f>IF('True_Odds_Calculator_3-way'!C87="","",'True_Odds_Calculator_3-way'!C87)</f>
        <v>1.83</v>
      </c>
      <c r="D88" s="4">
        <f t="shared" si="5"/>
        <v>3.1437489297670096E-2</v>
      </c>
      <c r="E88" s="4">
        <f t="shared" si="6"/>
        <v>4.1423303778940523</v>
      </c>
      <c r="F88" s="4">
        <f t="shared" si="7"/>
        <v>4.491937802632358</v>
      </c>
      <c r="G88" s="4">
        <f t="shared" si="8"/>
        <v>1.8657798140917645</v>
      </c>
      <c r="I88" s="4">
        <f t="shared" si="9"/>
        <v>1.0314374892976701</v>
      </c>
    </row>
    <row r="89" spans="1:9" x14ac:dyDescent="0.2">
      <c r="A89" s="4">
        <f>IF('True_Odds_Calculator_3-way'!A88="","",'True_Odds_Calculator_3-way'!A88)</f>
        <v>2.2400000000000002</v>
      </c>
      <c r="B89" s="4">
        <f>IF('True_Odds_Calculator_3-way'!B88="","",'True_Odds_Calculator_3-way'!B88)</f>
        <v>4.01</v>
      </c>
      <c r="C89" s="4">
        <f>IF('True_Odds_Calculator_3-way'!C88="","",'True_Odds_Calculator_3-way'!C88)</f>
        <v>3.02</v>
      </c>
      <c r="D89" s="4">
        <f t="shared" si="5"/>
        <v>2.6930957846632353E-2</v>
      </c>
      <c r="E89" s="4">
        <f t="shared" si="6"/>
        <v>2.285967254875612</v>
      </c>
      <c r="F89" s="4">
        <f t="shared" si="7"/>
        <v>4.1597411715732004</v>
      </c>
      <c r="G89" s="4">
        <f t="shared" si="8"/>
        <v>3.104155191769749</v>
      </c>
      <c r="I89" s="4">
        <f t="shared" si="9"/>
        <v>1.0269309578466324</v>
      </c>
    </row>
    <row r="90" spans="1:9" x14ac:dyDescent="0.2">
      <c r="A90" s="4">
        <f>IF('True_Odds_Calculator_3-way'!A89="","",'True_Odds_Calculator_3-way'!A89)</f>
        <v>1.57</v>
      </c>
      <c r="B90" s="4">
        <f>IF('True_Odds_Calculator_3-way'!B89="","",'True_Odds_Calculator_3-way'!B89)</f>
        <v>4.55</v>
      </c>
      <c r="C90" s="4">
        <f>IF('True_Odds_Calculator_3-way'!C89="","",'True_Odds_Calculator_3-way'!C89)</f>
        <v>5.73</v>
      </c>
      <c r="D90" s="4">
        <f t="shared" si="5"/>
        <v>3.1242964747483448E-2</v>
      </c>
      <c r="E90" s="4">
        <f t="shared" si="6"/>
        <v>1.5960969592057155</v>
      </c>
      <c r="F90" s="4">
        <f t="shared" si="7"/>
        <v>4.7763270361040329</v>
      </c>
      <c r="G90" s="4">
        <f t="shared" si="8"/>
        <v>6.0936317637434749</v>
      </c>
      <c r="I90" s="4">
        <f t="shared" si="9"/>
        <v>1.0312429647474834</v>
      </c>
    </row>
    <row r="91" spans="1:9" x14ac:dyDescent="0.2">
      <c r="A91" s="4">
        <f>IF('True_Odds_Calculator_3-way'!A90="","",'True_Odds_Calculator_3-way'!A90)</f>
        <v>3.82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2.0699999999999998</v>
      </c>
      <c r="D91" s="4">
        <f t="shared" si="5"/>
        <v>4.0729880317335931E-2</v>
      </c>
      <c r="E91" s="4">
        <f t="shared" si="6"/>
        <v>4.0289524075217127</v>
      </c>
      <c r="F91" s="4">
        <f t="shared" si="7"/>
        <v>3.5425647483927887</v>
      </c>
      <c r="G91" s="4">
        <f t="shared" si="8"/>
        <v>2.1298566772136329</v>
      </c>
      <c r="I91" s="4">
        <f t="shared" si="9"/>
        <v>1.0407298803173359</v>
      </c>
    </row>
    <row r="92" spans="1:9" x14ac:dyDescent="0.2">
      <c r="A92" s="4">
        <f>IF('True_Odds_Calculator_3-way'!A91="","",'True_Odds_Calculator_3-way'!A91)</f>
        <v>4.05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1.85</v>
      </c>
      <c r="D92" s="4">
        <f t="shared" si="5"/>
        <v>4.1907046996105368E-2</v>
      </c>
      <c r="E92" s="4">
        <f t="shared" si="6"/>
        <v>4.2928668535210122</v>
      </c>
      <c r="F92" s="4">
        <f t="shared" si="7"/>
        <v>4.158282347209326</v>
      </c>
      <c r="G92" s="4">
        <f t="shared" si="8"/>
        <v>1.8990772435654548</v>
      </c>
      <c r="I92" s="4">
        <f t="shared" si="9"/>
        <v>1.0419070469961054</v>
      </c>
    </row>
    <row r="93" spans="1:9" x14ac:dyDescent="0.2">
      <c r="A93" s="4">
        <f>IF('True_Odds_Calculator_3-way'!A92="","",'True_Odds_Calculator_3-way'!A92)</f>
        <v>3.39</v>
      </c>
      <c r="B93" s="4">
        <f>IF('True_Odds_Calculator_3-way'!B92="","",'True_Odds_Calculator_3-way'!B92)</f>
        <v>3.65</v>
      </c>
      <c r="C93" s="4">
        <f>IF('True_Odds_Calculator_3-way'!C92="","",'True_Odds_Calculator_3-way'!C92)</f>
        <v>2.12</v>
      </c>
      <c r="D93" s="4">
        <f t="shared" si="5"/>
        <v>4.0655966684736145E-2</v>
      </c>
      <c r="E93" s="4">
        <f t="shared" si="6"/>
        <v>3.5532402725000356</v>
      </c>
      <c r="F93" s="4">
        <f t="shared" si="7"/>
        <v>3.8399417973720973</v>
      </c>
      <c r="G93" s="4">
        <f t="shared" si="8"/>
        <v>2.1827097227992884</v>
      </c>
      <c r="I93" s="4">
        <f t="shared" si="9"/>
        <v>1.0406559666847361</v>
      </c>
    </row>
    <row r="94" spans="1:9" x14ac:dyDescent="0.2">
      <c r="A94" s="4">
        <f>IF('True_Odds_Calculator_3-way'!A93="","",'True_Odds_Calculator_3-way'!A93)</f>
        <v>1.88</v>
      </c>
      <c r="B94" s="4">
        <f>IF('True_Odds_Calculator_3-way'!B93="","",'True_Odds_Calculator_3-way'!B93)</f>
        <v>3.24</v>
      </c>
      <c r="C94" s="4">
        <f>IF('True_Odds_Calculator_3-way'!C93="","",'True_Odds_Calculator_3-way'!C93)</f>
        <v>4.54</v>
      </c>
      <c r="D94" s="4">
        <f t="shared" si="5"/>
        <v>6.0821186106279956E-2</v>
      </c>
      <c r="E94" s="4">
        <f t="shared" si="6"/>
        <v>1.9544948072469361</v>
      </c>
      <c r="F94" s="4">
        <f t="shared" si="7"/>
        <v>3.4677881901623033</v>
      </c>
      <c r="G94" s="4">
        <f t="shared" si="8"/>
        <v>5.0002352991095282</v>
      </c>
      <c r="I94" s="4">
        <f t="shared" si="9"/>
        <v>1.06082118610628</v>
      </c>
    </row>
    <row r="95" spans="1:9" x14ac:dyDescent="0.2">
      <c r="A95" s="4">
        <f>IF('True_Odds_Calculator_3-way'!A94="","",'True_Odds_Calculator_3-way'!A94)</f>
        <v>5.73</v>
      </c>
      <c r="B95" s="4">
        <f>IF('True_Odds_Calculator_3-way'!B94="","",'True_Odds_Calculator_3-way'!B94)</f>
        <v>3.26</v>
      </c>
      <c r="C95" s="4">
        <f>IF('True_Odds_Calculator_3-way'!C94="","",'True_Odds_Calculator_3-way'!C94)</f>
        <v>1.73</v>
      </c>
      <c r="D95" s="4">
        <f t="shared" si="5"/>
        <v>5.9303218146621539E-2</v>
      </c>
      <c r="E95" s="4">
        <f t="shared" si="6"/>
        <v>6.4619382289647778</v>
      </c>
      <c r="F95" s="4">
        <f t="shared" si="7"/>
        <v>3.4845545583761832</v>
      </c>
      <c r="G95" s="4">
        <f t="shared" si="8"/>
        <v>1.7912577720720861</v>
      </c>
      <c r="I95" s="4">
        <f t="shared" si="9"/>
        <v>1.0593032181466215</v>
      </c>
    </row>
    <row r="96" spans="1:9" x14ac:dyDescent="0.2">
      <c r="A96" s="4">
        <f>IF('True_Odds_Calculator_3-way'!A95="","",'True_Odds_Calculator_3-way'!A95)</f>
        <v>3.7</v>
      </c>
      <c r="B96" s="4">
        <f>IF('True_Odds_Calculator_3-way'!B95="","",'True_Odds_Calculator_3-way'!B95)</f>
        <v>3.23</v>
      </c>
      <c r="C96" s="4">
        <f>IF('True_Odds_Calculator_3-way'!C95="","",'True_Odds_Calculator_3-way'!C95)</f>
        <v>2.1</v>
      </c>
      <c r="D96" s="4">
        <f t="shared" si="5"/>
        <v>5.6058269680560713E-2</v>
      </c>
      <c r="E96" s="4">
        <f t="shared" si="6"/>
        <v>3.9748127187587445</v>
      </c>
      <c r="F96" s="4">
        <f t="shared" si="7"/>
        <v>3.4374723212695919</v>
      </c>
      <c r="G96" s="4">
        <f t="shared" si="8"/>
        <v>2.1857713935685026</v>
      </c>
      <c r="I96" s="4">
        <f t="shared" si="9"/>
        <v>1.0560582696805607</v>
      </c>
    </row>
    <row r="97" spans="1:9" x14ac:dyDescent="0.2">
      <c r="A97" s="4">
        <f>IF('True_Odds_Calculator_3-way'!A96="","",'True_Odds_Calculator_3-way'!A96)</f>
        <v>4.07</v>
      </c>
      <c r="B97" s="4">
        <f>IF('True_Odds_Calculator_3-way'!B96="","",'True_Odds_Calculator_3-way'!B96)</f>
        <v>3.54</v>
      </c>
      <c r="C97" s="4">
        <f>IF('True_Odds_Calculator_3-way'!C96="","",'True_Odds_Calculator_3-way'!C96)</f>
        <v>1.93</v>
      </c>
      <c r="D97" s="4">
        <f t="shared" si="5"/>
        <v>4.6320836432367063E-2</v>
      </c>
      <c r="E97" s="4">
        <f t="shared" si="6"/>
        <v>4.3429173273532191</v>
      </c>
      <c r="F97" s="4">
        <f t="shared" si="7"/>
        <v>3.7446788549432526</v>
      </c>
      <c r="G97" s="4">
        <f t="shared" si="8"/>
        <v>1.989280023724135</v>
      </c>
      <c r="I97" s="4">
        <f t="shared" si="9"/>
        <v>1.0463208364323671</v>
      </c>
    </row>
    <row r="98" spans="1:9" x14ac:dyDescent="0.2">
      <c r="A98" s="4">
        <f>IF('True_Odds_Calculator_3-way'!A97="","",'True_Odds_Calculator_3-way'!A97)</f>
        <v>2.66</v>
      </c>
      <c r="B98" s="4">
        <f>IF('True_Odds_Calculator_3-way'!B97="","",'True_Odds_Calculator_3-way'!B97)</f>
        <v>3.66</v>
      </c>
      <c r="C98" s="4">
        <f>IF('True_Odds_Calculator_3-way'!C97="","",'True_Odds_Calculator_3-way'!C97)</f>
        <v>2.5299999999999998</v>
      </c>
      <c r="D98" s="4">
        <f t="shared" si="5"/>
        <v>4.4420810335954464E-2</v>
      </c>
      <c r="E98" s="4">
        <f t="shared" si="6"/>
        <v>2.7690635896930096</v>
      </c>
      <c r="F98" s="4">
        <f t="shared" si="7"/>
        <v>3.8697128524197719</v>
      </c>
      <c r="G98" s="4">
        <f t="shared" si="8"/>
        <v>2.6284664265945867</v>
      </c>
      <c r="I98" s="4">
        <f t="shared" si="9"/>
        <v>1.0444208103359545</v>
      </c>
    </row>
    <row r="99" spans="1:9" x14ac:dyDescent="0.2">
      <c r="A99" s="4">
        <f>IF('True_Odds_Calculator_3-way'!A98="","",'True_Odds_Calculator_3-way'!A98)</f>
        <v>1.86</v>
      </c>
      <c r="B99" s="4">
        <f>IF('True_Odds_Calculator_3-way'!B98="","",'True_Odds_Calculator_3-way'!B98)</f>
        <v>3.85</v>
      </c>
      <c r="C99" s="4">
        <f>IF('True_Odds_Calculator_3-way'!C98="","",'True_Odds_Calculator_3-way'!C98)</f>
        <v>4</v>
      </c>
      <c r="D99" s="4">
        <f t="shared" si="5"/>
        <v>4.7374668342410331E-2</v>
      </c>
      <c r="E99" s="4">
        <f t="shared" si="6"/>
        <v>1.9162857079142788</v>
      </c>
      <c r="F99" s="4">
        <f t="shared" si="7"/>
        <v>4.0992224395363266</v>
      </c>
      <c r="G99" s="4">
        <f t="shared" si="8"/>
        <v>4.2697008844281035</v>
      </c>
      <c r="I99" s="4">
        <f t="shared" si="9"/>
        <v>1.0473746683424103</v>
      </c>
    </row>
    <row r="100" spans="1:9" x14ac:dyDescent="0.2">
      <c r="A100" s="4">
        <f>IF('True_Odds_Calculator_3-way'!A99="","",'True_Odds_Calculator_3-way'!A99)</f>
        <v>1.57</v>
      </c>
      <c r="B100" s="4">
        <f>IF('True_Odds_Calculator_3-way'!B99="","",'True_Odds_Calculator_3-way'!B99)</f>
        <v>4.17</v>
      </c>
      <c r="C100" s="4">
        <f>IF('True_Odds_Calculator_3-way'!C99="","",'True_Odds_Calculator_3-way'!C99)</f>
        <v>5.72</v>
      </c>
      <c r="D100" s="4">
        <f t="shared" si="5"/>
        <v>5.1576003461628606E-2</v>
      </c>
      <c r="E100" s="4">
        <f t="shared" si="6"/>
        <v>1.61355209755101</v>
      </c>
      <c r="F100" s="4">
        <f t="shared" si="7"/>
        <v>4.4920370312911331</v>
      </c>
      <c r="G100" s="4">
        <f t="shared" si="8"/>
        <v>6.3438423315972168</v>
      </c>
      <c r="I100" s="4">
        <f t="shared" si="9"/>
        <v>1.0515760034616286</v>
      </c>
    </row>
    <row r="101" spans="1:9" x14ac:dyDescent="0.2">
      <c r="A101" s="4">
        <f>IF('True_Odds_Calculator_3-way'!A100="","",'True_Odds_Calculator_3-way'!A100)</f>
        <v>1.17</v>
      </c>
      <c r="B101" s="4">
        <f>IF('True_Odds_Calculator_3-way'!B100="","",'True_Odds_Calculator_3-way'!B100)</f>
        <v>7.96</v>
      </c>
      <c r="C101" s="4">
        <f>IF('True_Odds_Calculator_3-way'!C100="","",'True_Odds_Calculator_3-way'!C100)</f>
        <v>17.829999999999998</v>
      </c>
      <c r="D101" s="4">
        <f t="shared" si="5"/>
        <v>3.6414244983733024E-2</v>
      </c>
      <c r="E101" s="4">
        <f t="shared" si="6"/>
        <v>1.1868551899016646</v>
      </c>
      <c r="F101" s="4">
        <f t="shared" si="7"/>
        <v>8.8113444335024607</v>
      </c>
      <c r="G101" s="4">
        <f t="shared" si="8"/>
        <v>22.754594832213776</v>
      </c>
      <c r="I101" s="4">
        <f t="shared" si="9"/>
        <v>1.036414244983733</v>
      </c>
    </row>
    <row r="102" spans="1:9" x14ac:dyDescent="0.2">
      <c r="A102" s="4">
        <f>IF('True_Odds_Calculator_3-way'!A101="","",'True_Odds_Calculator_3-way'!A101)</f>
        <v>2.99</v>
      </c>
      <c r="B102" s="4">
        <f>IF('True_Odds_Calculator_3-way'!B101="","",'True_Odds_Calculator_3-way'!B101)</f>
        <v>3.27</v>
      </c>
      <c r="C102" s="4">
        <f>IF('True_Odds_Calculator_3-way'!C101="","",'True_Odds_Calculator_3-way'!C101)</f>
        <v>2.58</v>
      </c>
      <c r="D102" s="4">
        <f t="shared" si="5"/>
        <v>2.7855457313439969E-2</v>
      </c>
      <c r="E102" s="4">
        <f t="shared" si="6"/>
        <v>3.0753805786565795</v>
      </c>
      <c r="F102" s="4">
        <f t="shared" si="7"/>
        <v>3.3723941434052342</v>
      </c>
      <c r="G102" s="4">
        <f t="shared" si="8"/>
        <v>2.6433226260961082</v>
      </c>
      <c r="I102" s="4">
        <f t="shared" si="9"/>
        <v>1.02785545731344</v>
      </c>
    </row>
    <row r="103" spans="1:9" x14ac:dyDescent="0.2">
      <c r="A103" s="4">
        <f>IF('True_Odds_Calculator_3-way'!A102="","",'True_Odds_Calculator_3-way'!A102)</f>
        <v>4.7699999999999996</v>
      </c>
      <c r="B103" s="4">
        <f>IF('True_Odds_Calculator_3-way'!B102="","",'True_Odds_Calculator_3-way'!B102)</f>
        <v>4.2300000000000004</v>
      </c>
      <c r="C103" s="4">
        <f>IF('True_Odds_Calculator_3-way'!C102="","",'True_Odds_Calculator_3-way'!C102)</f>
        <v>1.71</v>
      </c>
      <c r="D103" s="4">
        <f t="shared" si="5"/>
        <v>3.0845546892790621E-2</v>
      </c>
      <c r="E103" s="4">
        <f t="shared" si="6"/>
        <v>5.0160071596515943</v>
      </c>
      <c r="F103" s="4">
        <f t="shared" si="7"/>
        <v>4.422337270427497</v>
      </c>
      <c r="G103" s="4">
        <f t="shared" si="8"/>
        <v>1.7406032191848926</v>
      </c>
      <c r="I103" s="4">
        <f t="shared" si="9"/>
        <v>1.0308455468927906</v>
      </c>
    </row>
    <row r="104" spans="1:9" x14ac:dyDescent="0.2">
      <c r="A104" s="4">
        <f>IF('True_Odds_Calculator_3-way'!A103="","",'True_Odds_Calculator_3-way'!A103)</f>
        <v>3.22</v>
      </c>
      <c r="B104" s="4">
        <f>IF('True_Odds_Calculator_3-way'!B103="","",'True_Odds_Calculator_3-way'!B103)</f>
        <v>3.6</v>
      </c>
      <c r="C104" s="4">
        <f>IF('True_Odds_Calculator_3-way'!C103="","",'True_Odds_Calculator_3-way'!C103)</f>
        <v>2.27</v>
      </c>
      <c r="D104" s="4">
        <f t="shared" si="5"/>
        <v>2.8865418350191518E-2</v>
      </c>
      <c r="E104" s="4">
        <f t="shared" si="6"/>
        <v>3.32295242889928</v>
      </c>
      <c r="F104" s="4">
        <f t="shared" si="7"/>
        <v>3.7291729652920558</v>
      </c>
      <c r="G104" s="4">
        <f t="shared" si="8"/>
        <v>2.3206872912039005</v>
      </c>
      <c r="I104" s="4">
        <f t="shared" si="9"/>
        <v>1.0288654183501915</v>
      </c>
    </row>
    <row r="105" spans="1:9" x14ac:dyDescent="0.2">
      <c r="A105" s="4">
        <f>IF('True_Odds_Calculator_3-way'!A104="","",'True_Odds_Calculator_3-way'!A104)</f>
        <v>4.47</v>
      </c>
      <c r="B105" s="4">
        <f>IF('True_Odds_Calculator_3-way'!B104="","",'True_Odds_Calculator_3-way'!B104)</f>
        <v>4.08</v>
      </c>
      <c r="C105" s="4">
        <f>IF('True_Odds_Calculator_3-way'!C104="","",'True_Odds_Calculator_3-way'!C104)</f>
        <v>1.78</v>
      </c>
      <c r="D105" s="4">
        <f t="shared" si="5"/>
        <v>3.0609438557113622E-2</v>
      </c>
      <c r="E105" s="4">
        <f t="shared" si="6"/>
        <v>4.6836104003130217</v>
      </c>
      <c r="F105" s="4">
        <f t="shared" si="7"/>
        <v>4.257223250368245</v>
      </c>
      <c r="G105" s="4">
        <f t="shared" si="8"/>
        <v>1.8129256305128409</v>
      </c>
      <c r="I105" s="4">
        <f t="shared" si="9"/>
        <v>1.0306094385571136</v>
      </c>
    </row>
    <row r="106" spans="1:9" x14ac:dyDescent="0.2">
      <c r="A106" s="4">
        <f>IF('True_Odds_Calculator_3-way'!A105="","",'True_Odds_Calculator_3-way'!A105)</f>
        <v>1.8</v>
      </c>
      <c r="B106" s="4">
        <f>IF('True_Odds_Calculator_3-way'!B105="","",'True_Odds_Calculator_3-way'!B105)</f>
        <v>4.1500000000000004</v>
      </c>
      <c r="C106" s="4">
        <f>IF('True_Odds_Calculator_3-way'!C105="","",'True_Odds_Calculator_3-way'!C105)</f>
        <v>3.98</v>
      </c>
      <c r="D106" s="4">
        <f t="shared" si="5"/>
        <v>4.777569238427759E-2</v>
      </c>
      <c r="E106" s="4">
        <f t="shared" si="6"/>
        <v>1.8531204680598208</v>
      </c>
      <c r="F106" s="4">
        <f t="shared" si="7"/>
        <v>4.4436816198011133</v>
      </c>
      <c r="G106" s="4">
        <f t="shared" si="8"/>
        <v>4.2493330030110155</v>
      </c>
      <c r="I106" s="4">
        <f t="shared" si="9"/>
        <v>1.0477756923842776</v>
      </c>
    </row>
    <row r="107" spans="1:9" x14ac:dyDescent="0.2">
      <c r="A107" s="4">
        <f>IF('True_Odds_Calculator_3-way'!A106="","",'True_Odds_Calculator_3-way'!A106)</f>
        <v>2.96</v>
      </c>
      <c r="B107" s="4">
        <f>IF('True_Odds_Calculator_3-way'!B106="","",'True_Odds_Calculator_3-way'!B106)</f>
        <v>4.03</v>
      </c>
      <c r="C107" s="4">
        <f>IF('True_Odds_Calculator_3-way'!C106="","",'True_Odds_Calculator_3-way'!C106)</f>
        <v>2.1800000000000002</v>
      </c>
      <c r="D107" s="4">
        <f t="shared" si="5"/>
        <v>4.4692391984490154E-2</v>
      </c>
      <c r="E107" s="4">
        <f t="shared" si="6"/>
        <v>3.0965468581705848</v>
      </c>
      <c r="F107" s="4">
        <f t="shared" si="7"/>
        <v>4.2874017980912917</v>
      </c>
      <c r="G107" s="4">
        <f t="shared" si="8"/>
        <v>2.2531751795219206</v>
      </c>
      <c r="I107" s="4">
        <f t="shared" si="9"/>
        <v>1.0446923919844902</v>
      </c>
    </row>
    <row r="108" spans="1:9" x14ac:dyDescent="0.2">
      <c r="A108" s="4">
        <f>IF('True_Odds_Calculator_3-way'!A107="","",'True_Odds_Calculator_3-way'!A107)</f>
        <v>2.2799999999999998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3.06</v>
      </c>
      <c r="D108" s="4">
        <f t="shared" si="5"/>
        <v>4.3945408882411385E-2</v>
      </c>
      <c r="E108" s="4">
        <f t="shared" si="6"/>
        <v>2.3587797301766802</v>
      </c>
      <c r="F108" s="4">
        <f t="shared" si="7"/>
        <v>3.789270161866193</v>
      </c>
      <c r="G108" s="4">
        <f t="shared" si="8"/>
        <v>3.2035991437529159</v>
      </c>
      <c r="I108" s="4">
        <f t="shared" si="9"/>
        <v>1.0439454088824114</v>
      </c>
    </row>
    <row r="109" spans="1:9" x14ac:dyDescent="0.2">
      <c r="A109" s="4">
        <f>IF('True_Odds_Calculator_3-way'!A108="","",'True_Odds_Calculator_3-way'!A108)</f>
        <v>2.35</v>
      </c>
      <c r="B109" s="4">
        <f>IF('True_Odds_Calculator_3-way'!B108="","",'True_Odds_Calculator_3-way'!B108)</f>
        <v>3.54</v>
      </c>
      <c r="C109" s="4">
        <f>IF('True_Odds_Calculator_3-way'!C108="","",'True_Odds_Calculator_3-way'!C108)</f>
        <v>3.13</v>
      </c>
      <c r="D109" s="4">
        <f t="shared" si="5"/>
        <v>2.7506608491205453E-2</v>
      </c>
      <c r="E109" s="4">
        <f t="shared" si="6"/>
        <v>2.4017501338227305</v>
      </c>
      <c r="F109" s="4">
        <f t="shared" si="7"/>
        <v>3.6587551351809604</v>
      </c>
      <c r="G109" s="4">
        <f t="shared" si="8"/>
        <v>3.2224805565169756</v>
      </c>
      <c r="I109" s="4">
        <f t="shared" si="9"/>
        <v>1.0275066084912055</v>
      </c>
    </row>
    <row r="110" spans="1:9" x14ac:dyDescent="0.2">
      <c r="A110" s="4">
        <f>IF('True_Odds_Calculator_3-way'!A109="","",'True_Odds_Calculator_3-way'!A109)</f>
        <v>1.61</v>
      </c>
      <c r="B110" s="4">
        <f>IF('True_Odds_Calculator_3-way'!B109="","",'True_Odds_Calculator_3-way'!B109)</f>
        <v>4.28</v>
      </c>
      <c r="C110" s="4">
        <f>IF('True_Odds_Calculator_3-way'!C109="","",'True_Odds_Calculator_3-way'!C109)</f>
        <v>5.72</v>
      </c>
      <c r="D110" s="4">
        <f t="shared" si="5"/>
        <v>2.9588047060619127E-2</v>
      </c>
      <c r="E110" s="4">
        <f t="shared" si="6"/>
        <v>1.6359775544000756</v>
      </c>
      <c r="F110" s="4">
        <f t="shared" si="7"/>
        <v>4.4686311097351856</v>
      </c>
      <c r="G110" s="4">
        <f t="shared" si="8"/>
        <v>6.0619840608430886</v>
      </c>
      <c r="I110" s="4">
        <f t="shared" si="9"/>
        <v>1.0295880470606191</v>
      </c>
    </row>
    <row r="111" spans="1:9" x14ac:dyDescent="0.2">
      <c r="A111" s="4">
        <f>IF('True_Odds_Calculator_3-way'!A110="","",'True_Odds_Calculator_3-way'!A110)</f>
        <v>2.5499999999999998</v>
      </c>
      <c r="B111" s="4">
        <f>IF('True_Odds_Calculator_3-way'!B110="","",'True_Odds_Calculator_3-way'!B110)</f>
        <v>3.61</v>
      </c>
      <c r="C111" s="4">
        <f>IF('True_Odds_Calculator_3-way'!C110="","",'True_Odds_Calculator_3-way'!C110)</f>
        <v>2.79</v>
      </c>
      <c r="D111" s="4">
        <f t="shared" si="5"/>
        <v>2.7588112062505887E-2</v>
      </c>
      <c r="E111" s="4">
        <f t="shared" si="6"/>
        <v>2.6112331437012966</v>
      </c>
      <c r="F111" s="4">
        <f t="shared" si="7"/>
        <v>3.733958825671694</v>
      </c>
      <c r="G111" s="4">
        <f t="shared" si="8"/>
        <v>2.8634678345001823</v>
      </c>
      <c r="I111" s="4">
        <f t="shared" si="9"/>
        <v>1.0275881120625059</v>
      </c>
    </row>
    <row r="112" spans="1:9" x14ac:dyDescent="0.2">
      <c r="A112" s="4">
        <f>IF('True_Odds_Calculator_3-way'!A111="","",'True_Odds_Calculator_3-way'!A111)</f>
        <v>3.27</v>
      </c>
      <c r="B112" s="4">
        <f>IF('True_Odds_Calculator_3-way'!B111="","",'True_Odds_Calculator_3-way'!B111)</f>
        <v>3.71</v>
      </c>
      <c r="C112" s="4">
        <f>IF('True_Odds_Calculator_3-way'!C111="","",'True_Odds_Calculator_3-way'!C111)</f>
        <v>2.21</v>
      </c>
      <c r="D112" s="4">
        <f t="shared" si="5"/>
        <v>2.784086431206334E-2</v>
      </c>
      <c r="E112" s="4">
        <f t="shared" si="6"/>
        <v>3.3723388220389725</v>
      </c>
      <c r="F112" s="4">
        <f t="shared" si="7"/>
        <v>3.8422895244724788</v>
      </c>
      <c r="G112" s="4">
        <f t="shared" si="8"/>
        <v>2.2562749278324841</v>
      </c>
      <c r="I112" s="4">
        <f t="shared" si="9"/>
        <v>1.0278408643120633</v>
      </c>
    </row>
    <row r="113" spans="1:9" x14ac:dyDescent="0.2">
      <c r="A113" s="4">
        <f>IF('True_Odds_Calculator_3-way'!A112="","",'True_Odds_Calculator_3-way'!A112)</f>
        <v>2.98</v>
      </c>
      <c r="B113" s="4">
        <f>IF('True_Odds_Calculator_3-way'!B112="","",'True_Odds_Calculator_3-way'!B112)</f>
        <v>3.47</v>
      </c>
      <c r="C113" s="4">
        <f>IF('True_Odds_Calculator_3-way'!C112="","",'True_Odds_Calculator_3-way'!C112)</f>
        <v>2.48</v>
      </c>
      <c r="D113" s="4">
        <f t="shared" si="5"/>
        <v>2.6980714290616437E-2</v>
      </c>
      <c r="E113" s="4">
        <f t="shared" si="6"/>
        <v>3.062065948313879</v>
      </c>
      <c r="F113" s="4">
        <f t="shared" si="7"/>
        <v>3.581779060832929</v>
      </c>
      <c r="G113" s="4">
        <f t="shared" si="8"/>
        <v>2.5365759346028574</v>
      </c>
      <c r="I113" s="4">
        <f t="shared" si="9"/>
        <v>1.0269807142906164</v>
      </c>
    </row>
    <row r="114" spans="1:9" x14ac:dyDescent="0.2">
      <c r="A114" s="4">
        <f>IF('True_Odds_Calculator_3-way'!A113="","",'True_Odds_Calculator_3-way'!A113)</f>
        <v>2.15</v>
      </c>
      <c r="B114" s="4">
        <f>IF('True_Odds_Calculator_3-way'!B113="","",'True_Odds_Calculator_3-way'!B113)</f>
        <v>3.84</v>
      </c>
      <c r="C114" s="4">
        <f>IF('True_Odds_Calculator_3-way'!C113="","",'True_Odds_Calculator_3-way'!C113)</f>
        <v>3.31</v>
      </c>
      <c r="D114" s="4">
        <f t="shared" si="5"/>
        <v>2.7647749361811691E-2</v>
      </c>
      <c r="E114" s="4">
        <f t="shared" si="6"/>
        <v>2.1934617341874363</v>
      </c>
      <c r="F114" s="4">
        <f t="shared" si="7"/>
        <v>3.9808798307853368</v>
      </c>
      <c r="G114" s="4">
        <f t="shared" si="8"/>
        <v>3.4141474884289238</v>
      </c>
      <c r="I114" s="4">
        <f t="shared" si="9"/>
        <v>1.0276477493618117</v>
      </c>
    </row>
    <row r="115" spans="1:9" x14ac:dyDescent="0.2">
      <c r="A115" s="4">
        <f>IF('True_Odds_Calculator_3-way'!A114="","",'True_Odds_Calculator_3-way'!A114)</f>
        <v>1.94</v>
      </c>
      <c r="B115" s="4">
        <f>IF('True_Odds_Calculator_3-way'!B114="","",'True_Odds_Calculator_3-way'!B114)</f>
        <v>3.87</v>
      </c>
      <c r="C115" s="4">
        <f>IF('True_Odds_Calculator_3-way'!C114="","",'True_Odds_Calculator_3-way'!C114)</f>
        <v>3.92</v>
      </c>
      <c r="D115" s="4">
        <f t="shared" si="5"/>
        <v>2.8963891158637178E-2</v>
      </c>
      <c r="E115" s="4">
        <f t="shared" si="6"/>
        <v>1.9770297331928668</v>
      </c>
      <c r="F115" s="4">
        <f t="shared" si="7"/>
        <v>4.0202087462439628</v>
      </c>
      <c r="G115" s="4">
        <f t="shared" si="8"/>
        <v>4.0741925052198846</v>
      </c>
      <c r="I115" s="4">
        <f t="shared" si="9"/>
        <v>1.0289638911586372</v>
      </c>
    </row>
    <row r="116" spans="1:9" x14ac:dyDescent="0.2">
      <c r="A116" s="4">
        <f>IF('True_Odds_Calculator_3-way'!A115="","",'True_Odds_Calculator_3-way'!A115)</f>
        <v>2.72</v>
      </c>
      <c r="B116" s="4">
        <f>IF('True_Odds_Calculator_3-way'!B115="","",'True_Odds_Calculator_3-way'!B115)</f>
        <v>3.73</v>
      </c>
      <c r="C116" s="4">
        <f>IF('True_Odds_Calculator_3-way'!C115="","",'True_Odds_Calculator_3-way'!C115)</f>
        <v>2.5499999999999998</v>
      </c>
      <c r="D116" s="4">
        <f t="shared" si="5"/>
        <v>2.7900436313935906E-2</v>
      </c>
      <c r="E116" s="4">
        <f t="shared" si="6"/>
        <v>2.7905919170680429</v>
      </c>
      <c r="F116" s="4">
        <f t="shared" si="7"/>
        <v>3.8640418436955164</v>
      </c>
      <c r="G116" s="4">
        <f t="shared" si="8"/>
        <v>2.6119432017117292</v>
      </c>
      <c r="I116" s="4">
        <f t="shared" si="9"/>
        <v>1.0279004363139359</v>
      </c>
    </row>
    <row r="117" spans="1:9" x14ac:dyDescent="0.2">
      <c r="A117" s="4">
        <f>IF('True_Odds_Calculator_3-way'!A116="","",'True_Odds_Calculator_3-way'!A116)</f>
        <v>1.62</v>
      </c>
      <c r="B117" s="4">
        <f>IF('True_Odds_Calculator_3-way'!B116="","",'True_Odds_Calculator_3-way'!B116)</f>
        <v>4.68</v>
      </c>
      <c r="C117" s="4">
        <f>IF('True_Odds_Calculator_3-way'!C116="","",'True_Odds_Calculator_3-way'!C116)</f>
        <v>5.0199999999999996</v>
      </c>
      <c r="D117" s="4">
        <f t="shared" si="5"/>
        <v>3.0162351543493671E-2</v>
      </c>
      <c r="E117" s="4">
        <f t="shared" si="6"/>
        <v>1.6468229077964105</v>
      </c>
      <c r="F117" s="4">
        <f t="shared" si="7"/>
        <v>4.9110824822084451</v>
      </c>
      <c r="G117" s="4">
        <f t="shared" si="8"/>
        <v>5.2868354025257034</v>
      </c>
      <c r="I117" s="4">
        <f t="shared" si="9"/>
        <v>1.0301623515434937</v>
      </c>
    </row>
    <row r="118" spans="1:9" x14ac:dyDescent="0.2">
      <c r="A118" s="4">
        <f>IF('True_Odds_Calculator_3-way'!A117="","",'True_Odds_Calculator_3-way'!A117)</f>
        <v>1.81</v>
      </c>
      <c r="B118" s="4">
        <f>IF('True_Odds_Calculator_3-way'!B117="","",'True_Odds_Calculator_3-way'!B117)</f>
        <v>4.0199999999999996</v>
      </c>
      <c r="C118" s="4">
        <f>IF('True_Odds_Calculator_3-way'!C117="","",'True_Odds_Calculator_3-way'!C117)</f>
        <v>4.38</v>
      </c>
      <c r="D118" s="4">
        <f t="shared" si="5"/>
        <v>2.9552909033881747E-2</v>
      </c>
      <c r="E118" s="4">
        <f t="shared" si="6"/>
        <v>1.8428586396904483</v>
      </c>
      <c r="F118" s="4">
        <f t="shared" si="7"/>
        <v>4.1857598492852244</v>
      </c>
      <c r="G118" s="4">
        <f t="shared" si="8"/>
        <v>4.5775068181961833</v>
      </c>
      <c r="I118" s="4">
        <f t="shared" si="9"/>
        <v>1.0295529090338817</v>
      </c>
    </row>
    <row r="119" spans="1:9" x14ac:dyDescent="0.2">
      <c r="A119" s="4">
        <f>IF('True_Odds_Calculator_3-way'!A118="","",'True_Odds_Calculator_3-way'!A118)</f>
        <v>2.79</v>
      </c>
      <c r="B119" s="4">
        <f>IF('True_Odds_Calculator_3-way'!B118="","",'True_Odds_Calculator_3-way'!B118)</f>
        <v>3.7</v>
      </c>
      <c r="C119" s="4">
        <f>IF('True_Odds_Calculator_3-way'!C118="","",'True_Odds_Calculator_3-way'!C118)</f>
        <v>2.5099999999999998</v>
      </c>
      <c r="D119" s="4">
        <f t="shared" si="5"/>
        <v>2.7099583840362707E-2</v>
      </c>
      <c r="E119" s="4">
        <f t="shared" si="6"/>
        <v>2.8621332362255667</v>
      </c>
      <c r="F119" s="4">
        <f t="shared" si="7"/>
        <v>3.8279405688711963</v>
      </c>
      <c r="G119" s="4">
        <f t="shared" si="8"/>
        <v>2.568230303602987</v>
      </c>
      <c r="I119" s="4">
        <f t="shared" si="9"/>
        <v>1.0270995838403627</v>
      </c>
    </row>
    <row r="120" spans="1:9" x14ac:dyDescent="0.2">
      <c r="A120" s="4">
        <f>IF('True_Odds_Calculator_3-way'!A119="","",'True_Odds_Calculator_3-way'!A119)</f>
        <v>2.1800000000000002</v>
      </c>
      <c r="B120" s="4">
        <f>IF('True_Odds_Calculator_3-way'!B119="","",'True_Odds_Calculator_3-way'!B119)</f>
        <v>3.77</v>
      </c>
      <c r="C120" s="4">
        <f>IF('True_Odds_Calculator_3-way'!C119="","",'True_Odds_Calculator_3-way'!C119)</f>
        <v>3.3</v>
      </c>
      <c r="D120" s="4">
        <f t="shared" si="5"/>
        <v>2.6997888750498689E-2</v>
      </c>
      <c r="E120" s="4">
        <f t="shared" si="6"/>
        <v>2.2236240932825155</v>
      </c>
      <c r="F120" s="4">
        <f t="shared" si="7"/>
        <v>3.902398010914264</v>
      </c>
      <c r="G120" s="4">
        <f t="shared" si="8"/>
        <v>3.4010018567455198</v>
      </c>
      <c r="I120" s="4">
        <f t="shared" si="9"/>
        <v>1.0269978887504987</v>
      </c>
    </row>
    <row r="121" spans="1:9" x14ac:dyDescent="0.2">
      <c r="A121" s="4">
        <f>IF('True_Odds_Calculator_3-way'!A120="","",'True_Odds_Calculator_3-way'!A120)</f>
        <v>2.16</v>
      </c>
      <c r="B121" s="4">
        <f>IF('True_Odds_Calculator_3-way'!B120="","",'True_Odds_Calculator_3-way'!B120)</f>
        <v>3.01</v>
      </c>
      <c r="C121" s="4">
        <f>IF('True_Odds_Calculator_3-way'!C120="","",'True_Odds_Calculator_3-way'!C120)</f>
        <v>3.99</v>
      </c>
      <c r="D121" s="4">
        <f t="shared" si="5"/>
        <v>4.5815443000265521E-2</v>
      </c>
      <c r="E121" s="4">
        <f t="shared" si="6"/>
        <v>2.2336827588867245</v>
      </c>
      <c r="F121" s="4">
        <f t="shared" si="7"/>
        <v>3.1550309721403975</v>
      </c>
      <c r="G121" s="4">
        <f t="shared" si="8"/>
        <v>4.2489050726664868</v>
      </c>
      <c r="I121" s="4">
        <f t="shared" si="9"/>
        <v>1.0458154430002655</v>
      </c>
    </row>
    <row r="122" spans="1:9" x14ac:dyDescent="0.2">
      <c r="A122" s="4">
        <f>IF('True_Odds_Calculator_3-way'!A121="","",'True_Odds_Calculator_3-way'!A121)</f>
        <v>2.67</v>
      </c>
      <c r="B122" s="4">
        <f>IF('True_Odds_Calculator_3-way'!B121="","",'True_Odds_Calculator_3-way'!B121)</f>
        <v>3.21</v>
      </c>
      <c r="C122" s="4">
        <f>IF('True_Odds_Calculator_3-way'!C121="","",'True_Odds_Calculator_3-way'!C121)</f>
        <v>2.8</v>
      </c>
      <c r="D122" s="4">
        <f t="shared" si="5"/>
        <v>4.3201172099628593E-2</v>
      </c>
      <c r="E122" s="4">
        <f t="shared" si="6"/>
        <v>2.7767639156625115</v>
      </c>
      <c r="F122" s="4">
        <f t="shared" si="7"/>
        <v>3.3655745383862383</v>
      </c>
      <c r="G122" s="4">
        <f t="shared" si="8"/>
        <v>2.9176425389538387</v>
      </c>
      <c r="I122" s="4">
        <f t="shared" si="9"/>
        <v>1.0432011720996286</v>
      </c>
    </row>
    <row r="123" spans="1:9" x14ac:dyDescent="0.2">
      <c r="A123" s="4">
        <f>IF('True_Odds_Calculator_3-way'!A122="","",'True_Odds_Calculator_3-way'!A122)</f>
        <v>1.81</v>
      </c>
      <c r="B123" s="4">
        <f>IF('True_Odds_Calculator_3-way'!B122="","",'True_Odds_Calculator_3-way'!B122)</f>
        <v>4.03</v>
      </c>
      <c r="C123" s="4">
        <f>IF('True_Odds_Calculator_3-way'!C122="","",'True_Odds_Calculator_3-way'!C122)</f>
        <v>4.1399999999999997</v>
      </c>
      <c r="D123" s="4">
        <f t="shared" si="5"/>
        <v>4.2171039381487807E-2</v>
      </c>
      <c r="E123" s="4">
        <f t="shared" si="6"/>
        <v>1.8572544857426854</v>
      </c>
      <c r="F123" s="4">
        <f t="shared" si="7"/>
        <v>4.2720082547488998</v>
      </c>
      <c r="G123" s="4">
        <f t="shared" si="8"/>
        <v>4.3958192479335398</v>
      </c>
      <c r="I123" s="4">
        <f t="shared" si="9"/>
        <v>1.0421710393814878</v>
      </c>
    </row>
    <row r="124" spans="1:9" x14ac:dyDescent="0.2">
      <c r="A124" s="4">
        <f>IF('True_Odds_Calculator_3-way'!A123="","",'True_Odds_Calculator_3-way'!A123)</f>
        <v>1.84</v>
      </c>
      <c r="B124" s="4">
        <f>IF('True_Odds_Calculator_3-way'!B123="","",'True_Odds_Calculator_3-way'!B123)</f>
        <v>3.82</v>
      </c>
      <c r="C124" s="4">
        <f>IF('True_Odds_Calculator_3-way'!C123="","",'True_Odds_Calculator_3-way'!C123)</f>
        <v>4.34</v>
      </c>
      <c r="D124" s="4">
        <f t="shared" si="5"/>
        <v>3.5673112125385931E-2</v>
      </c>
      <c r="E124" s="4">
        <f t="shared" si="6"/>
        <v>1.8811588311442284</v>
      </c>
      <c r="F124" s="4">
        <f t="shared" si="7"/>
        <v>4.0017757105465872</v>
      </c>
      <c r="G124" s="4">
        <f t="shared" si="8"/>
        <v>4.576162485088652</v>
      </c>
      <c r="I124" s="4">
        <f t="shared" si="9"/>
        <v>1.0356731121253859</v>
      </c>
    </row>
    <row r="125" spans="1:9" x14ac:dyDescent="0.2">
      <c r="A125" s="4">
        <f>IF('True_Odds_Calculator_3-way'!A124="","",'True_Odds_Calculator_3-way'!A124)</f>
        <v>2.35</v>
      </c>
      <c r="B125" s="4">
        <f>IF('True_Odds_Calculator_3-way'!B124="","",'True_Odds_Calculator_3-way'!B124)</f>
        <v>3.37</v>
      </c>
      <c r="C125" s="4">
        <f>IF('True_Odds_Calculator_3-way'!C124="","",'True_Odds_Calculator_3-way'!C124)</f>
        <v>3.22</v>
      </c>
      <c r="D125" s="4">
        <f t="shared" si="5"/>
        <v>3.2826826149307431E-2</v>
      </c>
      <c r="E125" s="4">
        <f t="shared" si="6"/>
        <v>2.4120236125066961</v>
      </c>
      <c r="F125" s="4">
        <f t="shared" si="7"/>
        <v>3.499028306490747</v>
      </c>
      <c r="G125" s="4">
        <f t="shared" si="8"/>
        <v>3.3375973272127037</v>
      </c>
      <c r="I125" s="4">
        <f t="shared" si="9"/>
        <v>1.0328268261493074</v>
      </c>
    </row>
    <row r="126" spans="1:9" x14ac:dyDescent="0.2">
      <c r="A126" s="4">
        <f>IF('True_Odds_Calculator_3-way'!A125="","",'True_Odds_Calculator_3-way'!A125)</f>
        <v>1.57</v>
      </c>
      <c r="B126" s="4">
        <f>IF('True_Odds_Calculator_3-way'!B125="","",'True_Odds_Calculator_3-way'!B125)</f>
        <v>4</v>
      </c>
      <c r="C126" s="4">
        <f>IF('True_Odds_Calculator_3-way'!C125="","",'True_Odds_Calculator_3-way'!C125)</f>
        <v>6.94</v>
      </c>
      <c r="D126" s="4">
        <f t="shared" si="5"/>
        <v>3.1034894179408523E-2</v>
      </c>
      <c r="E126" s="4">
        <f t="shared" si="6"/>
        <v>1.5959202904034548</v>
      </c>
      <c r="F126" s="4">
        <f t="shared" si="7"/>
        <v>4.1726642582687612</v>
      </c>
      <c r="G126" s="4">
        <f t="shared" si="8"/>
        <v>7.4767890023674175</v>
      </c>
      <c r="I126" s="4">
        <f t="shared" si="9"/>
        <v>1.0310348941794085</v>
      </c>
    </row>
    <row r="127" spans="1:9" x14ac:dyDescent="0.2">
      <c r="A127" s="4">
        <f>IF('True_Odds_Calculator_3-way'!A126="","",'True_Odds_Calculator_3-way'!A126)</f>
        <v>1.71</v>
      </c>
      <c r="B127" s="4">
        <f>IF('True_Odds_Calculator_3-way'!B126="","",'True_Odds_Calculator_3-way'!B126)</f>
        <v>3.85</v>
      </c>
      <c r="C127" s="4">
        <f>IF('True_Odds_Calculator_3-way'!C126="","",'True_Odds_Calculator_3-way'!C126)</f>
        <v>5.03</v>
      </c>
      <c r="D127" s="4">
        <f t="shared" si="5"/>
        <v>4.3342738435340644E-2</v>
      </c>
      <c r="E127" s="4">
        <f t="shared" si="6"/>
        <v>1.7533163122810396</v>
      </c>
      <c r="F127" s="4">
        <f t="shared" si="7"/>
        <v>4.0767624983046833</v>
      </c>
      <c r="G127" s="4">
        <f t="shared" si="8"/>
        <v>5.4241825303074682</v>
      </c>
      <c r="I127" s="4">
        <f t="shared" si="9"/>
        <v>1.0433427384353406</v>
      </c>
    </row>
    <row r="128" spans="1:9" x14ac:dyDescent="0.2">
      <c r="A128" s="4">
        <f>IF('True_Odds_Calculator_3-way'!A127="","",'True_Odds_Calculator_3-way'!A127)</f>
        <v>2.44</v>
      </c>
      <c r="B128" s="4">
        <f>IF('True_Odds_Calculator_3-way'!B127="","",'True_Odds_Calculator_3-way'!B127)</f>
        <v>2.95</v>
      </c>
      <c r="C128" s="4">
        <f>IF('True_Odds_Calculator_3-way'!C127="","",'True_Odds_Calculator_3-way'!C127)</f>
        <v>3.27</v>
      </c>
      <c r="D128" s="4">
        <f t="shared" si="5"/>
        <v>5.4629513974744803E-2</v>
      </c>
      <c r="E128" s="4">
        <f t="shared" si="6"/>
        <v>2.553455130351642</v>
      </c>
      <c r="F128" s="4">
        <f t="shared" si="7"/>
        <v>3.1174672944068491</v>
      </c>
      <c r="G128" s="4">
        <f t="shared" si="8"/>
        <v>3.4770446953342886</v>
      </c>
      <c r="I128" s="4">
        <f t="shared" si="9"/>
        <v>1.0546295139747448</v>
      </c>
    </row>
    <row r="129" spans="1:9" x14ac:dyDescent="0.2">
      <c r="A129" s="4">
        <f>IF('True_Odds_Calculator_3-way'!A128="","",'True_Odds_Calculator_3-way'!A128)</f>
        <v>2.74</v>
      </c>
      <c r="B129" s="4">
        <f>IF('True_Odds_Calculator_3-way'!B128="","",'True_Odds_Calculator_3-way'!B128)</f>
        <v>2.92</v>
      </c>
      <c r="C129" s="4">
        <f>IF('True_Odds_Calculator_3-way'!C128="","",'True_Odds_Calculator_3-way'!C128)</f>
        <v>2.88</v>
      </c>
      <c r="D129" s="4">
        <f t="shared" si="5"/>
        <v>5.4651479296514704E-2</v>
      </c>
      <c r="E129" s="4">
        <f t="shared" si="6"/>
        <v>2.8839525423638301</v>
      </c>
      <c r="F129" s="4">
        <f t="shared" si="7"/>
        <v>3.0840534687135497</v>
      </c>
      <c r="G129" s="4">
        <f t="shared" si="8"/>
        <v>3.0394669082988846</v>
      </c>
      <c r="I129" s="4">
        <f t="shared" si="9"/>
        <v>1.0546514792965147</v>
      </c>
    </row>
    <row r="130" spans="1:9" x14ac:dyDescent="0.2">
      <c r="A130" s="4">
        <f>IF('True_Odds_Calculator_3-way'!A129="","",'True_Odds_Calculator_3-way'!A129)</f>
        <v>1.36</v>
      </c>
      <c r="B130" s="4">
        <f>IF('True_Odds_Calculator_3-way'!B129="","",'True_Odds_Calculator_3-way'!B129)</f>
        <v>5.22</v>
      </c>
      <c r="C130" s="4">
        <f>IF('True_Odds_Calculator_3-way'!C129="","",'True_Odds_Calculator_3-way'!C129)</f>
        <v>8.77</v>
      </c>
      <c r="D130" s="4">
        <f t="shared" si="5"/>
        <v>4.0890084391926429E-2</v>
      </c>
      <c r="E130" s="4">
        <f t="shared" si="6"/>
        <v>1.385686241738999</v>
      </c>
      <c r="F130" s="4">
        <f t="shared" si="7"/>
        <v>5.6198449237725203</v>
      </c>
      <c r="G130" s="4">
        <f t="shared" si="8"/>
        <v>9.9606497173815516</v>
      </c>
      <c r="I130" s="4">
        <f t="shared" si="9"/>
        <v>1.0408900843919264</v>
      </c>
    </row>
    <row r="131" spans="1:9" x14ac:dyDescent="0.2">
      <c r="A131" s="4">
        <f>IF('True_Odds_Calculator_3-way'!A130="","",'True_Odds_Calculator_3-way'!A130)</f>
        <v>2.81</v>
      </c>
      <c r="B131" s="4">
        <f>IF('True_Odds_Calculator_3-way'!B130="","",'True_Odds_Calculator_3-way'!B130)</f>
        <v>3.48</v>
      </c>
      <c r="C131" s="4">
        <f>IF('True_Odds_Calculator_3-way'!C130="","",'True_Odds_Calculator_3-way'!C130)</f>
        <v>2.56</v>
      </c>
      <c r="D131" s="4">
        <f t="shared" ref="D131:D194" si="10">IF(A131="","",((1/A131)+(1/B131)+(1/C131))-1)</f>
        <v>3.3853207960076848E-2</v>
      </c>
      <c r="E131" s="4">
        <f t="shared" ref="E131:E194" si="11">IF(A131="","",(3*A131)/(3-($D131*A131)))</f>
        <v>2.9020206710262495</v>
      </c>
      <c r="F131" s="4">
        <f t="shared" ref="F131:F194" si="12">IF(B131="","",(3*B131)/(3-($D131*B131)))</f>
        <v>3.622244533053256</v>
      </c>
      <c r="G131" s="4">
        <f t="shared" ref="G131:G194" si="13">IF(C131="","",(3*C131)/(3-($D131*C131)))</f>
        <v>2.6361533856240569</v>
      </c>
      <c r="I131" s="4">
        <f t="shared" ref="I131:I194" si="14">IF(A131="","",D131+1)</f>
        <v>1.0338532079600768</v>
      </c>
    </row>
    <row r="132" spans="1:9" x14ac:dyDescent="0.2">
      <c r="A132" s="4">
        <f>IF('True_Odds_Calculator_3-way'!A131="","",'True_Odds_Calculator_3-way'!A131)</f>
        <v>1.83</v>
      </c>
      <c r="B132" s="4">
        <f>IF('True_Odds_Calculator_3-way'!B131="","",'True_Odds_Calculator_3-way'!B131)</f>
        <v>3.64</v>
      </c>
      <c r="C132" s="4">
        <f>IF('True_Odds_Calculator_3-way'!C131="","",'True_Odds_Calculator_3-way'!C131)</f>
        <v>4.41</v>
      </c>
      <c r="D132" s="4">
        <f t="shared" si="10"/>
        <v>4.7930731771480994E-2</v>
      </c>
      <c r="E132" s="4">
        <f t="shared" si="11"/>
        <v>1.885116559875516</v>
      </c>
      <c r="F132" s="4">
        <f t="shared" si="12"/>
        <v>3.8647587332343623</v>
      </c>
      <c r="G132" s="4">
        <f t="shared" si="13"/>
        <v>4.7442728070254763</v>
      </c>
      <c r="I132" s="4">
        <f t="shared" si="14"/>
        <v>1.047930731771481</v>
      </c>
    </row>
    <row r="133" spans="1:9" x14ac:dyDescent="0.2">
      <c r="A133" s="4">
        <f>IF('True_Odds_Calculator_3-way'!A132="","",'True_Odds_Calculator_3-way'!A132)</f>
        <v>2.33</v>
      </c>
      <c r="B133" s="4">
        <f>IF('True_Odds_Calculator_3-way'!B132="","",'True_Odds_Calculator_3-way'!B132)</f>
        <v>3.22</v>
      </c>
      <c r="C133" s="4">
        <f>IF('True_Odds_Calculator_3-way'!C132="","",'True_Odds_Calculator_3-way'!C132)</f>
        <v>3.34</v>
      </c>
      <c r="D133" s="4">
        <f t="shared" si="10"/>
        <v>3.9144753172193791E-2</v>
      </c>
      <c r="E133" s="4">
        <f t="shared" si="11"/>
        <v>2.4030588153160948</v>
      </c>
      <c r="F133" s="4">
        <f t="shared" si="12"/>
        <v>3.3612230236285199</v>
      </c>
      <c r="G133" s="4">
        <f t="shared" si="13"/>
        <v>3.492193853973478</v>
      </c>
      <c r="I133" s="4">
        <f t="shared" si="14"/>
        <v>1.0391447531721938</v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118</v>
      </c>
      <c r="V3" s="29" t="s">
        <v>119</v>
      </c>
      <c r="W3" s="29" t="s">
        <v>67</v>
      </c>
      <c r="X3" s="38">
        <v>25569</v>
      </c>
      <c r="Y3" s="48" t="s">
        <v>120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E18" sqref="AE1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2.86</v>
      </c>
      <c r="B3">
        <v>3.13</v>
      </c>
      <c r="C3">
        <v>2.76</v>
      </c>
      <c r="D3" s="20">
        <f>IF(OR($A3="",$B3="",$C3=""),"",(1/A3)+(1/B3)+(1/C3)-1)</f>
        <v>3.1458008121433734E-2</v>
      </c>
      <c r="E3" s="17">
        <f>IF(OR($A3="",$B3="",$C3=""),"",A3*'MPTO_working_3-way'!$I2)</f>
        <v>2.9499699032273003</v>
      </c>
      <c r="F3" s="21">
        <f>IF(OR($A3="",$B3="",$C3=""),"",B3*'MPTO_working_3-way'!$I2)</f>
        <v>3.2284635654200873</v>
      </c>
      <c r="G3" s="22">
        <f>IF(OR($A3="",$B3="",$C3=""),"",C3*'MPTO_working_3-way'!$I2)</f>
        <v>2.846824102415157</v>
      </c>
      <c r="H3" s="17">
        <f>IF(OR($A3="",$B3="",$C3=""),"",'MPTO_working_3-way'!E2)</f>
        <v>2.9484231140823756</v>
      </c>
      <c r="I3" s="21">
        <f>IF(OR($A3="",$B3="",$C3=""),"",'MPTO_working_3-way'!F2)</f>
        <v>3.2362164707263084</v>
      </c>
      <c r="J3" s="22">
        <f>IF(OR($A3="",$B3="",$C3=""),"",'MPTO_working_3-way'!G2)</f>
        <v>2.8422588580608887</v>
      </c>
      <c r="K3" s="17">
        <f>IF(OR($A3="",$B3="",$C3=""),"",'OddsRatio_working_3-way'!H2)</f>
        <v>2.9493001392236513</v>
      </c>
      <c r="L3" s="21">
        <f>IF(OR($A3="",$B3="",$C3=""),"",'OddsRatio_working_3-way'!I2)</f>
        <v>3.2322630626593436</v>
      </c>
      <c r="M3" s="22">
        <f>IF(OR($A3="",$B3="",$C3=""),"",'OddsRatio_working_3-way'!J2)</f>
        <v>2.8444990564696915</v>
      </c>
      <c r="N3" s="23">
        <f>(1/E3)* 100</f>
        <v>33.898650928810795</v>
      </c>
      <c r="O3" s="24">
        <f>(1/F3)* 100</f>
        <v>30.974486152204111</v>
      </c>
      <c r="P3" s="24">
        <f>(1/G3)* 100</f>
        <v>35.12686291898509</v>
      </c>
      <c r="Q3" t="s">
        <v>78</v>
      </c>
      <c r="R3" t="s">
        <v>91</v>
      </c>
      <c r="S3" s="58" t="s">
        <v>346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2.52</v>
      </c>
      <c r="B4">
        <v>3.35</v>
      </c>
      <c r="C4">
        <v>2.86</v>
      </c>
      <c r="D4" s="20">
        <f t="shared" ref="D4:D67" si="0">IF(OR($A4="",$B4="",$C4=""),"",(1/A4)+(1/B4)+(1/C4)-1)</f>
        <v>4.4983209162313464E-2</v>
      </c>
      <c r="E4" s="17">
        <f>IF(OR($A4="",$B4="",$C4=""),"",A4*'MPTO_working_3-way'!$I3)</f>
        <v>2.6333576870890298</v>
      </c>
      <c r="F4" s="21">
        <f>IF(OR($A4="",$B4="",$C4=""),"",B4*'MPTO_working_3-way'!$I3)</f>
        <v>3.5006937506937503</v>
      </c>
      <c r="G4" s="22">
        <f>IF(OR($A4="",$B4="",$C4=""),"",C4*'MPTO_working_3-way'!$I3)</f>
        <v>2.9886519782042162</v>
      </c>
      <c r="H4" s="17"/>
      <c r="I4" s="21"/>
      <c r="J4" s="22"/>
      <c r="K4" s="17"/>
      <c r="L4" s="21"/>
      <c r="M4" s="22"/>
      <c r="N4" s="23">
        <f t="shared" ref="N4" si="1">(1/E4)* 100</f>
        <v>37.974332347741999</v>
      </c>
      <c r="O4" s="24">
        <f t="shared" ref="O4" si="2">(1/F4)* 100</f>
        <v>28.565766422779053</v>
      </c>
      <c r="P4" s="24">
        <f t="shared" ref="P4" si="3">(1/G4)* 100</f>
        <v>33.459901229478966</v>
      </c>
      <c r="Q4" t="s">
        <v>311</v>
      </c>
      <c r="R4" t="s">
        <v>312</v>
      </c>
      <c r="S4" s="58" t="s">
        <v>346</v>
      </c>
      <c r="AD4" s="37"/>
      <c r="AE4" s="37"/>
      <c r="AH4" s="37"/>
      <c r="AI4" s="37"/>
      <c r="AJ4" t="s">
        <v>351</v>
      </c>
    </row>
    <row r="5" spans="1:36" s="40" customFormat="1" ht="15" x14ac:dyDescent="0.25">
      <c r="A5">
        <v>12.93</v>
      </c>
      <c r="B5">
        <v>4.91</v>
      </c>
      <c r="C5">
        <v>1.3</v>
      </c>
      <c r="D5" s="20">
        <f t="shared" si="0"/>
        <v>5.0236277505782745E-2</v>
      </c>
      <c r="E5" s="17">
        <f>IF(OR($A5="",$B5="",$C5=""),"",A5*'MPTO_working_3-way'!$I4)</f>
        <v>13.579555068149771</v>
      </c>
      <c r="F5" s="21">
        <f>IF(OR($A5="",$B5="",$C5=""),"",B5*'MPTO_working_3-way'!$I4)</f>
        <v>5.1566601225533937</v>
      </c>
      <c r="G5" s="22">
        <f>IF(OR($A5="",$B5="",$C5=""),"",C5*'MPTO_working_3-way'!$I4)</f>
        <v>1.3653071607575176</v>
      </c>
      <c r="H5" s="17"/>
      <c r="I5" s="21"/>
      <c r="J5" s="22"/>
      <c r="K5" s="17"/>
      <c r="L5" s="21"/>
      <c r="M5" s="22"/>
      <c r="N5" s="23">
        <f t="shared" ref="N5:N68" si="4">(1/E5)* 100</f>
        <v>7.3640115230686352</v>
      </c>
      <c r="O5" s="24">
        <f t="shared" ref="O5:O68" si="5">(1/F5)* 100</f>
        <v>19.392396943641028</v>
      </c>
      <c r="P5" s="24">
        <f t="shared" ref="P5:P68" si="6">(1/G5)* 100</f>
        <v>73.243591533290356</v>
      </c>
      <c r="Q5" t="s">
        <v>313</v>
      </c>
      <c r="R5" t="s">
        <v>314</v>
      </c>
      <c r="S5" s="58" t="s">
        <v>346</v>
      </c>
      <c r="AD5" s="37"/>
      <c r="AE5" s="37"/>
      <c r="AH5" s="37"/>
      <c r="AI5" s="37"/>
      <c r="AJ5" t="s">
        <v>351</v>
      </c>
    </row>
    <row r="6" spans="1:36" s="40" customFormat="1" ht="15" x14ac:dyDescent="0.25">
      <c r="A6">
        <v>6.17</v>
      </c>
      <c r="B6">
        <v>3.79</v>
      </c>
      <c r="C6">
        <v>1.6</v>
      </c>
      <c r="D6" s="20">
        <f t="shared" si="0"/>
        <v>5.0926797039039018E-2</v>
      </c>
      <c r="E6" s="17">
        <f>IF(OR($A6="",$B6="",$C6=""),"",A6*'MPTO_working_3-way'!$I5)</f>
        <v>6.4842183377308711</v>
      </c>
      <c r="F6" s="21">
        <f>IF(OR($A6="",$B6="",$C6=""),"",B6*'MPTO_working_3-way'!$I5)</f>
        <v>3.9830125607779578</v>
      </c>
      <c r="G6" s="22">
        <f>IF(OR($A6="",$B6="",$C6=""),"",C6*'MPTO_working_3-way'!$I5)</f>
        <v>1.6814828752624624</v>
      </c>
      <c r="H6" s="17"/>
      <c r="I6" s="21"/>
      <c r="J6" s="22"/>
      <c r="K6" s="17"/>
      <c r="L6" s="21"/>
      <c r="M6" s="22"/>
      <c r="N6" s="23">
        <f t="shared" si="4"/>
        <v>15.422059343392597</v>
      </c>
      <c r="O6" s="24">
        <f t="shared" si="5"/>
        <v>25.106624313649696</v>
      </c>
      <c r="P6" s="24">
        <f t="shared" si="6"/>
        <v>59.471316342957714</v>
      </c>
      <c r="Q6" t="s">
        <v>315</v>
      </c>
      <c r="R6" t="s">
        <v>316</v>
      </c>
      <c r="S6" s="58" t="s">
        <v>346</v>
      </c>
      <c r="AD6" s="37"/>
      <c r="AE6" s="37"/>
      <c r="AH6" s="37"/>
      <c r="AI6" s="37"/>
      <c r="AJ6" t="s">
        <v>351</v>
      </c>
    </row>
    <row r="7" spans="1:36" s="40" customFormat="1" ht="15" x14ac:dyDescent="0.25">
      <c r="A7">
        <v>1.89</v>
      </c>
      <c r="B7">
        <v>3.89</v>
      </c>
      <c r="C7">
        <v>4.1100000000000003</v>
      </c>
      <c r="D7" s="20">
        <f t="shared" si="0"/>
        <v>2.9478940273979015E-2</v>
      </c>
      <c r="E7" s="17">
        <f>IF(OR($A7="",$B7="",$C7=""),"",A7*'MPTO_working_3-way'!$I6)</f>
        <v>1.9457151971178201</v>
      </c>
      <c r="F7" s="21">
        <f>IF(OR($A7="",$B7="",$C7=""),"",B7*'MPTO_working_3-way'!$I6)</f>
        <v>4.0046730776657782</v>
      </c>
      <c r="G7" s="22">
        <f>IF(OR($A7="",$B7="",$C7=""),"",C7*'MPTO_working_3-way'!$I6)</f>
        <v>4.2311584445260539</v>
      </c>
      <c r="H7" s="17"/>
      <c r="I7" s="21"/>
      <c r="J7" s="22"/>
      <c r="K7" s="17"/>
      <c r="L7" s="21"/>
      <c r="M7" s="22"/>
      <c r="N7" s="23">
        <f t="shared" si="4"/>
        <v>51.394983267915876</v>
      </c>
      <c r="O7" s="24">
        <f t="shared" si="5"/>
        <v>24.970827346108223</v>
      </c>
      <c r="P7" s="24">
        <f t="shared" si="6"/>
        <v>23.634189385975908</v>
      </c>
      <c r="Q7" t="s">
        <v>181</v>
      </c>
      <c r="R7" t="s">
        <v>254</v>
      </c>
      <c r="S7" s="58" t="s">
        <v>346</v>
      </c>
      <c r="AD7" s="37"/>
      <c r="AE7" s="37"/>
      <c r="AH7" s="37"/>
      <c r="AI7" s="37"/>
      <c r="AJ7" t="s">
        <v>273</v>
      </c>
    </row>
    <row r="8" spans="1:36" s="36" customFormat="1" ht="15" x14ac:dyDescent="0.25">
      <c r="A8">
        <v>3.82</v>
      </c>
      <c r="B8">
        <v>3.71</v>
      </c>
      <c r="C8">
        <v>2.0099999999999998</v>
      </c>
      <c r="D8" s="20">
        <f t="shared" si="0"/>
        <v>2.8834321498728333E-2</v>
      </c>
      <c r="E8" s="17">
        <f>IF(OR($A8="",$B8="",$C8=""),"",A8*'MPTO_working_3-way'!$I7)</f>
        <v>3.930147108125142</v>
      </c>
      <c r="F8" s="21">
        <f>IF(OR($A8="",$B8="",$C8=""),"",B8*'MPTO_working_3-way'!$I7)</f>
        <v>3.8169753327602822</v>
      </c>
      <c r="G8" s="22">
        <f>IF(OR($A8="",$B8="",$C8=""),"",C8*'MPTO_working_3-way'!$I7)</f>
        <v>2.0679569862124438</v>
      </c>
      <c r="H8" s="17"/>
      <c r="I8" s="21"/>
      <c r="J8" s="22"/>
      <c r="K8" s="17"/>
      <c r="L8" s="21"/>
      <c r="M8" s="22"/>
      <c r="N8" s="23">
        <f t="shared" si="4"/>
        <v>25.444340185959231</v>
      </c>
      <c r="O8" s="24">
        <f t="shared" si="5"/>
        <v>26.19875458500384</v>
      </c>
      <c r="P8" s="24">
        <f t="shared" si="6"/>
        <v>48.35690522903694</v>
      </c>
      <c r="Q8" t="s">
        <v>255</v>
      </c>
      <c r="R8" t="s">
        <v>123</v>
      </c>
      <c r="S8" s="58" t="s">
        <v>346</v>
      </c>
      <c r="AD8" s="37"/>
      <c r="AE8" s="37"/>
      <c r="AH8" s="37"/>
      <c r="AI8" s="37"/>
      <c r="AJ8" t="s">
        <v>273</v>
      </c>
    </row>
    <row r="9" spans="1:36" s="36" customFormat="1" ht="15" x14ac:dyDescent="0.25">
      <c r="A9">
        <v>2.69</v>
      </c>
      <c r="B9">
        <v>3.23</v>
      </c>
      <c r="C9">
        <v>2.89</v>
      </c>
      <c r="D9" s="20">
        <f t="shared" si="0"/>
        <v>2.7365496361399844E-2</v>
      </c>
      <c r="E9" s="17">
        <f>IF(OR($A9="",$B9="",$C9=""),"",A9*'MPTO_working_3-way'!$I8)</f>
        <v>2.7636131852121655</v>
      </c>
      <c r="F9" s="21">
        <f>IF(OR($A9="",$B9="",$C9=""),"",B9*'MPTO_working_3-way'!$I8)</f>
        <v>3.3183905532473217</v>
      </c>
      <c r="G9" s="22">
        <f>IF(OR($A9="",$B9="",$C9=""),"",C9*'MPTO_working_3-way'!$I8)</f>
        <v>2.9690862844844457</v>
      </c>
      <c r="H9" s="17"/>
      <c r="I9" s="21"/>
      <c r="J9" s="22"/>
      <c r="K9" s="17"/>
      <c r="L9" s="21"/>
      <c r="M9" s="22"/>
      <c r="N9" s="23">
        <f t="shared" si="4"/>
        <v>36.184514003294893</v>
      </c>
      <c r="O9" s="24">
        <f t="shared" si="5"/>
        <v>30.135090609555188</v>
      </c>
      <c r="P9" s="24">
        <f t="shared" si="6"/>
        <v>33.680395387149915</v>
      </c>
      <c r="Q9" t="s">
        <v>317</v>
      </c>
      <c r="R9" t="s">
        <v>318</v>
      </c>
      <c r="S9" s="58" t="s">
        <v>346</v>
      </c>
      <c r="AD9" s="37"/>
      <c r="AE9" s="37"/>
      <c r="AH9" s="37"/>
      <c r="AI9" s="37"/>
      <c r="AJ9" t="s">
        <v>274</v>
      </c>
    </row>
    <row r="10" spans="1:36" s="36" customFormat="1" ht="15" x14ac:dyDescent="0.25">
      <c r="A10">
        <v>2.2400000000000002</v>
      </c>
      <c r="B10">
        <v>3.42</v>
      </c>
      <c r="C10">
        <v>3.45</v>
      </c>
      <c r="D10" s="20">
        <f t="shared" si="0"/>
        <v>2.8681304711053013E-2</v>
      </c>
      <c r="E10" s="17">
        <f>IF(OR($A10="",$B10="",$C10=""),"",A10*'MPTO_working_3-way'!$I9)</f>
        <v>2.3042461225527591</v>
      </c>
      <c r="F10" s="21">
        <f>IF(OR($A10="",$B10="",$C10=""),"",B10*'MPTO_working_3-way'!$I9)</f>
        <v>3.5180900621118014</v>
      </c>
      <c r="G10" s="22">
        <f>IF(OR($A10="",$B10="",$C10=""),"",C10*'MPTO_working_3-way'!$I9)</f>
        <v>3.5489505012531333</v>
      </c>
      <c r="H10" s="17"/>
      <c r="I10" s="21"/>
      <c r="J10" s="22"/>
      <c r="K10" s="17"/>
      <c r="L10" s="21"/>
      <c r="M10" s="22"/>
      <c r="N10" s="23">
        <f t="shared" si="4"/>
        <v>43.398141813607566</v>
      </c>
      <c r="O10" s="24">
        <f t="shared" si="5"/>
        <v>28.424513936397943</v>
      </c>
      <c r="P10" s="24">
        <f t="shared" si="6"/>
        <v>28.17734424999448</v>
      </c>
      <c r="Q10" t="s">
        <v>319</v>
      </c>
      <c r="R10" t="s">
        <v>144</v>
      </c>
      <c r="S10" s="58" t="s">
        <v>346</v>
      </c>
      <c r="AD10" s="37"/>
      <c r="AE10" s="37"/>
      <c r="AH10" s="37"/>
      <c r="AI10" s="37"/>
      <c r="AJ10" t="s">
        <v>274</v>
      </c>
    </row>
    <row r="11" spans="1:36" s="36" customFormat="1" ht="15" x14ac:dyDescent="0.25">
      <c r="A11">
        <v>3.69</v>
      </c>
      <c r="B11">
        <v>3.38</v>
      </c>
      <c r="C11">
        <v>2.17</v>
      </c>
      <c r="D11" s="20">
        <f t="shared" si="0"/>
        <v>2.769019128033845E-2</v>
      </c>
      <c r="E11" s="17">
        <f>IF(OR($A11="",$B11="",$C11=""),"",A11*'MPTO_working_3-way'!$I10)</f>
        <v>3.7921768058244489</v>
      </c>
      <c r="F11" s="21">
        <f>IF(OR($A11="",$B11="",$C11=""),"",B11*'MPTO_working_3-way'!$I10)</f>
        <v>3.4735928465275436</v>
      </c>
      <c r="G11" s="22">
        <f>IF(OR($A11="",$B11="",$C11=""),"",C11*'MPTO_working_3-way'!$I10)</f>
        <v>2.2300877150783345</v>
      </c>
      <c r="H11" s="17"/>
      <c r="I11" s="21"/>
      <c r="J11" s="22"/>
      <c r="K11" s="17"/>
      <c r="L11" s="21"/>
      <c r="M11" s="22"/>
      <c r="N11" s="23">
        <f t="shared" si="4"/>
        <v>26.370078485372524</v>
      </c>
      <c r="O11" s="24">
        <f t="shared" si="5"/>
        <v>28.788635979593085</v>
      </c>
      <c r="P11" s="24">
        <f t="shared" si="6"/>
        <v>44.841285535034388</v>
      </c>
      <c r="Q11" t="s">
        <v>259</v>
      </c>
      <c r="R11" t="s">
        <v>155</v>
      </c>
      <c r="S11" s="58" t="s">
        <v>346</v>
      </c>
      <c r="AD11" s="37"/>
      <c r="AE11" s="37"/>
      <c r="AH11" s="37"/>
      <c r="AI11" s="37"/>
      <c r="AJ11" t="s">
        <v>275</v>
      </c>
    </row>
    <row r="12" spans="1:36" s="36" customFormat="1" ht="15" x14ac:dyDescent="0.25">
      <c r="A12">
        <v>1.86</v>
      </c>
      <c r="B12">
        <v>3.69</v>
      </c>
      <c r="C12">
        <v>4.5</v>
      </c>
      <c r="D12" s="20">
        <f t="shared" si="0"/>
        <v>3.0859340851473016E-2</v>
      </c>
      <c r="E12" s="17">
        <f>IF(OR($A12="",$B12="",$C12=""),"",A12*'MPTO_working_3-way'!$I11)</f>
        <v>1.9173983739837399</v>
      </c>
      <c r="F12" s="21">
        <f>IF(OR($A12="",$B12="",$C12=""),"",B12*'MPTO_working_3-way'!$I11)</f>
        <v>3.8038709677419353</v>
      </c>
      <c r="G12" s="22">
        <f>IF(OR($A12="",$B12="",$C12=""),"",C12*'MPTO_working_3-way'!$I11)</f>
        <v>4.6388670338316285</v>
      </c>
      <c r="H12" s="17"/>
      <c r="I12" s="21"/>
      <c r="J12" s="22"/>
      <c r="K12" s="17"/>
      <c r="L12" s="21"/>
      <c r="M12" s="22"/>
      <c r="N12" s="23">
        <f t="shared" si="4"/>
        <v>52.154002713704209</v>
      </c>
      <c r="O12" s="24">
        <f t="shared" si="5"/>
        <v>26.28900949796472</v>
      </c>
      <c r="P12" s="24">
        <f t="shared" si="6"/>
        <v>21.556987788331071</v>
      </c>
      <c r="Q12" t="s">
        <v>157</v>
      </c>
      <c r="R12" t="s">
        <v>286</v>
      </c>
      <c r="S12" s="58" t="s">
        <v>346</v>
      </c>
      <c r="AD12" s="37"/>
      <c r="AE12" s="37"/>
      <c r="AH12" s="37"/>
      <c r="AI12" s="37"/>
      <c r="AJ12" t="s">
        <v>275</v>
      </c>
    </row>
    <row r="13" spans="1:36" s="36" customFormat="1" ht="15" x14ac:dyDescent="0.25">
      <c r="A13">
        <v>2.3199999999999998</v>
      </c>
      <c r="B13">
        <v>3.07</v>
      </c>
      <c r="C13">
        <v>3.48</v>
      </c>
      <c r="D13" s="20">
        <f t="shared" si="0"/>
        <v>4.4123703620502441E-2</v>
      </c>
      <c r="E13" s="17">
        <f>IF(OR($A13="",$B13="",$C13=""),"",A13*'MPTO_working_3-way'!$I12)</f>
        <v>2.4223669923995654</v>
      </c>
      <c r="F13" s="21">
        <f>IF(OR($A13="",$B13="",$C13=""),"",B13*'MPTO_working_3-way'!$I12)</f>
        <v>3.2054597701149423</v>
      </c>
      <c r="G13" s="22">
        <f>IF(OR($A13="",$B13="",$C13=""),"",C13*'MPTO_working_3-way'!$I12)</f>
        <v>3.6335504885993486</v>
      </c>
      <c r="H13" s="17"/>
      <c r="I13" s="21"/>
      <c r="J13" s="22"/>
      <c r="K13" s="17"/>
      <c r="L13" s="21"/>
      <c r="M13" s="22"/>
      <c r="N13" s="23">
        <f t="shared" si="4"/>
        <v>41.281936351411929</v>
      </c>
      <c r="O13" s="24">
        <f t="shared" si="5"/>
        <v>31.196772747646794</v>
      </c>
      <c r="P13" s="24">
        <f t="shared" si="6"/>
        <v>27.521290900941281</v>
      </c>
      <c r="Q13" t="s">
        <v>209</v>
      </c>
      <c r="R13" t="s">
        <v>264</v>
      </c>
      <c r="S13" s="58" t="s">
        <v>346</v>
      </c>
      <c r="AD13" s="37"/>
      <c r="AE13" s="37"/>
      <c r="AH13" s="37"/>
      <c r="AI13" s="37"/>
      <c r="AJ13" t="s">
        <v>276</v>
      </c>
    </row>
    <row r="14" spans="1:36" s="36" customFormat="1" ht="15" x14ac:dyDescent="0.25">
      <c r="A14">
        <v>1.93</v>
      </c>
      <c r="B14">
        <v>3.45</v>
      </c>
      <c r="C14">
        <v>4.42</v>
      </c>
      <c r="D14" s="20">
        <f t="shared" si="0"/>
        <v>3.423413138107767E-2</v>
      </c>
      <c r="E14" s="17">
        <f>IF(OR($A14="",$B14="",$C14=""),"",A14*'MPTO_working_3-way'!$I13)</f>
        <v>1.9960718735654799</v>
      </c>
      <c r="F14" s="21">
        <f>IF(OR($A14="",$B14="",$C14=""),"",B14*'MPTO_working_3-way'!$I13)</f>
        <v>3.5681077532647181</v>
      </c>
      <c r="G14" s="22">
        <f>IF(OR($A14="",$B14="",$C14=""),"",C14*'MPTO_working_3-way'!$I13)</f>
        <v>4.571314860704363</v>
      </c>
      <c r="H14" s="17"/>
      <c r="I14" s="21"/>
      <c r="J14" s="22"/>
      <c r="K14" s="17"/>
      <c r="L14" s="21"/>
      <c r="M14" s="22"/>
      <c r="N14" s="23">
        <f t="shared" si="4"/>
        <v>50.098396417647621</v>
      </c>
      <c r="O14" s="24">
        <f t="shared" si="5"/>
        <v>28.02605944523475</v>
      </c>
      <c r="P14" s="24">
        <f t="shared" si="6"/>
        <v>21.875544137117625</v>
      </c>
      <c r="Q14" t="s">
        <v>95</v>
      </c>
      <c r="R14" t="s">
        <v>117</v>
      </c>
      <c r="S14" s="58" t="s">
        <v>347</v>
      </c>
      <c r="AD14" s="37"/>
      <c r="AE14" s="37"/>
      <c r="AH14" s="37"/>
      <c r="AI14" s="37"/>
      <c r="AJ14" t="s">
        <v>68</v>
      </c>
    </row>
    <row r="15" spans="1:36" s="36" customFormat="1" ht="15" x14ac:dyDescent="0.25">
      <c r="A15">
        <v>2.5099999999999998</v>
      </c>
      <c r="B15">
        <v>3.19</v>
      </c>
      <c r="C15">
        <v>3.12</v>
      </c>
      <c r="D15" s="20">
        <f t="shared" si="0"/>
        <v>3.2398818839264099E-2</v>
      </c>
      <c r="E15" s="17">
        <f>IF(OR($A15="",$B15="",$C15=""),"",A15*'MPTO_working_3-way'!$I14)</f>
        <v>2.5913210352865526</v>
      </c>
      <c r="F15" s="21">
        <f>IF(OR($A15="",$B15="",$C15=""),"",B15*'MPTO_working_3-way'!$I14)</f>
        <v>3.2933522320972526</v>
      </c>
      <c r="G15" s="22">
        <f>IF(OR($A15="",$B15="",$C15=""),"",C15*'MPTO_working_3-way'!$I14)</f>
        <v>3.221084314778504</v>
      </c>
      <c r="H15" s="17"/>
      <c r="I15" s="21"/>
      <c r="J15" s="22"/>
      <c r="K15" s="17"/>
      <c r="L15" s="21"/>
      <c r="M15" s="22"/>
      <c r="N15" s="23">
        <f t="shared" si="4"/>
        <v>38.590355512991017</v>
      </c>
      <c r="O15" s="24">
        <f t="shared" si="5"/>
        <v>30.36419822495531</v>
      </c>
      <c r="P15" s="24">
        <f t="shared" si="6"/>
        <v>31.045446262053666</v>
      </c>
      <c r="Q15" t="s">
        <v>70</v>
      </c>
      <c r="R15" t="s">
        <v>92</v>
      </c>
      <c r="S15" s="58" t="s">
        <v>347</v>
      </c>
      <c r="AD15" s="37"/>
      <c r="AE15" s="37"/>
      <c r="AH15" s="37"/>
      <c r="AI15" s="37"/>
      <c r="AJ15" t="s">
        <v>68</v>
      </c>
    </row>
    <row r="16" spans="1:36" s="36" customFormat="1" ht="15" x14ac:dyDescent="0.25">
      <c r="A16">
        <v>3.1</v>
      </c>
      <c r="B16">
        <v>2.96</v>
      </c>
      <c r="C16">
        <v>2.69</v>
      </c>
      <c r="D16" s="20">
        <f t="shared" si="0"/>
        <v>3.2165694895039065E-2</v>
      </c>
      <c r="E16" s="17">
        <f>IF(OR($A16="",$B16="",$C16=""),"",A16*'MPTO_working_3-way'!$I15)</f>
        <v>3.1997136541746212</v>
      </c>
      <c r="F16" s="21">
        <f>IF(OR($A16="",$B16="",$C16=""),"",B16*'MPTO_working_3-way'!$I15)</f>
        <v>3.0552104568893155</v>
      </c>
      <c r="G16" s="22">
        <f>IF(OR($A16="",$B16="",$C16=""),"",C16*'MPTO_working_3-way'!$I15)</f>
        <v>2.7765257192676551</v>
      </c>
      <c r="H16" s="17"/>
      <c r="I16" s="21"/>
      <c r="J16" s="22"/>
      <c r="K16" s="17"/>
      <c r="L16" s="21"/>
      <c r="M16" s="22"/>
      <c r="N16" s="23">
        <f t="shared" si="4"/>
        <v>31.25279659619898</v>
      </c>
      <c r="O16" s="24">
        <f t="shared" si="5"/>
        <v>32.730969408181366</v>
      </c>
      <c r="P16" s="24">
        <f t="shared" si="6"/>
        <v>36.016233995619643</v>
      </c>
      <c r="Q16" t="s">
        <v>74</v>
      </c>
      <c r="R16" t="s">
        <v>73</v>
      </c>
      <c r="S16" s="58" t="s">
        <v>347</v>
      </c>
      <c r="AD16" s="37"/>
      <c r="AE16" s="37"/>
      <c r="AH16" s="37"/>
      <c r="AI16" s="37"/>
      <c r="AJ16" t="s">
        <v>68</v>
      </c>
    </row>
    <row r="17" spans="1:36" s="36" customFormat="1" ht="15" x14ac:dyDescent="0.25">
      <c r="A17">
        <v>5.21</v>
      </c>
      <c r="B17">
        <v>3.59</v>
      </c>
      <c r="C17">
        <v>1.77</v>
      </c>
      <c r="D17" s="20">
        <f t="shared" si="0"/>
        <v>3.5461863100366031E-2</v>
      </c>
      <c r="E17" s="17">
        <f>IF(OR($A17="",$B17="",$C17=""),"",A17*'MPTO_working_3-way'!$I16)</f>
        <v>5.3947563067529067</v>
      </c>
      <c r="F17" s="21">
        <f>IF(OR($A17="",$B17="",$C17=""),"",B17*'MPTO_working_3-way'!$I16)</f>
        <v>3.7173080885303138</v>
      </c>
      <c r="G17" s="22">
        <f>IF(OR($A17="",$B17="",$C17=""),"",C17*'MPTO_working_3-way'!$I16)</f>
        <v>1.8327674976876478</v>
      </c>
      <c r="H17" s="17"/>
      <c r="I17" s="21"/>
      <c r="J17" s="22"/>
      <c r="K17" s="17"/>
      <c r="L17" s="21"/>
      <c r="M17" s="22"/>
      <c r="N17" s="23">
        <f t="shared" si="4"/>
        <v>18.536518484593014</v>
      </c>
      <c r="O17" s="24">
        <f t="shared" si="5"/>
        <v>26.901186992960895</v>
      </c>
      <c r="P17" s="24">
        <f t="shared" si="6"/>
        <v>54.562294522446109</v>
      </c>
      <c r="Q17" t="s">
        <v>76</v>
      </c>
      <c r="R17" t="s">
        <v>82</v>
      </c>
      <c r="S17" s="58" t="s">
        <v>347</v>
      </c>
      <c r="AD17" s="37"/>
      <c r="AE17" s="37"/>
      <c r="AH17" s="37"/>
      <c r="AI17" s="37"/>
      <c r="AJ17" t="s">
        <v>68</v>
      </c>
    </row>
    <row r="18" spans="1:36" s="36" customFormat="1" ht="15" x14ac:dyDescent="0.25">
      <c r="A18">
        <v>3.08</v>
      </c>
      <c r="B18">
        <v>3.07</v>
      </c>
      <c r="C18">
        <v>2.61</v>
      </c>
      <c r="D18" s="20">
        <f t="shared" si="0"/>
        <v>3.3549986150233302E-2</v>
      </c>
      <c r="E18" s="17">
        <f>IF(OR($A18="",$B18="",$C18=""),"",A18*'MPTO_working_3-way'!$I17)</f>
        <v>3.1833339573427186</v>
      </c>
      <c r="F18" s="21">
        <f>IF(OR($A18="",$B18="",$C18=""),"",B18*'MPTO_working_3-way'!$I17)</f>
        <v>3.1729984574812162</v>
      </c>
      <c r="G18" s="22">
        <f>IF(OR($A18="",$B18="",$C18=""),"",C18*'MPTO_working_3-way'!$I17)</f>
        <v>2.6975654638521087</v>
      </c>
      <c r="H18" s="17"/>
      <c r="I18" s="21"/>
      <c r="J18" s="22"/>
      <c r="K18" s="17"/>
      <c r="L18" s="21"/>
      <c r="M18" s="22"/>
      <c r="N18" s="23">
        <f t="shared" si="4"/>
        <v>31.413606407627675</v>
      </c>
      <c r="O18" s="24">
        <f t="shared" si="5"/>
        <v>31.515930858466856</v>
      </c>
      <c r="P18" s="24">
        <f t="shared" si="6"/>
        <v>37.070462733905465</v>
      </c>
      <c r="Q18" t="s">
        <v>90</v>
      </c>
      <c r="R18" t="s">
        <v>77</v>
      </c>
      <c r="S18" s="58" t="s">
        <v>347</v>
      </c>
      <c r="AD18" s="37"/>
      <c r="AE18" s="37"/>
      <c r="AH18" s="37"/>
      <c r="AI18" s="37"/>
      <c r="AJ18" t="s">
        <v>68</v>
      </c>
    </row>
    <row r="19" spans="1:36" s="36" customFormat="1" ht="15" x14ac:dyDescent="0.25">
      <c r="A19">
        <v>2.17</v>
      </c>
      <c r="B19">
        <v>3.31</v>
      </c>
      <c r="C19">
        <v>3.68</v>
      </c>
      <c r="D19" s="20">
        <f t="shared" si="0"/>
        <v>3.4683427147717882E-2</v>
      </c>
      <c r="E19" s="17">
        <f>IF(OR($A19="",$B19="",$C19=""),"",A19*'MPTO_working_3-way'!$I18)</f>
        <v>2.2452630369105475</v>
      </c>
      <c r="F19" s="21">
        <f>IF(OR($A19="",$B19="",$C19=""),"",B19*'MPTO_working_3-way'!$I18)</f>
        <v>3.4248021438589462</v>
      </c>
      <c r="G19" s="22">
        <f>IF(OR($A19="",$B19="",$C19=""),"",C19*'MPTO_working_3-way'!$I18)</f>
        <v>3.807635011903602</v>
      </c>
      <c r="H19" s="17"/>
      <c r="I19" s="21"/>
      <c r="J19" s="22"/>
      <c r="K19" s="17"/>
      <c r="L19" s="21"/>
      <c r="M19" s="22"/>
      <c r="N19" s="23">
        <f t="shared" si="4"/>
        <v>44.538211495076624</v>
      </c>
      <c r="O19" s="24">
        <f t="shared" si="5"/>
        <v>29.19876705266352</v>
      </c>
      <c r="P19" s="24">
        <f t="shared" si="6"/>
        <v>26.263021452259856</v>
      </c>
      <c r="Q19" t="s">
        <v>93</v>
      </c>
      <c r="R19" t="s">
        <v>111</v>
      </c>
      <c r="S19" s="58" t="s">
        <v>347</v>
      </c>
      <c r="AD19" s="37"/>
      <c r="AE19" s="37"/>
      <c r="AH19" s="37"/>
      <c r="AI19" s="37"/>
      <c r="AJ19" t="s">
        <v>68</v>
      </c>
    </row>
    <row r="20" spans="1:36" s="36" customFormat="1" ht="15" x14ac:dyDescent="0.25">
      <c r="A20">
        <v>3.37</v>
      </c>
      <c r="B20">
        <v>3.6</v>
      </c>
      <c r="C20">
        <v>2.21</v>
      </c>
      <c r="D20" s="20">
        <f t="shared" si="0"/>
        <v>2.7002370605093473E-2</v>
      </c>
      <c r="E20" s="17">
        <f>IF(OR($A20="",$B20="",$C20=""),"",A20*'MPTO_working_3-way'!$I19)</f>
        <v>3.4609979889391651</v>
      </c>
      <c r="F20" s="21">
        <f>IF(OR($A20="",$B20="",$C20=""),"",B20*'MPTO_working_3-way'!$I19)</f>
        <v>3.6972085341783365</v>
      </c>
      <c r="G20" s="22">
        <f>IF(OR($A20="",$B20="",$C20=""),"",C20*'MPTO_working_3-way'!$I19)</f>
        <v>2.2696752390372565</v>
      </c>
      <c r="H20" s="17"/>
      <c r="I20" s="21"/>
      <c r="J20" s="22"/>
      <c r="K20" s="17"/>
      <c r="L20" s="21"/>
      <c r="M20" s="22"/>
      <c r="N20" s="23">
        <f t="shared" si="4"/>
        <v>28.893400204098679</v>
      </c>
      <c r="O20" s="24">
        <f t="shared" si="5"/>
        <v>27.047432968836819</v>
      </c>
      <c r="P20" s="24">
        <f t="shared" si="6"/>
        <v>44.059166827064509</v>
      </c>
      <c r="Q20" t="s">
        <v>178</v>
      </c>
      <c r="R20" t="s">
        <v>137</v>
      </c>
      <c r="S20" s="58" t="s">
        <v>347</v>
      </c>
      <c r="AD20" s="37"/>
      <c r="AE20" s="37"/>
      <c r="AH20" s="37"/>
      <c r="AI20" s="37"/>
      <c r="AJ20" t="s">
        <v>272</v>
      </c>
    </row>
    <row r="21" spans="1:36" s="36" customFormat="1" ht="15" x14ac:dyDescent="0.25">
      <c r="A21">
        <v>3.04</v>
      </c>
      <c r="B21">
        <v>3.8</v>
      </c>
      <c r="C21">
        <v>2.29</v>
      </c>
      <c r="D21" s="20">
        <f t="shared" si="0"/>
        <v>2.8786485865318401E-2</v>
      </c>
      <c r="E21" s="17">
        <f>IF(OR($A21="",$B21="",$C21=""),"",A21*'MPTO_working_3-way'!$I20)</f>
        <v>3.1275109170305679</v>
      </c>
      <c r="F21" s="21">
        <f>IF(OR($A21="",$B21="",$C21=""),"",B21*'MPTO_working_3-way'!$I20)</f>
        <v>3.9093886462882099</v>
      </c>
      <c r="G21" s="22">
        <f>IF(OR($A21="",$B21="",$C21=""),"",C21*'MPTO_working_3-way'!$I20)</f>
        <v>2.355921052631579</v>
      </c>
      <c r="H21" s="17"/>
      <c r="I21" s="21"/>
      <c r="J21" s="22"/>
      <c r="K21" s="17"/>
      <c r="L21" s="21"/>
      <c r="M21" s="22"/>
      <c r="N21" s="23">
        <f t="shared" si="4"/>
        <v>31.974308852275897</v>
      </c>
      <c r="O21" s="24">
        <f t="shared" si="5"/>
        <v>25.579447081820717</v>
      </c>
      <c r="P21" s="24">
        <f t="shared" si="6"/>
        <v>42.446244065903379</v>
      </c>
      <c r="Q21" t="s">
        <v>136</v>
      </c>
      <c r="R21" t="s">
        <v>134</v>
      </c>
      <c r="S21" s="58" t="s">
        <v>347</v>
      </c>
      <c r="AD21" s="37"/>
      <c r="AE21" s="37"/>
      <c r="AH21" s="37"/>
      <c r="AI21" s="37"/>
      <c r="AJ21" t="s">
        <v>272</v>
      </c>
    </row>
    <row r="22" spans="1:36" s="36" customFormat="1" ht="15" x14ac:dyDescent="0.25">
      <c r="A22">
        <v>10.31</v>
      </c>
      <c r="B22">
        <v>6.55</v>
      </c>
      <c r="C22">
        <v>1.27</v>
      </c>
      <c r="D22" s="20">
        <f t="shared" si="0"/>
        <v>3.7066541003607067E-2</v>
      </c>
      <c r="E22" s="17">
        <f>IF(OR($A22="",$B22="",$C22=""),"",A22*'MPTO_working_3-way'!$I21)</f>
        <v>10.692156037747189</v>
      </c>
      <c r="F22" s="21">
        <f>IF(OR($A22="",$B22="",$C22=""),"",B22*'MPTO_working_3-way'!$I21)</f>
        <v>6.7927858435736264</v>
      </c>
      <c r="G22" s="22">
        <f>IF(OR($A22="",$B22="",$C22=""),"",C22*'MPTO_working_3-way'!$I21)</f>
        <v>1.3170745070745811</v>
      </c>
      <c r="H22" s="17"/>
      <c r="I22" s="21"/>
      <c r="J22" s="22"/>
      <c r="K22" s="17"/>
      <c r="L22" s="21"/>
      <c r="M22" s="22"/>
      <c r="N22" s="23">
        <f t="shared" si="4"/>
        <v>9.3526506391193429</v>
      </c>
      <c r="O22" s="24">
        <f t="shared" si="5"/>
        <v>14.721500471651975</v>
      </c>
      <c r="P22" s="24">
        <f t="shared" si="6"/>
        <v>75.925848889228689</v>
      </c>
      <c r="Q22" t="s">
        <v>175</v>
      </c>
      <c r="R22" t="s">
        <v>121</v>
      </c>
      <c r="S22" s="58" t="s">
        <v>347</v>
      </c>
      <c r="AD22" s="37"/>
      <c r="AE22" s="37"/>
      <c r="AH22" s="37"/>
      <c r="AI22" s="37"/>
      <c r="AJ22" t="s">
        <v>272</v>
      </c>
    </row>
    <row r="23" spans="1:36" s="36" customFormat="1" ht="15" x14ac:dyDescent="0.25">
      <c r="A23">
        <v>2.27</v>
      </c>
      <c r="B23">
        <v>3.16</v>
      </c>
      <c r="C23">
        <v>3.62</v>
      </c>
      <c r="D23" s="20">
        <f t="shared" si="0"/>
        <v>3.3227424486417023E-2</v>
      </c>
      <c r="E23" s="17">
        <f>IF(OR($A23="",$B23="",$C23=""),"",A23*'MPTO_working_3-way'!$I22)</f>
        <v>2.3454262535841668</v>
      </c>
      <c r="F23" s="21">
        <f>IF(OR($A23="",$B23="",$C23=""),"",B23*'MPTO_working_3-way'!$I22)</f>
        <v>3.2649986613770778</v>
      </c>
      <c r="G23" s="22">
        <f>IF(OR($A23="",$B23="",$C23=""),"",C23*'MPTO_working_3-way'!$I22)</f>
        <v>3.7402832766408296</v>
      </c>
      <c r="H23" s="17"/>
      <c r="I23" s="21"/>
      <c r="J23" s="22"/>
      <c r="K23" s="17"/>
      <c r="L23" s="21"/>
      <c r="M23" s="22"/>
      <c r="N23" s="23">
        <f t="shared" si="4"/>
        <v>42.636173210385465</v>
      </c>
      <c r="O23" s="24">
        <f t="shared" si="5"/>
        <v>30.627883920118677</v>
      </c>
      <c r="P23" s="24">
        <f t="shared" si="6"/>
        <v>26.735942869495862</v>
      </c>
      <c r="Q23" t="s">
        <v>107</v>
      </c>
      <c r="R23" t="s">
        <v>99</v>
      </c>
      <c r="S23" s="58" t="s">
        <v>347</v>
      </c>
      <c r="AD23" s="37"/>
      <c r="AE23" s="37"/>
      <c r="AH23" s="37"/>
      <c r="AI23" s="37"/>
      <c r="AJ23" t="s">
        <v>115</v>
      </c>
    </row>
    <row r="24" spans="1:36" s="36" customFormat="1" ht="15" x14ac:dyDescent="0.25">
      <c r="A24">
        <v>2.34</v>
      </c>
      <c r="B24">
        <v>3.11</v>
      </c>
      <c r="C24">
        <v>3.5</v>
      </c>
      <c r="D24" s="20">
        <f t="shared" si="0"/>
        <v>3.4608121424841709E-2</v>
      </c>
      <c r="E24" s="17">
        <f>IF(OR($A24="",$B24="",$C24=""),"",A24*'MPTO_working_3-way'!$I23)</f>
        <v>2.4209830041341296</v>
      </c>
      <c r="F24" s="21">
        <f>IF(OR($A24="",$B24="",$C24=""),"",B24*'MPTO_working_3-way'!$I23)</f>
        <v>3.2176312576312576</v>
      </c>
      <c r="G24" s="22">
        <f>IF(OR($A24="",$B24="",$C24=""),"",C24*'MPTO_working_3-way'!$I23)</f>
        <v>3.6211284249869458</v>
      </c>
      <c r="H24" s="17"/>
      <c r="I24" s="21"/>
      <c r="J24" s="22"/>
      <c r="K24" s="17"/>
      <c r="L24" s="21"/>
      <c r="M24" s="22"/>
      <c r="N24" s="23">
        <f t="shared" si="4"/>
        <v>41.305535738680348</v>
      </c>
      <c r="O24" s="24">
        <f t="shared" si="5"/>
        <v>31.078763224601936</v>
      </c>
      <c r="P24" s="24">
        <f t="shared" si="6"/>
        <v>27.61570103671772</v>
      </c>
      <c r="Q24" t="s">
        <v>101</v>
      </c>
      <c r="R24" t="s">
        <v>109</v>
      </c>
      <c r="S24" s="58" t="s">
        <v>347</v>
      </c>
      <c r="AD24" s="37"/>
      <c r="AE24" s="37"/>
      <c r="AH24" s="37"/>
      <c r="AI24" s="37"/>
      <c r="AJ24" t="s">
        <v>115</v>
      </c>
    </row>
    <row r="25" spans="1:36" s="36" customFormat="1" ht="15" x14ac:dyDescent="0.25">
      <c r="A25">
        <v>2.91</v>
      </c>
      <c r="B25">
        <v>3.19</v>
      </c>
      <c r="C25">
        <v>2.66</v>
      </c>
      <c r="D25" s="20">
        <f t="shared" si="0"/>
        <v>3.3062085132360419E-2</v>
      </c>
      <c r="E25" s="17">
        <f>IF(OR($A25="",$B25="",$C25=""),"",A25*'MPTO_working_3-way'!$I24)</f>
        <v>3.0062106677351688</v>
      </c>
      <c r="F25" s="21">
        <f>IF(OR($A25="",$B25="",$C25=""),"",B25*'MPTO_working_3-way'!$I24)</f>
        <v>3.2954680515722297</v>
      </c>
      <c r="G25" s="22">
        <f>IF(OR($A25="",$B25="",$C25=""),"",C25*'MPTO_working_3-way'!$I24)</f>
        <v>2.747945146452079</v>
      </c>
      <c r="H25" s="17"/>
      <c r="I25" s="21"/>
      <c r="J25" s="22"/>
      <c r="K25" s="17"/>
      <c r="L25" s="21"/>
      <c r="M25" s="22"/>
      <c r="N25" s="23">
        <f t="shared" si="4"/>
        <v>33.264468479628675</v>
      </c>
      <c r="O25" s="24">
        <f t="shared" si="5"/>
        <v>30.34470322122867</v>
      </c>
      <c r="P25" s="24">
        <f t="shared" si="6"/>
        <v>36.390828299142647</v>
      </c>
      <c r="Q25" t="s">
        <v>105</v>
      </c>
      <c r="R25" t="s">
        <v>110</v>
      </c>
      <c r="S25" s="58" t="s">
        <v>347</v>
      </c>
      <c r="AD25" s="37"/>
      <c r="AE25" s="37"/>
      <c r="AH25" s="37"/>
      <c r="AI25" s="37"/>
      <c r="AJ25" t="s">
        <v>115</v>
      </c>
    </row>
    <row r="26" spans="1:36" s="36" customFormat="1" ht="15" x14ac:dyDescent="0.25">
      <c r="A26">
        <v>3.22</v>
      </c>
      <c r="B26">
        <v>3.05</v>
      </c>
      <c r="C26">
        <v>2.5299999999999998</v>
      </c>
      <c r="D26" s="20">
        <f t="shared" si="0"/>
        <v>3.3684775666244171E-2</v>
      </c>
      <c r="E26" s="17">
        <f>IF(OR($A26="",$B26="",$C26=""),"",A26*'MPTO_working_3-way'!$I25)</f>
        <v>3.3284649776453064</v>
      </c>
      <c r="F26" s="21">
        <f>IF(OR($A26="",$B26="",$C26=""),"",B26*'MPTO_working_3-way'!$I25)</f>
        <v>3.1527385657820446</v>
      </c>
      <c r="G26" s="22">
        <f>IF(OR($A26="",$B26="",$C26=""),"",C26*'MPTO_working_3-way'!$I25)</f>
        <v>2.6152224824355974</v>
      </c>
      <c r="H26" s="17"/>
      <c r="I26" s="21"/>
      <c r="J26" s="22"/>
      <c r="K26" s="17"/>
      <c r="L26" s="21"/>
      <c r="M26" s="22"/>
      <c r="N26" s="23">
        <f t="shared" si="4"/>
        <v>30.043879287185447</v>
      </c>
      <c r="O26" s="24">
        <f t="shared" si="5"/>
        <v>31.718456165487591</v>
      </c>
      <c r="P26" s="24">
        <f t="shared" si="6"/>
        <v>38.237664547326943</v>
      </c>
      <c r="Q26" t="s">
        <v>85</v>
      </c>
      <c r="R26" t="s">
        <v>100</v>
      </c>
      <c r="S26" s="58" t="s">
        <v>347</v>
      </c>
      <c r="AD26" s="37"/>
      <c r="AE26" s="37"/>
      <c r="AH26" s="37"/>
      <c r="AI26" s="37"/>
      <c r="AJ26" t="s">
        <v>115</v>
      </c>
    </row>
    <row r="27" spans="1:36" s="36" customFormat="1" ht="15" x14ac:dyDescent="0.25">
      <c r="A27">
        <v>8.0299999999999994</v>
      </c>
      <c r="B27">
        <v>4.5</v>
      </c>
      <c r="C27">
        <v>1.42</v>
      </c>
      <c r="D27" s="20">
        <f t="shared" si="0"/>
        <v>5.0980575580228393E-2</v>
      </c>
      <c r="E27" s="17">
        <f>IF(OR($A27="",$B27="",$C27=""),"",A27*'MPTO_working_3-way'!$I26)</f>
        <v>8.4393740219092326</v>
      </c>
      <c r="F27" s="21">
        <f>IF(OR($A27="",$B27="",$C27=""),"",B27*'MPTO_working_3-way'!$I26)</f>
        <v>4.7294125901110275</v>
      </c>
      <c r="G27" s="22">
        <f>IF(OR($A27="",$B27="",$C27=""),"",C27*'MPTO_working_3-way'!$I26)</f>
        <v>1.4923924173239242</v>
      </c>
      <c r="H27" s="17"/>
      <c r="I27" s="21"/>
      <c r="J27" s="22"/>
      <c r="K27" s="17"/>
      <c r="L27" s="21"/>
      <c r="M27" s="22"/>
      <c r="N27" s="23">
        <f t="shared" si="4"/>
        <v>11.849220065421047</v>
      </c>
      <c r="O27" s="24">
        <f t="shared" si="5"/>
        <v>21.144274916740223</v>
      </c>
      <c r="P27" s="24">
        <f t="shared" si="6"/>
        <v>67.00650501783872</v>
      </c>
      <c r="Q27" t="s">
        <v>320</v>
      </c>
      <c r="R27" t="s">
        <v>321</v>
      </c>
      <c r="S27" s="58" t="s">
        <v>347</v>
      </c>
      <c r="AD27" s="37"/>
      <c r="AE27" s="37"/>
      <c r="AH27" s="37"/>
      <c r="AI27" s="37"/>
      <c r="AJ27" t="s">
        <v>351</v>
      </c>
    </row>
    <row r="28" spans="1:36" s="36" customFormat="1" ht="15" x14ac:dyDescent="0.25">
      <c r="A28">
        <v>34.979999999999997</v>
      </c>
      <c r="B28">
        <v>10.31</v>
      </c>
      <c r="C28">
        <v>1.0900000000000001</v>
      </c>
      <c r="D28" s="20">
        <f t="shared" si="0"/>
        <v>4.301216757263826E-2</v>
      </c>
      <c r="E28" s="17">
        <f>IF(OR($A28="",$B28="",$C28=""),"",A28*'MPTO_working_3-way'!$I27)</f>
        <v>36.484565621690884</v>
      </c>
      <c r="F28" s="21">
        <f>IF(OR($A28="",$B28="",$C28=""),"",B28*'MPTO_working_3-way'!$I27)</f>
        <v>10.7534554476739</v>
      </c>
      <c r="G28" s="22">
        <f>IF(OR($A28="",$B28="",$C28=""),"",C28*'MPTO_working_3-way'!$I27)</f>
        <v>1.1368832626541758</v>
      </c>
      <c r="H28" s="17"/>
      <c r="I28" s="21"/>
      <c r="J28" s="22"/>
      <c r="K28" s="17"/>
      <c r="L28" s="21"/>
      <c r="M28" s="22"/>
      <c r="N28" s="23">
        <f t="shared" si="4"/>
        <v>2.7408850371661759</v>
      </c>
      <c r="O28" s="24">
        <f t="shared" si="5"/>
        <v>9.2993364306569184</v>
      </c>
      <c r="P28" s="24">
        <f t="shared" si="6"/>
        <v>87.959778532176898</v>
      </c>
      <c r="Q28" t="s">
        <v>322</v>
      </c>
      <c r="R28" t="s">
        <v>323</v>
      </c>
      <c r="S28" s="58" t="s">
        <v>347</v>
      </c>
      <c r="AD28" s="37"/>
      <c r="AE28" s="37"/>
      <c r="AH28" s="37"/>
      <c r="AI28" s="37"/>
      <c r="AJ28" t="s">
        <v>351</v>
      </c>
    </row>
    <row r="29" spans="1:36" s="36" customFormat="1" ht="15" x14ac:dyDescent="0.25">
      <c r="A29">
        <v>7.54</v>
      </c>
      <c r="B29">
        <v>4.17</v>
      </c>
      <c r="C29">
        <v>1.48</v>
      </c>
      <c r="D29" s="20">
        <f t="shared" si="0"/>
        <v>4.8109823847854116E-2</v>
      </c>
      <c r="E29" s="17">
        <f>IF(OR($A29="",$B29="",$C29=""),"",A29*'MPTO_working_3-way'!$I28)</f>
        <v>7.9027480718128205</v>
      </c>
      <c r="F29" s="21">
        <f>IF(OR($A29="",$B29="",$C29=""),"",B29*'MPTO_working_3-way'!$I28)</f>
        <v>4.3706179654455513</v>
      </c>
      <c r="G29" s="22">
        <f>IF(OR($A29="",$B29="",$C29=""),"",C29*'MPTO_working_3-way'!$I28)</f>
        <v>1.5512025392948241</v>
      </c>
      <c r="H29" s="17"/>
      <c r="I29" s="21"/>
      <c r="J29" s="22"/>
      <c r="K29" s="17"/>
      <c r="L29" s="21"/>
      <c r="M29" s="22"/>
      <c r="N29" s="23">
        <f t="shared" si="4"/>
        <v>12.653826123684201</v>
      </c>
      <c r="O29" s="24">
        <f t="shared" si="5"/>
        <v>22.880059705654407</v>
      </c>
      <c r="P29" s="24">
        <f t="shared" si="6"/>
        <v>64.466114170661399</v>
      </c>
      <c r="Q29" t="s">
        <v>324</v>
      </c>
      <c r="R29" t="s">
        <v>325</v>
      </c>
      <c r="S29" s="58" t="s">
        <v>347</v>
      </c>
      <c r="AD29" s="37"/>
      <c r="AE29" s="37"/>
      <c r="AH29" s="37"/>
      <c r="AI29" s="37"/>
      <c r="AJ29" t="s">
        <v>351</v>
      </c>
    </row>
    <row r="30" spans="1:36" s="36" customFormat="1" ht="15" x14ac:dyDescent="0.25">
      <c r="A30">
        <v>2.2799999999999998</v>
      </c>
      <c r="B30">
        <v>3.62</v>
      </c>
      <c r="C30">
        <v>3.2</v>
      </c>
      <c r="D30" s="20">
        <f t="shared" si="0"/>
        <v>2.7339585150722101E-2</v>
      </c>
      <c r="E30" s="17">
        <f>IF(OR($A30="",$B30="",$C30=""),"",A30*'MPTO_working_3-way'!$I29)</f>
        <v>2.3423342541436463</v>
      </c>
      <c r="F30" s="21">
        <f>IF(OR($A30="",$B30="",$C30=""),"",B30*'MPTO_working_3-way'!$I29)</f>
        <v>3.718969298245614</v>
      </c>
      <c r="G30" s="22">
        <f>IF(OR($A30="",$B30="",$C30=""),"",C30*'MPTO_working_3-way'!$I29)</f>
        <v>3.2874866724823111</v>
      </c>
      <c r="H30" s="17"/>
      <c r="I30" s="21"/>
      <c r="J30" s="22"/>
      <c r="K30" s="17"/>
      <c r="L30" s="21"/>
      <c r="M30" s="22"/>
      <c r="N30" s="23">
        <f t="shared" si="4"/>
        <v>42.692455111006282</v>
      </c>
      <c r="O30" s="24">
        <f t="shared" si="5"/>
        <v>26.88917062240175</v>
      </c>
      <c r="P30" s="24">
        <f t="shared" si="6"/>
        <v>30.418374266591968</v>
      </c>
      <c r="Q30" t="s">
        <v>184</v>
      </c>
      <c r="R30" t="s">
        <v>180</v>
      </c>
      <c r="S30" s="58" t="s">
        <v>347</v>
      </c>
      <c r="AD30" s="37"/>
      <c r="AE30" s="37"/>
      <c r="AH30" s="37"/>
      <c r="AI30" s="37"/>
      <c r="AJ30" t="s">
        <v>273</v>
      </c>
    </row>
    <row r="31" spans="1:36" s="36" customFormat="1" ht="15" x14ac:dyDescent="0.25">
      <c r="A31">
        <v>2.4</v>
      </c>
      <c r="B31">
        <v>3.67</v>
      </c>
      <c r="C31">
        <v>2.95</v>
      </c>
      <c r="D31" s="20">
        <f t="shared" si="0"/>
        <v>2.8129281546821927E-2</v>
      </c>
      <c r="E31" s="17">
        <f>IF(OR($A31="",$B31="",$C31=""),"",A31*'MPTO_working_3-way'!$I30)</f>
        <v>2.4675102757123724</v>
      </c>
      <c r="F31" s="21">
        <f>IF(OR($A31="",$B31="",$C31=""),"",B31*'MPTO_working_3-way'!$I30)</f>
        <v>3.7732344632768364</v>
      </c>
      <c r="G31" s="22">
        <f>IF(OR($A31="",$B31="",$C31=""),"",C31*'MPTO_working_3-way'!$I30)</f>
        <v>3.0329813805631249</v>
      </c>
      <c r="H31" s="17"/>
      <c r="I31" s="21"/>
      <c r="J31" s="22"/>
      <c r="K31" s="17"/>
      <c r="L31" s="21"/>
      <c r="M31" s="22"/>
      <c r="N31" s="23">
        <f t="shared" si="4"/>
        <v>40.526680267270585</v>
      </c>
      <c r="O31" s="24">
        <f t="shared" si="5"/>
        <v>26.502461210204192</v>
      </c>
      <c r="P31" s="24">
        <f t="shared" si="6"/>
        <v>32.970858522525212</v>
      </c>
      <c r="Q31" t="s">
        <v>142</v>
      </c>
      <c r="R31" t="s">
        <v>138</v>
      </c>
      <c r="S31" s="58" t="s">
        <v>347</v>
      </c>
      <c r="AD31" s="37"/>
      <c r="AE31" s="37"/>
      <c r="AH31" s="37"/>
      <c r="AI31" s="37"/>
      <c r="AJ31" t="s">
        <v>278</v>
      </c>
    </row>
    <row r="32" spans="1:36" s="36" customFormat="1" ht="15" x14ac:dyDescent="0.25">
      <c r="A32">
        <v>2.29</v>
      </c>
      <c r="B32">
        <v>3.65</v>
      </c>
      <c r="C32">
        <v>3.15</v>
      </c>
      <c r="D32" s="20">
        <f t="shared" si="0"/>
        <v>2.8114142907467166E-2</v>
      </c>
      <c r="E32" s="17">
        <f>IF(OR($A32="",$B32="",$C32=""),"",A32*'MPTO_working_3-way'!$I31)</f>
        <v>2.3543813872580999</v>
      </c>
      <c r="F32" s="21">
        <f>IF(OR($A32="",$B32="",$C32=""),"",B32*'MPTO_working_3-way'!$I31)</f>
        <v>3.7526166216122552</v>
      </c>
      <c r="G32" s="22">
        <f>IF(OR($A32="",$B32="",$C32=""),"",C32*'MPTO_working_3-way'!$I31)</f>
        <v>3.2385595501585214</v>
      </c>
      <c r="H32" s="17"/>
      <c r="I32" s="21"/>
      <c r="J32" s="22"/>
      <c r="K32" s="17"/>
      <c r="L32" s="21"/>
      <c r="M32" s="22"/>
      <c r="N32" s="23">
        <f t="shared" si="4"/>
        <v>42.4740021056909</v>
      </c>
      <c r="O32" s="24">
        <f t="shared" si="5"/>
        <v>26.648072553981418</v>
      </c>
      <c r="P32" s="24">
        <f t="shared" si="6"/>
        <v>30.877925340327671</v>
      </c>
      <c r="Q32" t="s">
        <v>256</v>
      </c>
      <c r="R32" t="s">
        <v>190</v>
      </c>
      <c r="S32" s="58" t="s">
        <v>347</v>
      </c>
      <c r="AD32" s="37"/>
      <c r="AE32" s="37"/>
      <c r="AH32" s="37"/>
      <c r="AI32" s="37"/>
      <c r="AJ32" t="s">
        <v>278</v>
      </c>
    </row>
    <row r="33" spans="1:36" s="36" customFormat="1" ht="15" x14ac:dyDescent="0.25">
      <c r="A33">
        <v>2.7</v>
      </c>
      <c r="B33">
        <v>3.86</v>
      </c>
      <c r="C33">
        <v>2.5099999999999998</v>
      </c>
      <c r="D33" s="20">
        <f t="shared" si="0"/>
        <v>2.7844102385315761E-2</v>
      </c>
      <c r="E33" s="17">
        <f>IF(OR($A33="",$B33="",$C33=""),"",A33*'MPTO_working_3-way'!$I32)</f>
        <v>2.7751790764403528</v>
      </c>
      <c r="F33" s="21">
        <f>IF(OR($A33="",$B33="",$C33=""),"",B33*'MPTO_working_3-way'!$I32)</f>
        <v>3.9674782352073188</v>
      </c>
      <c r="G33" s="22">
        <f>IF(OR($A33="",$B33="",$C33=""),"",C33*'MPTO_working_3-way'!$I32)</f>
        <v>2.5798886969871422</v>
      </c>
      <c r="H33" s="17"/>
      <c r="I33" s="21"/>
      <c r="J33" s="22"/>
      <c r="K33" s="17"/>
      <c r="L33" s="21"/>
      <c r="M33" s="22"/>
      <c r="N33" s="23">
        <f t="shared" si="4"/>
        <v>36.03371070679421</v>
      </c>
      <c r="O33" s="24">
        <f t="shared" si="5"/>
        <v>25.204927178327559</v>
      </c>
      <c r="P33" s="24">
        <f t="shared" si="6"/>
        <v>38.761362114878239</v>
      </c>
      <c r="Q33" t="s">
        <v>141</v>
      </c>
      <c r="R33" t="s">
        <v>143</v>
      </c>
      <c r="S33" s="58" t="s">
        <v>347</v>
      </c>
      <c r="AD33" s="37"/>
      <c r="AE33" s="37"/>
      <c r="AH33" s="37"/>
      <c r="AI33" s="37"/>
      <c r="AJ33" t="s">
        <v>278</v>
      </c>
    </row>
    <row r="34" spans="1:36" s="36" customFormat="1" ht="15" x14ac:dyDescent="0.25">
      <c r="A34">
        <v>2.65</v>
      </c>
      <c r="B34">
        <v>3.58</v>
      </c>
      <c r="C34">
        <v>2.7</v>
      </c>
      <c r="D34" s="20">
        <f t="shared" si="0"/>
        <v>2.7058469874955637E-2</v>
      </c>
      <c r="E34" s="17">
        <f>IF(OR($A34="",$B34="",$C34=""),"",A34*'MPTO_working_3-way'!$I33)</f>
        <v>2.7217049451686322</v>
      </c>
      <c r="F34" s="21">
        <f>IF(OR($A34="",$B34="",$C34=""),"",B34*'MPTO_working_3-way'!$I33)</f>
        <v>3.6768693221523412</v>
      </c>
      <c r="G34" s="22">
        <f>IF(OR($A34="",$B34="",$C34=""),"",C34*'MPTO_working_3-way'!$I33)</f>
        <v>2.7730578686623804</v>
      </c>
      <c r="H34" s="17"/>
      <c r="I34" s="21"/>
      <c r="J34" s="22"/>
      <c r="K34" s="17"/>
      <c r="L34" s="21"/>
      <c r="M34" s="22"/>
      <c r="N34" s="23">
        <f t="shared" si="4"/>
        <v>36.741675535958649</v>
      </c>
      <c r="O34" s="24">
        <f t="shared" si="5"/>
        <v>27.197050326896761</v>
      </c>
      <c r="P34" s="24">
        <f t="shared" si="6"/>
        <v>36.061274137144586</v>
      </c>
      <c r="Q34" t="s">
        <v>300</v>
      </c>
      <c r="R34" t="s">
        <v>293</v>
      </c>
      <c r="S34" s="58" t="s">
        <v>347</v>
      </c>
      <c r="AD34" s="37"/>
      <c r="AE34" s="37"/>
      <c r="AH34" s="37"/>
      <c r="AI34" s="37"/>
      <c r="AJ34" t="s">
        <v>310</v>
      </c>
    </row>
    <row r="35" spans="1:36" s="36" customFormat="1" ht="15" x14ac:dyDescent="0.25">
      <c r="A35">
        <v>3.45</v>
      </c>
      <c r="B35">
        <v>3.56</v>
      </c>
      <c r="C35">
        <v>2.19</v>
      </c>
      <c r="D35" s="20">
        <f t="shared" si="0"/>
        <v>2.7374953434472493E-2</v>
      </c>
      <c r="E35" s="17">
        <f>IF(OR($A35="",$B35="",$C35=""),"",A35*'MPTO_working_3-way'!$I34)</f>
        <v>3.5444435893489303</v>
      </c>
      <c r="F35" s="21">
        <f>IF(OR($A35="",$B35="",$C35=""),"",B35*'MPTO_working_3-way'!$I34)</f>
        <v>3.6574548342267224</v>
      </c>
      <c r="G35" s="22">
        <f>IF(OR($A35="",$B35="",$C35=""),"",C35*'MPTO_working_3-way'!$I34)</f>
        <v>2.2499511480214949</v>
      </c>
      <c r="H35" s="17"/>
      <c r="I35" s="21"/>
      <c r="J35" s="22"/>
      <c r="K35" s="17"/>
      <c r="L35" s="21"/>
      <c r="M35" s="22"/>
      <c r="N35" s="23">
        <f t="shared" si="4"/>
        <v>28.213172950615007</v>
      </c>
      <c r="O35" s="24">
        <f t="shared" si="5"/>
        <v>27.341417606635325</v>
      </c>
      <c r="P35" s="24">
        <f t="shared" si="6"/>
        <v>44.445409442749664</v>
      </c>
      <c r="Q35" t="s">
        <v>292</v>
      </c>
      <c r="R35" t="s">
        <v>298</v>
      </c>
      <c r="S35" s="58" t="s">
        <v>347</v>
      </c>
      <c r="AD35" s="37"/>
      <c r="AE35" s="37"/>
      <c r="AH35" s="37"/>
      <c r="AI35" s="37"/>
      <c r="AJ35" t="s">
        <v>310</v>
      </c>
    </row>
    <row r="36" spans="1:36" s="36" customFormat="1" ht="15" x14ac:dyDescent="0.25">
      <c r="A36">
        <v>2.25</v>
      </c>
      <c r="B36">
        <v>3.49</v>
      </c>
      <c r="C36">
        <v>3.37</v>
      </c>
      <c r="D36" s="20">
        <f t="shared" si="0"/>
        <v>2.7713300778352989E-2</v>
      </c>
      <c r="E36" s="17">
        <f>IF(OR($A36="",$B36="",$C36=""),"",A36*'MPTO_working_3-way'!$I35)</f>
        <v>2.3123549267512944</v>
      </c>
      <c r="F36" s="21">
        <f>IF(OR($A36="",$B36="",$C36=""),"",B36*'MPTO_working_3-way'!$I35)</f>
        <v>3.5867194197164523</v>
      </c>
      <c r="G36" s="22">
        <f>IF(OR($A36="",$B36="",$C36=""),"",C36*'MPTO_working_3-way'!$I35)</f>
        <v>3.4633938236230497</v>
      </c>
      <c r="H36" s="17"/>
      <c r="I36" s="21"/>
      <c r="J36" s="22"/>
      <c r="K36" s="17"/>
      <c r="L36" s="21"/>
      <c r="M36" s="22"/>
      <c r="N36" s="23">
        <f t="shared" si="4"/>
        <v>43.245956251401843</v>
      </c>
      <c r="O36" s="24">
        <f t="shared" si="5"/>
        <v>27.88063082110434</v>
      </c>
      <c r="P36" s="24">
        <f t="shared" si="6"/>
        <v>28.873412927493813</v>
      </c>
      <c r="Q36" t="s">
        <v>291</v>
      </c>
      <c r="R36" t="s">
        <v>297</v>
      </c>
      <c r="S36" s="58" t="s">
        <v>347</v>
      </c>
      <c r="AD36" s="37"/>
      <c r="AE36" s="37"/>
      <c r="AH36" s="37"/>
      <c r="AI36" s="37"/>
      <c r="AJ36" t="s">
        <v>310</v>
      </c>
    </row>
    <row r="37" spans="1:36" s="36" customFormat="1" ht="15" x14ac:dyDescent="0.25">
      <c r="A37">
        <v>3.13</v>
      </c>
      <c r="B37">
        <v>3.13</v>
      </c>
      <c r="C37">
        <v>2.57</v>
      </c>
      <c r="D37" s="20">
        <f t="shared" si="0"/>
        <v>2.8082694148506393E-2</v>
      </c>
      <c r="E37" s="17">
        <f>IF(OR($A37="",$B37="",$C37=""),"",A37*'MPTO_working_3-way'!$I36)</f>
        <v>3.217898832684825</v>
      </c>
      <c r="F37" s="21">
        <f>IF(OR($A37="",$B37="",$C37=""),"",B37*'MPTO_working_3-way'!$I36)</f>
        <v>3.217898832684825</v>
      </c>
      <c r="G37" s="22">
        <f>IF(OR($A37="",$B37="",$C37=""),"",C37*'MPTO_working_3-way'!$I36)</f>
        <v>2.6421725239616611</v>
      </c>
      <c r="H37" s="17"/>
      <c r="I37" s="21"/>
      <c r="J37" s="22"/>
      <c r="K37" s="17"/>
      <c r="L37" s="21"/>
      <c r="M37" s="22"/>
      <c r="N37" s="23">
        <f t="shared" si="4"/>
        <v>31.076178960096733</v>
      </c>
      <c r="O37" s="24">
        <f t="shared" si="5"/>
        <v>31.076178960096733</v>
      </c>
      <c r="P37" s="24">
        <f t="shared" si="6"/>
        <v>37.847642079806533</v>
      </c>
      <c r="Q37" t="s">
        <v>288</v>
      </c>
      <c r="R37" t="s">
        <v>295</v>
      </c>
      <c r="S37" s="58" t="s">
        <v>347</v>
      </c>
      <c r="AD37" s="37"/>
      <c r="AE37" s="37"/>
      <c r="AH37" s="37"/>
      <c r="AI37" s="37"/>
      <c r="AJ37" t="s">
        <v>310</v>
      </c>
    </row>
    <row r="38" spans="1:36" s="36" customFormat="1" ht="15" x14ac:dyDescent="0.25">
      <c r="A38">
        <v>3.49</v>
      </c>
      <c r="B38">
        <v>3.25</v>
      </c>
      <c r="C38">
        <v>2.31</v>
      </c>
      <c r="D38" s="20">
        <f t="shared" si="0"/>
        <v>2.712569188213898E-2</v>
      </c>
      <c r="E38" s="17">
        <f>IF(OR($A38="",$B38="",$C38=""),"",A38*'MPTO_working_3-way'!$I37)</f>
        <v>3.5846686646686652</v>
      </c>
      <c r="F38" s="21">
        <f>IF(OR($A38="",$B38="",$C38=""),"",B38*'MPTO_working_3-way'!$I37)</f>
        <v>3.3381584986169517</v>
      </c>
      <c r="G38" s="22">
        <f>IF(OR($A38="",$B38="",$C38=""),"",C38*'MPTO_working_3-way'!$I37)</f>
        <v>2.3726603482477411</v>
      </c>
      <c r="H38" s="17"/>
      <c r="I38" s="21"/>
      <c r="J38" s="22"/>
      <c r="K38" s="17"/>
      <c r="L38" s="21"/>
      <c r="M38" s="22"/>
      <c r="N38" s="23">
        <f t="shared" si="4"/>
        <v>27.896581066368402</v>
      </c>
      <c r="O38" s="24">
        <f t="shared" si="5"/>
        <v>29.956636283577147</v>
      </c>
      <c r="P38" s="24">
        <f t="shared" si="6"/>
        <v>42.146782650054433</v>
      </c>
      <c r="Q38" t="s">
        <v>145</v>
      </c>
      <c r="R38" t="s">
        <v>285</v>
      </c>
      <c r="S38" s="58" t="s">
        <v>347</v>
      </c>
      <c r="AD38" s="37"/>
      <c r="AE38" s="37"/>
      <c r="AH38" s="37"/>
      <c r="AI38" s="37"/>
      <c r="AJ38" t="s">
        <v>69</v>
      </c>
    </row>
    <row r="39" spans="1:36" s="36" customFormat="1" ht="15" x14ac:dyDescent="0.25">
      <c r="A39">
        <v>1.3</v>
      </c>
      <c r="B39">
        <v>6.51</v>
      </c>
      <c r="C39">
        <v>8.73</v>
      </c>
      <c r="D39" s="20">
        <f t="shared" si="0"/>
        <v>3.7388137487904594E-2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151</v>
      </c>
      <c r="R39" t="s">
        <v>197</v>
      </c>
      <c r="S39" s="58" t="s">
        <v>347</v>
      </c>
      <c r="AD39" s="37"/>
      <c r="AE39" s="37"/>
      <c r="AH39" s="37"/>
      <c r="AI39" s="37"/>
      <c r="AJ39" t="s">
        <v>279</v>
      </c>
    </row>
    <row r="40" spans="1:36" s="36" customFormat="1" ht="15" x14ac:dyDescent="0.25">
      <c r="A40">
        <v>1.57</v>
      </c>
      <c r="B40">
        <v>4.04</v>
      </c>
      <c r="C40">
        <v>6.77</v>
      </c>
      <c r="D40" s="20">
        <f t="shared" si="0"/>
        <v>3.2177915079091735E-2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153</v>
      </c>
      <c r="R40" t="s">
        <v>202</v>
      </c>
      <c r="S40" s="58" t="s">
        <v>347</v>
      </c>
      <c r="AD40" s="37"/>
      <c r="AE40" s="37"/>
      <c r="AH40" s="37"/>
      <c r="AI40" s="37"/>
      <c r="AJ40" t="s">
        <v>279</v>
      </c>
    </row>
    <row r="41" spans="1:36" s="36" customFormat="1" ht="15" x14ac:dyDescent="0.25">
      <c r="A41">
        <v>1.62</v>
      </c>
      <c r="B41">
        <v>4.0199999999999996</v>
      </c>
      <c r="C41">
        <v>5.65</v>
      </c>
      <c r="D41" s="20">
        <f t="shared" si="0"/>
        <v>4.3031319965234571E-2</v>
      </c>
      <c r="E41" s="17">
        <f>IF(OR($A41="",$B41="",$C41=""),"",A41*'MPTO_working_3-way'!$I40)</f>
        <v>1.6805687827304054</v>
      </c>
      <c r="F41" s="21">
        <f>IF(OR($A41="",$B41="",$C41=""),"",B41*'MPTO_working_3-way'!$I40)</f>
        <v>4.170300312701376</v>
      </c>
      <c r="G41" s="22">
        <f>IF(OR($A41="",$B41="",$C41=""),"",C41*'MPTO_working_3-way'!$I40)</f>
        <v>5.8612429768066612</v>
      </c>
      <c r="H41" s="17"/>
      <c r="I41" s="21"/>
      <c r="J41" s="22"/>
      <c r="K41" s="17"/>
      <c r="L41" s="21"/>
      <c r="M41" s="22"/>
      <c r="N41" s="23">
        <f t="shared" si="4"/>
        <v>59.503663894988499</v>
      </c>
      <c r="O41" s="24">
        <f t="shared" si="5"/>
        <v>23.979088435293878</v>
      </c>
      <c r="P41" s="24">
        <f t="shared" si="6"/>
        <v>17.061227523872809</v>
      </c>
      <c r="Q41" t="s">
        <v>309</v>
      </c>
      <c r="R41" t="s">
        <v>156</v>
      </c>
      <c r="S41" s="58" t="s">
        <v>347</v>
      </c>
      <c r="AD41" s="37"/>
      <c r="AE41" s="37"/>
      <c r="AH41" s="37"/>
      <c r="AI41" s="37"/>
      <c r="AJ41" t="s">
        <v>275</v>
      </c>
    </row>
    <row r="42" spans="1:36" s="36" customFormat="1" ht="15" x14ac:dyDescent="0.25">
      <c r="A42">
        <v>2.37</v>
      </c>
      <c r="B42">
        <v>3.37</v>
      </c>
      <c r="C42">
        <v>3.24</v>
      </c>
      <c r="D42" s="20">
        <f t="shared" si="0"/>
        <v>2.7318808623194579E-2</v>
      </c>
      <c r="E42" s="17">
        <f>IF(OR($A42="",$B42="",$C42=""),"",A42*'MPTO_working_3-way'!$I41)</f>
        <v>2.4462616587374475</v>
      </c>
      <c r="F42" s="21">
        <f>IF(OR($A42="",$B42="",$C42=""),"",B42*'MPTO_working_3-way'!$I41)</f>
        <v>3.4784395738165395</v>
      </c>
      <c r="G42" s="22">
        <f>IF(OR($A42="",$B42="",$C42=""),"",C42*'MPTO_working_3-way'!$I41)</f>
        <v>3.3442564448562573</v>
      </c>
      <c r="H42" s="17"/>
      <c r="I42" s="21"/>
      <c r="J42" s="22"/>
      <c r="K42" s="17"/>
      <c r="L42" s="21"/>
      <c r="M42" s="22"/>
      <c r="N42" s="23">
        <f t="shared" si="4"/>
        <v>40.878701443414485</v>
      </c>
      <c r="O42" s="24">
        <f t="shared" si="5"/>
        <v>28.748522973558551</v>
      </c>
      <c r="P42" s="24">
        <f t="shared" si="6"/>
        <v>29.902013092868003</v>
      </c>
      <c r="Q42" t="s">
        <v>127</v>
      </c>
      <c r="R42" t="s">
        <v>260</v>
      </c>
      <c r="S42" s="58" t="s">
        <v>347</v>
      </c>
      <c r="AD42" s="37"/>
      <c r="AE42" s="37"/>
      <c r="AH42" s="37"/>
      <c r="AI42" s="37"/>
      <c r="AJ42" t="s">
        <v>275</v>
      </c>
    </row>
    <row r="43" spans="1:36" s="36" customFormat="1" ht="15" x14ac:dyDescent="0.25">
      <c r="A43">
        <v>2.11</v>
      </c>
      <c r="B43">
        <v>3.51</v>
      </c>
      <c r="C43">
        <v>3.71</v>
      </c>
      <c r="D43" s="20">
        <f t="shared" si="0"/>
        <v>2.837571316512566E-2</v>
      </c>
      <c r="E43" s="17">
        <f>IF(OR($A43="",$B43="",$C43=""),"",A43*'MPTO_working_3-way'!$I42)</f>
        <v>2.2007960851266448</v>
      </c>
      <c r="F43" s="21">
        <f>IF(OR($A43="",$B43="",$C43=""),"",B43*'MPTO_working_3-way'!$I42)</f>
        <v>3.6610399330779733</v>
      </c>
      <c r="G43" s="22">
        <f>IF(OR($A43="",$B43="",$C43=""),"",C43*'MPTO_working_3-way'!$I42)</f>
        <v>3.8696461970710203</v>
      </c>
      <c r="H43" s="17"/>
      <c r="I43" s="21"/>
      <c r="J43" s="22"/>
      <c r="K43" s="17"/>
      <c r="L43" s="21"/>
      <c r="M43" s="22"/>
      <c r="N43" s="23">
        <f t="shared" si="4"/>
        <v>45.438103364422105</v>
      </c>
      <c r="O43" s="24">
        <f t="shared" si="5"/>
        <v>27.31464333302867</v>
      </c>
      <c r="P43" s="24">
        <f t="shared" si="6"/>
        <v>25.842155821814188</v>
      </c>
      <c r="Q43" t="s">
        <v>203</v>
      </c>
      <c r="R43" t="s">
        <v>128</v>
      </c>
      <c r="S43" s="58" t="s">
        <v>347</v>
      </c>
      <c r="AD43" s="37"/>
      <c r="AE43" s="37"/>
      <c r="AH43" s="37"/>
      <c r="AI43" s="37"/>
      <c r="AJ43" t="s">
        <v>275</v>
      </c>
    </row>
    <row r="44" spans="1:36" s="36" customFormat="1" ht="15" x14ac:dyDescent="0.25">
      <c r="A44">
        <v>6.19</v>
      </c>
      <c r="B44">
        <v>3.96</v>
      </c>
      <c r="C44">
        <v>1.54</v>
      </c>
      <c r="D44" s="20">
        <f t="shared" si="0"/>
        <v>6.3426790405788802E-2</v>
      </c>
      <c r="E44" s="17">
        <f>IF(OR($A44="",$B44="",$C44=""),"",A44*'MPTO_working_3-way'!$I43)</f>
        <v>6.3591034253775751</v>
      </c>
      <c r="F44" s="21">
        <f>IF(OR($A44="",$B44="",$C44=""),"",B44*'MPTO_working_3-way'!$I43)</f>
        <v>4.0681824821478507</v>
      </c>
      <c r="G44" s="22">
        <f>IF(OR($A44="",$B44="",$C44=""),"",C44*'MPTO_working_3-way'!$I43)</f>
        <v>1.5820709652797198</v>
      </c>
      <c r="H44" s="17"/>
      <c r="I44" s="21"/>
      <c r="J44" s="22"/>
      <c r="K44" s="17"/>
      <c r="L44" s="21"/>
      <c r="M44" s="22"/>
      <c r="N44" s="23">
        <f t="shared" si="4"/>
        <v>15.72548727560009</v>
      </c>
      <c r="O44" s="24">
        <f t="shared" si="5"/>
        <v>24.581001574738526</v>
      </c>
      <c r="P44" s="24">
        <f t="shared" si="6"/>
        <v>63.208289763613344</v>
      </c>
      <c r="Q44" t="s">
        <v>129</v>
      </c>
      <c r="R44" t="s">
        <v>212</v>
      </c>
      <c r="S44" s="58" t="s">
        <v>347</v>
      </c>
      <c r="AD44" s="37"/>
      <c r="AE44" s="37"/>
      <c r="AH44" s="37"/>
      <c r="AI44" s="37"/>
      <c r="AJ44" t="s">
        <v>276</v>
      </c>
    </row>
    <row r="45" spans="1:36" s="36" customFormat="1" ht="15" x14ac:dyDescent="0.25">
      <c r="A45">
        <v>1.61</v>
      </c>
      <c r="B45">
        <v>3.47</v>
      </c>
      <c r="C45">
        <v>7.18</v>
      </c>
      <c r="D45" s="20">
        <f t="shared" si="0"/>
        <v>4.8578216479419289E-2</v>
      </c>
      <c r="E45" s="17">
        <f>IF(OR($A45="",$B45="",$C45=""),"",A45*'MPTO_working_3-way'!$I44)</f>
        <v>1.6556848981958525</v>
      </c>
      <c r="F45" s="21">
        <f>IF(OR($A45="",$B45="",$C45=""),"",B45*'MPTO_working_3-way'!$I44)</f>
        <v>3.5684637246829864</v>
      </c>
      <c r="G45" s="22">
        <f>IF(OR($A45="",$B45="",$C45=""),"",C45*'MPTO_working_3-way'!$I44)</f>
        <v>7.3837376205256016</v>
      </c>
      <c r="H45" s="17"/>
      <c r="I45" s="21"/>
      <c r="J45" s="22"/>
      <c r="K45" s="17"/>
      <c r="L45" s="21"/>
      <c r="M45" s="22"/>
      <c r="N45" s="23">
        <f t="shared" si="4"/>
        <v>60.397965886484094</v>
      </c>
      <c r="O45" s="24">
        <f t="shared" si="5"/>
        <v>28.023263711020004</v>
      </c>
      <c r="P45" s="24">
        <f t="shared" si="6"/>
        <v>13.543276473153124</v>
      </c>
      <c r="Q45" t="s">
        <v>211</v>
      </c>
      <c r="R45" t="s">
        <v>206</v>
      </c>
      <c r="S45" s="58" t="s">
        <v>347</v>
      </c>
      <c r="AD45" s="37"/>
      <c r="AE45" s="37"/>
      <c r="AH45" s="37"/>
      <c r="AI45" s="37"/>
      <c r="AJ45" t="s">
        <v>276</v>
      </c>
    </row>
    <row r="46" spans="1:36" s="36" customFormat="1" ht="15" x14ac:dyDescent="0.25">
      <c r="A46">
        <v>4.84</v>
      </c>
      <c r="B46">
        <v>3.84</v>
      </c>
      <c r="C46">
        <v>1.76</v>
      </c>
      <c r="D46" s="20">
        <f t="shared" si="0"/>
        <v>3.5210055096418724E-2</v>
      </c>
      <c r="E46" s="17">
        <f>IF(OR($A46="",$B46="",$C46=""),"",A46*'MPTO_working_3-way'!$I45)</f>
        <v>5.146985665564018</v>
      </c>
      <c r="F46" s="21">
        <f>IF(OR($A46="",$B46="",$C46=""),"",B46*'MPTO_working_3-way'!$I45)</f>
        <v>4.0835588751582286</v>
      </c>
      <c r="G46" s="22">
        <f>IF(OR($A46="",$B46="",$C46=""),"",C46*'MPTO_working_3-way'!$I45)</f>
        <v>1.8716311511141883</v>
      </c>
      <c r="H46" s="17"/>
      <c r="I46" s="21"/>
      <c r="J46" s="22"/>
      <c r="K46" s="17"/>
      <c r="L46" s="21"/>
      <c r="M46" s="22"/>
      <c r="N46" s="23">
        <f t="shared" si="4"/>
        <v>19.428847581420605</v>
      </c>
      <c r="O46" s="24">
        <f t="shared" si="5"/>
        <v>24.488443305748891</v>
      </c>
      <c r="P46" s="24">
        <f t="shared" si="6"/>
        <v>53.429330848906666</v>
      </c>
      <c r="Q46" t="s">
        <v>164</v>
      </c>
      <c r="R46" t="s">
        <v>166</v>
      </c>
      <c r="S46" s="58" t="s">
        <v>347</v>
      </c>
      <c r="AD46" s="37"/>
      <c r="AE46" s="37"/>
      <c r="AH46" s="37"/>
      <c r="AI46" s="37"/>
      <c r="AJ46" t="s">
        <v>277</v>
      </c>
    </row>
    <row r="47" spans="1:36" s="36" customFormat="1" ht="15" x14ac:dyDescent="0.25">
      <c r="A47">
        <v>1.4</v>
      </c>
      <c r="B47">
        <v>5.07</v>
      </c>
      <c r="C47">
        <v>7.8</v>
      </c>
      <c r="D47" s="20">
        <f t="shared" si="0"/>
        <v>3.9729501267962819E-2</v>
      </c>
      <c r="E47" s="17">
        <f>IF(OR($A47="",$B47="",$C47=""),"",A47*'MPTO_working_3-way'!$I46)</f>
        <v>1.4680095030711868</v>
      </c>
      <c r="F47" s="21">
        <f>IF(OR($A47="",$B47="",$C47=""),"",B47*'MPTO_working_3-way'!$I46)</f>
        <v>5.316291557550656</v>
      </c>
      <c r="G47" s="22">
        <f>IF(OR($A47="",$B47="",$C47=""),"",C47*'MPTO_working_3-way'!$I46)</f>
        <v>8.178910088539471</v>
      </c>
      <c r="H47" s="17"/>
      <c r="I47" s="21"/>
      <c r="J47" s="22"/>
      <c r="K47" s="17"/>
      <c r="L47" s="21"/>
      <c r="M47" s="22"/>
      <c r="N47" s="23">
        <f t="shared" si="4"/>
        <v>68.119450038158774</v>
      </c>
      <c r="O47" s="24">
        <f t="shared" si="5"/>
        <v>18.810104547026089</v>
      </c>
      <c r="P47" s="24">
        <f t="shared" si="6"/>
        <v>12.226567955566956</v>
      </c>
      <c r="Q47" t="s">
        <v>161</v>
      </c>
      <c r="R47" t="s">
        <v>218</v>
      </c>
      <c r="S47" s="58" t="s">
        <v>347</v>
      </c>
      <c r="AD47" s="37"/>
      <c r="AE47" s="37"/>
      <c r="AH47" s="37"/>
      <c r="AI47" s="37"/>
      <c r="AJ47" t="s">
        <v>277</v>
      </c>
    </row>
    <row r="48" spans="1:36" s="36" customFormat="1" ht="15" x14ac:dyDescent="0.25">
      <c r="A48">
        <v>5.52</v>
      </c>
      <c r="B48">
        <v>4.43</v>
      </c>
      <c r="C48">
        <v>1.58</v>
      </c>
      <c r="D48" s="20">
        <f t="shared" si="0"/>
        <v>3.980444700643071E-2</v>
      </c>
      <c r="E48" s="17">
        <f>IF(OR($A48="",$B48="",$C48=""),"",A48*'MPTO_working_3-way'!$I47)</f>
        <v>5.714359504132231</v>
      </c>
      <c r="F48" s="21">
        <f>IF(OR($A48="",$B48="",$C48=""),"",B48*'MPTO_working_3-way'!$I47)</f>
        <v>4.5859805440771346</v>
      </c>
      <c r="G48" s="22">
        <f>IF(OR($A48="",$B48="",$C48=""),"",C48*'MPTO_working_3-way'!$I47)</f>
        <v>1.6356318870523416</v>
      </c>
      <c r="H48" s="17"/>
      <c r="I48" s="21"/>
      <c r="J48" s="22"/>
      <c r="K48" s="17"/>
      <c r="L48" s="21"/>
      <c r="M48" s="22"/>
      <c r="N48" s="23">
        <f t="shared" si="4"/>
        <v>17.499774021513154</v>
      </c>
      <c r="O48" s="24">
        <f t="shared" si="5"/>
        <v>21.80558749407508</v>
      </c>
      <c r="P48" s="24">
        <f t="shared" si="6"/>
        <v>61.138451011868732</v>
      </c>
      <c r="Q48" t="s">
        <v>217</v>
      </c>
      <c r="R48" t="s">
        <v>131</v>
      </c>
      <c r="S48" s="58" t="s">
        <v>347</v>
      </c>
      <c r="AD48" s="37"/>
      <c r="AE48" s="37"/>
      <c r="AH48" s="37"/>
      <c r="AI48" s="37"/>
      <c r="AJ48" t="s">
        <v>277</v>
      </c>
    </row>
    <row r="49" spans="1:36" s="36" customFormat="1" ht="15" x14ac:dyDescent="0.25">
      <c r="A49">
        <v>2.4300000000000002</v>
      </c>
      <c r="B49">
        <v>3.78</v>
      </c>
      <c r="C49">
        <v>2.8</v>
      </c>
      <c r="D49" s="20">
        <f t="shared" si="0"/>
        <v>3.3215755437977723E-2</v>
      </c>
      <c r="E49" s="17">
        <f>IF(OR($A49="",$B49="",$C49=""),"",A49*'MPTO_working_3-way'!$I48)</f>
        <v>2.5265426880811499</v>
      </c>
      <c r="F49" s="21">
        <f>IF(OR($A49="",$B49="",$C49=""),"",B49*'MPTO_working_3-way'!$I48)</f>
        <v>3.9301775147928995</v>
      </c>
      <c r="G49" s="22">
        <f>IF(OR($A49="",$B49="",$C49=""),"",C49*'MPTO_working_3-way'!$I48)</f>
        <v>2.9112426035502956</v>
      </c>
      <c r="H49" s="17"/>
      <c r="I49" s="21"/>
      <c r="J49" s="22"/>
      <c r="K49" s="17"/>
      <c r="L49" s="21"/>
      <c r="M49" s="22"/>
      <c r="N49" s="23">
        <f t="shared" si="4"/>
        <v>39.579778513834519</v>
      </c>
      <c r="O49" s="24">
        <f t="shared" si="5"/>
        <v>25.444143330322195</v>
      </c>
      <c r="P49" s="24">
        <f t="shared" si="6"/>
        <v>34.349593495934961</v>
      </c>
      <c r="Q49" t="s">
        <v>165</v>
      </c>
      <c r="R49" t="s">
        <v>219</v>
      </c>
      <c r="S49" s="58" t="s">
        <v>347</v>
      </c>
      <c r="AD49" s="37"/>
      <c r="AE49" s="37"/>
      <c r="AH49" s="37"/>
      <c r="AI49" s="37"/>
      <c r="AJ49" t="s">
        <v>277</v>
      </c>
    </row>
    <row r="50" spans="1:36" s="36" customFormat="1" ht="15" x14ac:dyDescent="0.25">
      <c r="A50">
        <v>1.52</v>
      </c>
      <c r="B50">
        <v>4.66</v>
      </c>
      <c r="C50">
        <v>6.38</v>
      </c>
      <c r="D50" s="20">
        <f t="shared" si="0"/>
        <v>2.922682343244265E-2</v>
      </c>
      <c r="E50" s="17">
        <f>IF(OR($A50="",$B50="",$C50=""),"",A50*'MPTO_working_3-way'!$I49)</f>
        <v>1.5805027594497747</v>
      </c>
      <c r="F50" s="21">
        <f>IF(OR($A50="",$B50="",$C50=""),"",B50*'MPTO_working_3-way'!$I49)</f>
        <v>4.845488723049967</v>
      </c>
      <c r="G50" s="22">
        <f>IF(OR($A50="",$B50="",$C50=""),"",C50*'MPTO_working_3-way'!$I49)</f>
        <v>6.633952371901028</v>
      </c>
      <c r="H50" s="17"/>
      <c r="I50" s="21"/>
      <c r="J50" s="22"/>
      <c r="K50" s="17"/>
      <c r="L50" s="21"/>
      <c r="M50" s="22"/>
      <c r="N50" s="23">
        <f t="shared" si="4"/>
        <v>63.271006268165777</v>
      </c>
      <c r="O50" s="24">
        <f t="shared" si="5"/>
        <v>20.637753117513299</v>
      </c>
      <c r="P50" s="24">
        <f t="shared" si="6"/>
        <v>15.073970145393728</v>
      </c>
      <c r="Q50" t="s">
        <v>265</v>
      </c>
      <c r="R50" t="s">
        <v>169</v>
      </c>
      <c r="S50" s="58" t="s">
        <v>347</v>
      </c>
      <c r="AD50" s="37"/>
      <c r="AE50" s="37"/>
      <c r="AH50" s="37"/>
      <c r="AI50" s="37"/>
      <c r="AJ50" t="s">
        <v>280</v>
      </c>
    </row>
    <row r="51" spans="1:36" s="36" customFormat="1" ht="15" x14ac:dyDescent="0.25">
      <c r="A51">
        <v>1.81</v>
      </c>
      <c r="B51">
        <v>3.87</v>
      </c>
      <c r="C51">
        <v>4.2</v>
      </c>
      <c r="D51" s="20">
        <f t="shared" si="0"/>
        <v>4.8979358757079483E-2</v>
      </c>
      <c r="E51" s="17">
        <f>IF(OR($A51="",$B51="",$C51=""),"",A51*'MPTO_working_3-way'!$I50)</f>
        <v>1.8701205173427398</v>
      </c>
      <c r="F51" s="21">
        <f>IF(OR($A51="",$B51="",$C51=""),"",B51*'MPTO_working_3-way'!$I50)</f>
        <v>3.9985449735449738</v>
      </c>
      <c r="G51" s="22">
        <f>IF(OR($A51="",$B51="",$C51=""),"",C51*'MPTO_working_3-way'!$I50)</f>
        <v>4.3395061728395063</v>
      </c>
      <c r="H51" s="17"/>
      <c r="I51" s="21"/>
      <c r="J51" s="22"/>
      <c r="K51" s="17"/>
      <c r="L51" s="21"/>
      <c r="M51" s="22"/>
      <c r="N51" s="23">
        <f t="shared" si="4"/>
        <v>53.472489645795832</v>
      </c>
      <c r="O51" s="24">
        <f t="shared" si="5"/>
        <v>25.0090972245195</v>
      </c>
      <c r="P51" s="24">
        <f t="shared" si="6"/>
        <v>23.044096728307252</v>
      </c>
      <c r="Q51" t="s">
        <v>226</v>
      </c>
      <c r="R51" t="s">
        <v>172</v>
      </c>
      <c r="S51" s="58" t="s">
        <v>347</v>
      </c>
      <c r="AD51" s="37"/>
      <c r="AE51" s="37"/>
      <c r="AH51" s="37"/>
      <c r="AI51" s="37"/>
      <c r="AJ51" t="s">
        <v>281</v>
      </c>
    </row>
    <row r="52" spans="1:36" s="36" customFormat="1" ht="15" x14ac:dyDescent="0.25">
      <c r="A52">
        <v>2.74</v>
      </c>
      <c r="B52">
        <v>3.84</v>
      </c>
      <c r="C52">
        <v>2.46</v>
      </c>
      <c r="D52" s="20">
        <f t="shared" si="0"/>
        <v>3.1884235356952173E-2</v>
      </c>
      <c r="E52" s="17">
        <f>IF(OR($A52="",$B52="",$C52=""),"",A52*'MPTO_working_3-way'!$I51)</f>
        <v>2.8200814962048932</v>
      </c>
      <c r="F52" s="21">
        <f>IF(OR($A52="",$B52="",$C52=""),"",B52*'MPTO_working_3-way'!$I51)</f>
        <v>3.9522310019805795</v>
      </c>
      <c r="G52" s="22">
        <f>IF(OR($A52="",$B52="",$C52=""),"",C52*'MPTO_working_3-way'!$I51)</f>
        <v>2.5318979856438091</v>
      </c>
      <c r="H52" s="17"/>
      <c r="I52" s="21"/>
      <c r="J52" s="22"/>
      <c r="K52" s="17"/>
      <c r="L52" s="21"/>
      <c r="M52" s="22"/>
      <c r="N52" s="23">
        <f t="shared" si="4"/>
        <v>35.459968137294744</v>
      </c>
      <c r="O52" s="24">
        <f t="shared" si="5"/>
        <v>25.302164764632192</v>
      </c>
      <c r="P52" s="24">
        <f t="shared" si="6"/>
        <v>39.496062071620976</v>
      </c>
      <c r="Q52" t="s">
        <v>227</v>
      </c>
      <c r="R52" t="s">
        <v>171</v>
      </c>
      <c r="S52" s="58" t="s">
        <v>347</v>
      </c>
      <c r="AD52" s="37"/>
      <c r="AE52" s="37"/>
      <c r="AH52" s="37"/>
      <c r="AI52" s="37"/>
      <c r="AJ52" t="s">
        <v>281</v>
      </c>
    </row>
    <row r="53" spans="1:36" s="36" customFormat="1" ht="15" x14ac:dyDescent="0.25">
      <c r="A53">
        <v>2.25</v>
      </c>
      <c r="B53">
        <v>3.62</v>
      </c>
      <c r="C53">
        <v>3.25</v>
      </c>
      <c r="D53" s="20">
        <f t="shared" si="0"/>
        <v>2.8379846059404024E-2</v>
      </c>
      <c r="E53" s="17">
        <f>IF(OR($A53="",$B53="",$C53=""),"",A53*'MPTO_working_3-way'!$I52)</f>
        <v>2.360203557203429</v>
      </c>
      <c r="F53" s="21">
        <f>IF(OR($A53="",$B53="",$C53=""),"",B53*'MPTO_working_3-way'!$I52)</f>
        <v>3.7973052787006281</v>
      </c>
      <c r="G53" s="22">
        <f>IF(OR($A53="",$B53="",$C53=""),"",C53*'MPTO_working_3-way'!$I52)</f>
        <v>3.4091829159605083</v>
      </c>
      <c r="H53" s="17"/>
      <c r="I53" s="21"/>
      <c r="J53" s="22"/>
      <c r="K53" s="17"/>
      <c r="L53" s="21"/>
      <c r="M53" s="22"/>
      <c r="N53" s="23">
        <f t="shared" si="4"/>
        <v>42.36922688079013</v>
      </c>
      <c r="O53" s="24">
        <f t="shared" si="5"/>
        <v>26.334464221485575</v>
      </c>
      <c r="P53" s="24">
        <f t="shared" si="6"/>
        <v>29.332541686700857</v>
      </c>
      <c r="Q53" t="s">
        <v>250</v>
      </c>
      <c r="R53" t="s">
        <v>243</v>
      </c>
      <c r="S53" s="58" t="s">
        <v>347</v>
      </c>
      <c r="AD53" s="37"/>
      <c r="AE53" s="37"/>
      <c r="AH53" s="37"/>
      <c r="AI53" s="37"/>
      <c r="AJ53" t="s">
        <v>282</v>
      </c>
    </row>
    <row r="54" spans="1:36" s="36" customFormat="1" ht="15" x14ac:dyDescent="0.25">
      <c r="A54">
        <v>2.08</v>
      </c>
      <c r="B54">
        <v>3.9</v>
      </c>
      <c r="C54">
        <v>3.44</v>
      </c>
      <c r="D54" s="20">
        <f t="shared" si="0"/>
        <v>2.7877161598091948E-2</v>
      </c>
      <c r="E54" s="17">
        <f>IF(OR($A54="",$B54="",$C54=""),"",A54*'MPTO_working_3-way'!$I53)</f>
        <v>2.1463192095424608</v>
      </c>
      <c r="F54" s="21">
        <f>IF(OR($A54="",$B54="",$C54=""),"",B54*'MPTO_working_3-way'!$I53)</f>
        <v>4.024348517892113</v>
      </c>
      <c r="G54" s="22">
        <f>IF(OR($A54="",$B54="",$C54=""),"",C54*'MPTO_working_3-way'!$I53)</f>
        <v>3.5496817696279153</v>
      </c>
      <c r="H54" s="17"/>
      <c r="I54" s="21"/>
      <c r="J54" s="22"/>
      <c r="K54" s="17"/>
      <c r="L54" s="21"/>
      <c r="M54" s="22"/>
      <c r="N54" s="23">
        <f t="shared" si="4"/>
        <v>46.59139216357169</v>
      </c>
      <c r="O54" s="24">
        <f t="shared" si="5"/>
        <v>24.848742487238244</v>
      </c>
      <c r="P54" s="24">
        <f t="shared" si="6"/>
        <v>28.171539447741029</v>
      </c>
      <c r="Q54" t="s">
        <v>271</v>
      </c>
      <c r="R54" t="s">
        <v>249</v>
      </c>
      <c r="S54" s="58" t="s">
        <v>347</v>
      </c>
      <c r="AD54" s="37"/>
      <c r="AE54" s="37"/>
      <c r="AH54" s="37"/>
      <c r="AI54" s="37"/>
      <c r="AJ54" t="s">
        <v>282</v>
      </c>
    </row>
    <row r="55" spans="1:36" s="36" customFormat="1" ht="15" x14ac:dyDescent="0.25">
      <c r="A55">
        <v>1.69</v>
      </c>
      <c r="B55">
        <v>3.49</v>
      </c>
      <c r="C55">
        <v>6.23</v>
      </c>
      <c r="D55" s="20">
        <f t="shared" si="0"/>
        <v>3.8762571280470226E-2</v>
      </c>
      <c r="E55" s="17">
        <f>IF(OR($A55="",$B55="",$C55=""),"",A55*'MPTO_working_3-way'!$I54)</f>
        <v>1.7379619398403927</v>
      </c>
      <c r="F55" s="21">
        <f>IF(OR($A55="",$B55="",$C55=""),"",B55*'MPTO_working_3-way'!$I54)</f>
        <v>3.5890456627473202</v>
      </c>
      <c r="G55" s="22">
        <f>IF(OR($A55="",$B55="",$C55=""),"",C55*'MPTO_working_3-way'!$I54)</f>
        <v>6.4068064409500876</v>
      </c>
      <c r="H55" s="17"/>
      <c r="I55" s="21"/>
      <c r="J55" s="22"/>
      <c r="K55" s="17"/>
      <c r="L55" s="21"/>
      <c r="M55" s="22"/>
      <c r="N55" s="23">
        <f t="shared" si="4"/>
        <v>57.538659338640976</v>
      </c>
      <c r="O55" s="24">
        <f t="shared" si="5"/>
        <v>27.862559966276002</v>
      </c>
      <c r="P55" s="24">
        <f t="shared" si="6"/>
        <v>15.608400366340808</v>
      </c>
      <c r="Q55" t="s">
        <v>89</v>
      </c>
      <c r="R55" t="s">
        <v>75</v>
      </c>
      <c r="S55" s="58" t="s">
        <v>348</v>
      </c>
      <c r="AD55" s="37"/>
      <c r="AE55" s="37"/>
      <c r="AH55" s="37"/>
      <c r="AI55" s="37"/>
      <c r="AJ55" t="s">
        <v>68</v>
      </c>
    </row>
    <row r="56" spans="1:36" s="36" customFormat="1" ht="15" x14ac:dyDescent="0.25">
      <c r="A56">
        <v>4.13</v>
      </c>
      <c r="B56">
        <v>3.32</v>
      </c>
      <c r="C56">
        <v>1.99</v>
      </c>
      <c r="D56" s="20">
        <f t="shared" si="0"/>
        <v>4.5848132696505672E-2</v>
      </c>
      <c r="E56" s="17">
        <f>IF(OR($A56="",$B56="",$C56=""),"",A56*'MPTO_working_3-way'!$I55)</f>
        <v>4.2451326774001199</v>
      </c>
      <c r="F56" s="21">
        <f>IF(OR($A56="",$B56="",$C56=""),"",B56*'MPTO_working_3-way'!$I55)</f>
        <v>3.412552176505665</v>
      </c>
      <c r="G56" s="22">
        <f>IF(OR($A56="",$B56="",$C56=""),"",C56*'MPTO_working_3-way'!$I55)</f>
        <v>2.045475551580203</v>
      </c>
      <c r="H56" s="17"/>
      <c r="I56" s="21"/>
      <c r="J56" s="22"/>
      <c r="K56" s="17"/>
      <c r="L56" s="21"/>
      <c r="M56" s="22"/>
      <c r="N56" s="23">
        <f t="shared" si="4"/>
        <v>23.556389776077339</v>
      </c>
      <c r="O56" s="24">
        <f t="shared" si="5"/>
        <v>29.303581257590182</v>
      </c>
      <c r="P56" s="24">
        <f t="shared" si="6"/>
        <v>48.888386821708245</v>
      </c>
      <c r="Q56" t="s">
        <v>72</v>
      </c>
      <c r="R56" t="s">
        <v>94</v>
      </c>
      <c r="S56" s="58" t="s">
        <v>348</v>
      </c>
      <c r="AD56" s="37"/>
      <c r="AE56" s="37"/>
      <c r="AH56" s="37"/>
      <c r="AI56" s="37"/>
      <c r="AJ56" t="s">
        <v>68</v>
      </c>
    </row>
    <row r="57" spans="1:36" s="36" customFormat="1" ht="15" x14ac:dyDescent="0.25">
      <c r="A57">
        <v>2.4</v>
      </c>
      <c r="B57">
        <v>3.02</v>
      </c>
      <c r="C57">
        <v>3.38</v>
      </c>
      <c r="D57" s="20">
        <f t="shared" si="0"/>
        <v>4.3650482646916622E-2</v>
      </c>
      <c r="E57" s="17">
        <f>IF(OR($A57="",$B57="",$C57=""),"",A57*'MPTO_working_3-way'!$I56)</f>
        <v>2.4930301710731286</v>
      </c>
      <c r="F57" s="21">
        <f>IF(OR($A57="",$B57="",$C57=""),"",B57*'MPTO_working_3-way'!$I56)</f>
        <v>3.1370629652670199</v>
      </c>
      <c r="G57" s="22">
        <f>IF(OR($A57="",$B57="",$C57=""),"",C57*'MPTO_working_3-way'!$I56)</f>
        <v>3.5110174909279892</v>
      </c>
      <c r="H57" s="17"/>
      <c r="I57" s="21"/>
      <c r="J57" s="22"/>
      <c r="K57" s="17"/>
      <c r="L57" s="21"/>
      <c r="M57" s="22"/>
      <c r="N57" s="23">
        <f t="shared" si="4"/>
        <v>40.111829034525826</v>
      </c>
      <c r="O57" s="24">
        <f t="shared" si="5"/>
        <v>31.876950226113237</v>
      </c>
      <c r="P57" s="24">
        <f t="shared" si="6"/>
        <v>28.481772095521297</v>
      </c>
      <c r="Q57" t="s">
        <v>96</v>
      </c>
      <c r="R57" t="s">
        <v>98</v>
      </c>
      <c r="S57" s="58" t="s">
        <v>348</v>
      </c>
      <c r="AD57" s="37"/>
      <c r="AE57" s="37"/>
      <c r="AH57" s="37"/>
      <c r="AI57" s="37"/>
      <c r="AJ57" t="s">
        <v>68</v>
      </c>
    </row>
    <row r="58" spans="1:36" s="36" customFormat="1" ht="15" x14ac:dyDescent="0.25">
      <c r="A58">
        <v>3.85</v>
      </c>
      <c r="B58">
        <v>3.4</v>
      </c>
      <c r="C58">
        <v>2.0299999999999998</v>
      </c>
      <c r="D58" s="20">
        <f t="shared" si="0"/>
        <v>4.6468744237506909E-2</v>
      </c>
      <c r="E58" s="17">
        <f>IF(OR($A58="",$B58="",$C58=""),"",A58*'MPTO_working_3-way'!$I57)</f>
        <v>4.026515310881547</v>
      </c>
      <c r="F58" s="21">
        <f>IF(OR($A58="",$B58="",$C58=""),"",B58*'MPTO_working_3-way'!$I57)</f>
        <v>3.5558836511681191</v>
      </c>
      <c r="G58" s="22">
        <f>IF(OR($A58="",$B58="",$C58=""),"",C58*'MPTO_working_3-way'!$I57)</f>
        <v>2.1230717093739062</v>
      </c>
      <c r="H58" s="17"/>
      <c r="I58" s="21"/>
      <c r="J58" s="22"/>
      <c r="K58" s="17"/>
      <c r="L58" s="21"/>
      <c r="M58" s="22"/>
      <c r="N58" s="23">
        <f t="shared" si="4"/>
        <v>24.835370606875067</v>
      </c>
      <c r="O58" s="24">
        <f t="shared" si="5"/>
        <v>28.122404951902652</v>
      </c>
      <c r="P58" s="24">
        <f t="shared" si="6"/>
        <v>47.101564944073417</v>
      </c>
      <c r="Q58" t="s">
        <v>79</v>
      </c>
      <c r="R58" t="s">
        <v>112</v>
      </c>
      <c r="S58" s="58" t="s">
        <v>348</v>
      </c>
      <c r="AD58" s="37"/>
      <c r="AE58" s="37"/>
      <c r="AH58" s="37"/>
      <c r="AI58" s="37"/>
      <c r="AJ58" t="s">
        <v>68</v>
      </c>
    </row>
    <row r="59" spans="1:36" s="36" customFormat="1" ht="15" x14ac:dyDescent="0.25">
      <c r="A59">
        <v>3.9</v>
      </c>
      <c r="B59">
        <v>3.59</v>
      </c>
      <c r="C59">
        <v>2.02</v>
      </c>
      <c r="D59" s="20">
        <f t="shared" si="0"/>
        <v>3.0011293394177629E-2</v>
      </c>
      <c r="E59" s="17">
        <f>IF(OR($A59="",$B59="",$C59=""),"",A59*'MPTO_working_3-way'!$I58)</f>
        <v>4.0702368823229751</v>
      </c>
      <c r="F59" s="21">
        <f>IF(OR($A59="",$B59="",$C59=""),"",B59*'MPTO_working_3-way'!$I58)</f>
        <v>3.7467052327024306</v>
      </c>
      <c r="G59" s="22">
        <f>IF(OR($A59="",$B59="",$C59=""),"",C59*'MPTO_working_3-way'!$I58)</f>
        <v>2.1081739749467716</v>
      </c>
      <c r="H59" s="17"/>
      <c r="I59" s="21"/>
      <c r="J59" s="22"/>
      <c r="K59" s="17"/>
      <c r="L59" s="21"/>
      <c r="M59" s="22"/>
      <c r="N59" s="23">
        <f t="shared" si="4"/>
        <v>24.568594627575525</v>
      </c>
      <c r="O59" s="24">
        <f t="shared" si="5"/>
        <v>26.690116726335532</v>
      </c>
      <c r="P59" s="24">
        <f t="shared" si="6"/>
        <v>47.434415370071562</v>
      </c>
      <c r="Q59" t="s">
        <v>176</v>
      </c>
      <c r="R59" t="s">
        <v>122</v>
      </c>
      <c r="S59" s="58" t="s">
        <v>348</v>
      </c>
      <c r="AD59" s="37"/>
      <c r="AE59" s="37"/>
      <c r="AH59" s="37"/>
      <c r="AI59" s="37"/>
      <c r="AJ59" t="s">
        <v>272</v>
      </c>
    </row>
    <row r="60" spans="1:36" s="36" customFormat="1" ht="15" x14ac:dyDescent="0.25">
      <c r="A60">
        <v>1.64</v>
      </c>
      <c r="B60">
        <v>4.32</v>
      </c>
      <c r="C60">
        <v>5.31</v>
      </c>
      <c r="D60" s="20">
        <f t="shared" si="0"/>
        <v>2.9561496179933533E-2</v>
      </c>
      <c r="E60" s="17">
        <f>IF(OR($A60="",$B60="",$C60=""),"",A60*'MPTO_working_3-way'!$I59)</f>
        <v>1.7162087405495112</v>
      </c>
      <c r="F60" s="21">
        <f>IF(OR($A60="",$B60="",$C60=""),"",B60*'MPTO_working_3-way'!$I59)</f>
        <v>4.5207449751060302</v>
      </c>
      <c r="G60" s="22">
        <f>IF(OR($A60="",$B60="",$C60=""),"",C60*'MPTO_working_3-way'!$I59)</f>
        <v>5.5567490319011617</v>
      </c>
      <c r="H60" s="17"/>
      <c r="I60" s="21"/>
      <c r="J60" s="22"/>
      <c r="K60" s="17"/>
      <c r="L60" s="21"/>
      <c r="M60" s="22"/>
      <c r="N60" s="23">
        <f t="shared" si="4"/>
        <v>58.267970344901684</v>
      </c>
      <c r="O60" s="24">
        <f t="shared" si="5"/>
        <v>22.120248001305267</v>
      </c>
      <c r="P60" s="24">
        <f t="shared" si="6"/>
        <v>17.996133967163612</v>
      </c>
      <c r="Q60" t="s">
        <v>177</v>
      </c>
      <c r="R60" t="s">
        <v>173</v>
      </c>
      <c r="S60" s="58" t="s">
        <v>348</v>
      </c>
      <c r="AD60" s="37"/>
      <c r="AE60" s="37"/>
      <c r="AH60" s="37"/>
      <c r="AI60" s="37"/>
      <c r="AJ60" t="s">
        <v>272</v>
      </c>
    </row>
    <row r="61" spans="1:36" s="36" customFormat="1" ht="15" x14ac:dyDescent="0.25">
      <c r="A61">
        <v>1.99</v>
      </c>
      <c r="B61">
        <v>4.01</v>
      </c>
      <c r="C61">
        <v>3.6</v>
      </c>
      <c r="D61" s="20">
        <f t="shared" si="0"/>
        <v>2.9666899195339269E-2</v>
      </c>
      <c r="E61" s="17">
        <f>IF(OR($A61="",$B61="",$C61=""),"",A61*'MPTO_working_3-way'!$I60)</f>
        <v>2.0497224738544135</v>
      </c>
      <c r="F61" s="21">
        <f>IF(OR($A61="",$B61="",$C61=""),"",B61*'MPTO_working_3-way'!$I60)</f>
        <v>4.1303452865106518</v>
      </c>
      <c r="G61" s="22">
        <f>IF(OR($A61="",$B61="",$C61=""),"",C61*'MPTO_working_3-way'!$I60)</f>
        <v>3.7080406562190396</v>
      </c>
      <c r="H61" s="17"/>
      <c r="I61" s="21"/>
      <c r="J61" s="22"/>
      <c r="K61" s="17"/>
      <c r="L61" s="21"/>
      <c r="M61" s="22"/>
      <c r="N61" s="23">
        <f t="shared" si="4"/>
        <v>48.787092533534242</v>
      </c>
      <c r="O61" s="24">
        <f t="shared" si="5"/>
        <v>24.211050908162886</v>
      </c>
      <c r="P61" s="24">
        <f t="shared" si="6"/>
        <v>26.968420594925874</v>
      </c>
      <c r="Q61" t="s">
        <v>174</v>
      </c>
      <c r="R61" t="s">
        <v>135</v>
      </c>
      <c r="S61" s="58" t="s">
        <v>348</v>
      </c>
      <c r="AD61" s="37"/>
      <c r="AE61" s="37"/>
      <c r="AH61" s="37"/>
      <c r="AI61" s="37"/>
      <c r="AJ61" t="s">
        <v>272</v>
      </c>
    </row>
    <row r="62" spans="1:36" s="36" customFormat="1" ht="15" x14ac:dyDescent="0.25">
      <c r="A62">
        <v>3.3</v>
      </c>
      <c r="B62">
        <v>3.46</v>
      </c>
      <c r="C62">
        <v>2.27</v>
      </c>
      <c r="D62" s="20">
        <f t="shared" si="0"/>
        <v>3.2576278431998951E-2</v>
      </c>
      <c r="E62" s="17">
        <f>IF(OR($A62="",$B62="",$C62=""),"",A62*'MPTO_working_3-way'!$I61)</f>
        <v>3.3975529373937805</v>
      </c>
      <c r="F62" s="21">
        <f>IF(OR($A62="",$B62="",$C62=""),"",B62*'MPTO_working_3-way'!$I61)</f>
        <v>3.56228277678257</v>
      </c>
      <c r="G62" s="22">
        <f>IF(OR($A62="",$B62="",$C62=""),"",C62*'MPTO_working_3-way'!$I61)</f>
        <v>2.3371045963284494</v>
      </c>
      <c r="H62" s="17"/>
      <c r="I62" s="21"/>
      <c r="J62" s="22"/>
      <c r="K62" s="17"/>
      <c r="L62" s="21"/>
      <c r="M62" s="22"/>
      <c r="N62" s="23">
        <f t="shared" si="4"/>
        <v>29.432948313885205</v>
      </c>
      <c r="O62" s="24">
        <f t="shared" si="5"/>
        <v>28.071887120179529</v>
      </c>
      <c r="P62" s="24">
        <f t="shared" si="6"/>
        <v>42.787986535604041</v>
      </c>
      <c r="Q62" t="s">
        <v>103</v>
      </c>
      <c r="R62" t="s">
        <v>87</v>
      </c>
      <c r="S62" s="58" t="s">
        <v>348</v>
      </c>
      <c r="AD62" s="37"/>
      <c r="AE62" s="37"/>
      <c r="AH62" s="37"/>
      <c r="AI62" s="37"/>
      <c r="AJ62" t="s">
        <v>115</v>
      </c>
    </row>
    <row r="63" spans="1:36" s="36" customFormat="1" ht="15" x14ac:dyDescent="0.25">
      <c r="A63">
        <v>1.48</v>
      </c>
      <c r="B63">
        <v>4.1399999999999997</v>
      </c>
      <c r="C63">
        <v>8.18</v>
      </c>
      <c r="D63" s="20">
        <f t="shared" si="0"/>
        <v>3.9470958148538626E-2</v>
      </c>
      <c r="E63" s="17">
        <f>IF(OR($A63="",$B63="",$C63=""),"",A63*'MPTO_working_3-way'!$I62)</f>
        <v>1.5239070108091022</v>
      </c>
      <c r="F63" s="21">
        <f>IF(OR($A63="",$B63="",$C63=""),"",B63*'MPTO_working_3-way'!$I62)</f>
        <v>4.2628209626687044</v>
      </c>
      <c r="G63" s="22">
        <f>IF(OR($A63="",$B63="",$C63=""),"",C63*'MPTO_working_3-way'!$I62)</f>
        <v>8.4226752354178753</v>
      </c>
      <c r="H63" s="17"/>
      <c r="I63" s="21"/>
      <c r="J63" s="22"/>
      <c r="K63" s="17"/>
      <c r="L63" s="21"/>
      <c r="M63" s="22"/>
      <c r="N63" s="23">
        <f t="shared" si="4"/>
        <v>65.620801853852001</v>
      </c>
      <c r="O63" s="24">
        <f t="shared" si="5"/>
        <v>23.458644140990572</v>
      </c>
      <c r="P63" s="24">
        <f t="shared" si="6"/>
        <v>11.872712315855864</v>
      </c>
      <c r="Q63" t="s">
        <v>104</v>
      </c>
      <c r="R63" t="s">
        <v>114</v>
      </c>
      <c r="S63" s="58" t="s">
        <v>348</v>
      </c>
      <c r="AD63" s="37"/>
      <c r="AE63" s="37"/>
      <c r="AH63" s="37"/>
      <c r="AI63" s="37"/>
      <c r="AJ63" t="s">
        <v>115</v>
      </c>
    </row>
    <row r="64" spans="1:36" s="36" customFormat="1" ht="15" x14ac:dyDescent="0.25">
      <c r="A64">
        <v>1.33</v>
      </c>
      <c r="B64">
        <v>5.33</v>
      </c>
      <c r="C64">
        <v>10.36</v>
      </c>
      <c r="D64" s="20">
        <f t="shared" si="0"/>
        <v>3.602205656120927E-2</v>
      </c>
      <c r="E64" s="17">
        <f>IF(OR($A64="",$B64="",$C64=""),"",A64*'MPTO_working_3-way'!$I63)</f>
        <v>1.3733264503145586</v>
      </c>
      <c r="F64" s="21">
        <f>IF(OR($A64="",$B64="",$C64=""),"",B64*'MPTO_working_3-way'!$I63)</f>
        <v>5.5036315640425544</v>
      </c>
      <c r="G64" s="22">
        <f>IF(OR($A64="",$B64="",$C64=""),"",C64*'MPTO_working_3-way'!$I63)</f>
        <v>10.697490244555508</v>
      </c>
      <c r="H64" s="17"/>
      <c r="I64" s="21"/>
      <c r="J64" s="22"/>
      <c r="K64" s="17"/>
      <c r="L64" s="21"/>
      <c r="M64" s="22"/>
      <c r="N64" s="23">
        <f t="shared" si="4"/>
        <v>72.815898927086948</v>
      </c>
      <c r="O64" s="24">
        <f t="shared" si="5"/>
        <v>18.169820933025449</v>
      </c>
      <c r="P64" s="24">
        <f t="shared" si="6"/>
        <v>9.3479870244233254</v>
      </c>
      <c r="Q64" t="s">
        <v>113</v>
      </c>
      <c r="R64" t="s">
        <v>102</v>
      </c>
      <c r="S64" s="58" t="s">
        <v>348</v>
      </c>
      <c r="AD64" s="37"/>
      <c r="AE64" s="37"/>
      <c r="AH64" s="37"/>
      <c r="AI64" s="37"/>
      <c r="AJ64" t="s">
        <v>115</v>
      </c>
    </row>
    <row r="65" spans="1:36" s="36" customFormat="1" ht="15" x14ac:dyDescent="0.25">
      <c r="A65">
        <v>2.33</v>
      </c>
      <c r="B65">
        <v>3.25</v>
      </c>
      <c r="C65">
        <v>3.36</v>
      </c>
      <c r="D65" s="20">
        <f t="shared" si="0"/>
        <v>3.449590466757857E-2</v>
      </c>
      <c r="E65" s="17">
        <f>IF(OR($A65="",$B65="",$C65=""),"",A65*'MPTO_working_3-way'!$I64)</f>
        <v>2.4219673324860951</v>
      </c>
      <c r="F65" s="21">
        <f>IF(OR($A65="",$B65="",$C65=""),"",B65*'MPTO_working_3-way'!$I64)</f>
        <v>3.3782806139827506</v>
      </c>
      <c r="G65" s="22">
        <f>IF(OR($A65="",$B65="",$C65=""),"",C65*'MPTO_working_3-way'!$I64)</f>
        <v>3.4926224193790896</v>
      </c>
      <c r="H65" s="17"/>
      <c r="I65" s="21"/>
      <c r="J65" s="22"/>
      <c r="K65" s="17"/>
      <c r="L65" s="21"/>
      <c r="M65" s="22"/>
      <c r="N65" s="23">
        <f t="shared" si="4"/>
        <v>41.288748472652706</v>
      </c>
      <c r="O65" s="24">
        <f t="shared" si="5"/>
        <v>29.600856597317172</v>
      </c>
      <c r="P65" s="24">
        <f t="shared" si="6"/>
        <v>28.631780934905006</v>
      </c>
      <c r="Q65" t="s">
        <v>106</v>
      </c>
      <c r="R65" t="s">
        <v>84</v>
      </c>
      <c r="S65" s="58" t="s">
        <v>348</v>
      </c>
      <c r="AD65" s="37"/>
      <c r="AE65" s="37"/>
      <c r="AH65" s="37"/>
      <c r="AI65" s="37"/>
      <c r="AJ65" t="s">
        <v>115</v>
      </c>
    </row>
    <row r="66" spans="1:36" s="36" customFormat="1" ht="15" x14ac:dyDescent="0.25">
      <c r="A66">
        <v>1.59</v>
      </c>
      <c r="B66">
        <v>3.97</v>
      </c>
      <c r="C66">
        <v>6.43</v>
      </c>
      <c r="D66" s="20">
        <f t="shared" si="0"/>
        <v>3.6340981710176079E-2</v>
      </c>
      <c r="E66" s="17">
        <f>IF(OR($A66="",$B66="",$C66=""),"",A66*'MPTO_working_3-way'!$I65)</f>
        <v>1.6472750699323229</v>
      </c>
      <c r="F66" s="21">
        <f>IF(OR($A66="",$B66="",$C66=""),"",B66*'MPTO_working_3-way'!$I65)</f>
        <v>4.1130075645480009</v>
      </c>
      <c r="G66" s="22">
        <f>IF(OR($A66="",$B66="",$C66=""),"",C66*'MPTO_working_3-way'!$I65)</f>
        <v>6.6616218236885754</v>
      </c>
      <c r="H66" s="17"/>
      <c r="I66" s="21"/>
      <c r="J66" s="22"/>
      <c r="K66" s="17"/>
      <c r="L66" s="21"/>
      <c r="M66" s="22"/>
      <c r="N66" s="23">
        <f t="shared" si="4"/>
        <v>60.706315432861146</v>
      </c>
      <c r="O66" s="24">
        <f t="shared" si="5"/>
        <v>24.31310869981089</v>
      </c>
      <c r="P66" s="24">
        <f t="shared" si="6"/>
        <v>15.011359492729277</v>
      </c>
      <c r="Q66" t="s">
        <v>108</v>
      </c>
      <c r="R66" t="s">
        <v>83</v>
      </c>
      <c r="S66" s="58" t="s">
        <v>348</v>
      </c>
      <c r="AD66" s="37"/>
      <c r="AE66" s="37"/>
      <c r="AH66" s="37"/>
      <c r="AI66" s="37"/>
      <c r="AJ66" t="s">
        <v>115</v>
      </c>
    </row>
    <row r="67" spans="1:36" s="36" customFormat="1" ht="15" x14ac:dyDescent="0.25">
      <c r="A67">
        <v>2.02</v>
      </c>
      <c r="B67">
        <v>3.57</v>
      </c>
      <c r="C67">
        <v>3.56</v>
      </c>
      <c r="D67" s="20">
        <f t="shared" si="0"/>
        <v>5.6060426172916511E-2</v>
      </c>
      <c r="E67" s="17">
        <f>IF(OR($A67="",$B67="",$C67=""),"",A67*'MPTO_working_3-way'!$I66)</f>
        <v>2.0896817274285087</v>
      </c>
      <c r="F67" s="21">
        <f>IF(OR($A67="",$B67="",$C67=""),"",B67*'MPTO_working_3-way'!$I66)</f>
        <v>3.6931503796632552</v>
      </c>
      <c r="G67" s="22">
        <f>IF(OR($A67="",$B67="",$C67=""),"",C67*'MPTO_working_3-way'!$I66)</f>
        <v>3.6828054206165799</v>
      </c>
      <c r="H67" s="17"/>
      <c r="I67" s="21"/>
      <c r="J67" s="22"/>
      <c r="K67" s="17"/>
      <c r="L67" s="21"/>
      <c r="M67" s="22"/>
      <c r="N67" s="23">
        <f t="shared" si="4"/>
        <v>47.854177355063825</v>
      </c>
      <c r="O67" s="24">
        <f t="shared" si="5"/>
        <v>27.077153573453483</v>
      </c>
      <c r="P67" s="24">
        <f t="shared" si="6"/>
        <v>27.153212993603631</v>
      </c>
      <c r="Q67" t="s">
        <v>326</v>
      </c>
      <c r="R67" t="s">
        <v>327</v>
      </c>
      <c r="S67" s="58" t="s">
        <v>348</v>
      </c>
      <c r="AD67" s="37"/>
      <c r="AE67" s="37"/>
      <c r="AH67" s="37"/>
      <c r="AI67" s="37"/>
      <c r="AJ67" t="s">
        <v>351</v>
      </c>
    </row>
    <row r="68" spans="1:36" s="36" customFormat="1" ht="15" x14ac:dyDescent="0.25">
      <c r="A68">
        <v>1.38</v>
      </c>
      <c r="B68">
        <v>4.78</v>
      </c>
      <c r="C68">
        <v>7.6</v>
      </c>
      <c r="D68" s="20">
        <f t="shared" ref="D68:D131" si="7">IF(OR($A68="",$B68="",$C68=""),"",(1/A68)+(1/B68)+(1/C68)-1)</f>
        <v>6.54216494483435E-2</v>
      </c>
      <c r="E68" s="17">
        <f>IF(OR($A68="",$B68="",$C68=""),"",A68*'MPTO_working_3-way'!$I67)</f>
        <v>1.4301505547600428</v>
      </c>
      <c r="F68" s="21">
        <f>IF(OR($A68="",$B68="",$C68=""),"",B68*'MPTO_working_3-way'!$I67)</f>
        <v>4.9537098925746417</v>
      </c>
      <c r="G68" s="22">
        <f>IF(OR($A68="",$B68="",$C68=""),"",C68*'MPTO_working_3-way'!$I67)</f>
        <v>7.8761914609973376</v>
      </c>
      <c r="H68" s="17"/>
      <c r="I68" s="21"/>
      <c r="J68" s="22"/>
      <c r="K68" s="17"/>
      <c r="L68" s="21"/>
      <c r="M68" s="22"/>
      <c r="N68" s="23">
        <f t="shared" si="4"/>
        <v>69.922708254151928</v>
      </c>
      <c r="O68" s="24">
        <f t="shared" si="5"/>
        <v>20.186890667516664</v>
      </c>
      <c r="P68" s="24">
        <f t="shared" si="6"/>
        <v>12.696491761938111</v>
      </c>
      <c r="Q68" t="s">
        <v>328</v>
      </c>
      <c r="R68" t="s">
        <v>329</v>
      </c>
      <c r="S68" s="58" t="s">
        <v>348</v>
      </c>
      <c r="AD68" s="37"/>
      <c r="AE68" s="37"/>
      <c r="AH68" s="37"/>
      <c r="AI68" s="37"/>
      <c r="AJ68" t="s">
        <v>351</v>
      </c>
    </row>
    <row r="69" spans="1:36" s="36" customFormat="1" ht="15" x14ac:dyDescent="0.25">
      <c r="A69">
        <v>2.7</v>
      </c>
      <c r="B69">
        <v>3.08</v>
      </c>
      <c r="C69">
        <v>2.78</v>
      </c>
      <c r="D69" s="20">
        <f t="shared" si="7"/>
        <v>5.4757925261522455E-2</v>
      </c>
      <c r="E69" s="17">
        <f>IF(OR($A69="",$B69="",$C69=""),"",A69*'MPTO_working_3-way'!$I68)</f>
        <v>2.8513631506668746</v>
      </c>
      <c r="F69" s="21">
        <f>IF(OR($A69="",$B69="",$C69=""),"",B69*'MPTO_working_3-way'!$I68)</f>
        <v>3.2526661126125829</v>
      </c>
      <c r="G69" s="22">
        <f>IF(OR($A69="",$B69="",$C69=""),"",C69*'MPTO_working_3-way'!$I68)</f>
        <v>2.9358479847607075</v>
      </c>
      <c r="H69" s="17"/>
      <c r="I69" s="21"/>
      <c r="J69" s="22"/>
      <c r="K69" s="17"/>
      <c r="L69" s="21"/>
      <c r="M69" s="22"/>
      <c r="N69" s="23">
        <f t="shared" ref="N69:N132" si="8">(1/E69)* 100</f>
        <v>35.070944918612732</v>
      </c>
      <c r="O69" s="24">
        <f t="shared" ref="O69:O132" si="9">(1/F69)* 100</f>
        <v>30.744010155926745</v>
      </c>
      <c r="P69" s="24">
        <f t="shared" ref="P69:P132" si="10">(1/G69)* 100</f>
        <v>34.061709093616685</v>
      </c>
      <c r="Q69" t="s">
        <v>330</v>
      </c>
      <c r="R69" t="s">
        <v>331</v>
      </c>
      <c r="S69" s="58" t="s">
        <v>348</v>
      </c>
      <c r="AD69" s="37"/>
      <c r="AE69" s="37"/>
      <c r="AH69" s="37"/>
      <c r="AI69" s="37"/>
      <c r="AJ69" t="s">
        <v>351</v>
      </c>
    </row>
    <row r="70" spans="1:36" s="36" customFormat="1" ht="15" x14ac:dyDescent="0.25">
      <c r="A70">
        <v>1.6</v>
      </c>
      <c r="B70">
        <v>4.26</v>
      </c>
      <c r="C70">
        <v>5.51</v>
      </c>
      <c r="D70" s="20">
        <f t="shared" si="7"/>
        <v>4.122998730434646E-2</v>
      </c>
      <c r="E70" s="17">
        <f>IF(OR($A70="",$B70="",$C70=""),"",A70*'MPTO_working_3-way'!$I69)</f>
        <v>1.7046746391173497</v>
      </c>
      <c r="F70" s="21">
        <f>IF(OR($A70="",$B70="",$C70=""),"",B70*'MPTO_working_3-way'!$I69)</f>
        <v>4.5386962266499431</v>
      </c>
      <c r="G70" s="22">
        <f>IF(OR($A70="",$B70="",$C70=""),"",C70*'MPTO_working_3-way'!$I69)</f>
        <v>5.8704732884603725</v>
      </c>
      <c r="H70" s="17"/>
      <c r="I70" s="21"/>
      <c r="J70" s="22"/>
      <c r="K70" s="17"/>
      <c r="L70" s="21"/>
      <c r="M70" s="22"/>
      <c r="N70" s="23">
        <f t="shared" si="8"/>
        <v>58.662220757726658</v>
      </c>
      <c r="O70" s="24">
        <f t="shared" si="9"/>
        <v>22.032758970038184</v>
      </c>
      <c r="P70" s="24">
        <f t="shared" si="10"/>
        <v>17.034401671935147</v>
      </c>
      <c r="Q70" t="s">
        <v>186</v>
      </c>
      <c r="R70" t="s">
        <v>183</v>
      </c>
      <c r="S70" s="58" t="s">
        <v>348</v>
      </c>
      <c r="AD70" s="37"/>
      <c r="AE70" s="37"/>
      <c r="AH70" s="37"/>
      <c r="AI70" s="37"/>
      <c r="AJ70" t="s">
        <v>273</v>
      </c>
    </row>
    <row r="71" spans="1:36" s="36" customFormat="1" ht="15" x14ac:dyDescent="0.25">
      <c r="A71">
        <v>2.4300000000000002</v>
      </c>
      <c r="B71">
        <v>3.53</v>
      </c>
      <c r="C71">
        <v>2.91</v>
      </c>
      <c r="D71" s="20">
        <f t="shared" si="7"/>
        <v>3.8451364408874866E-2</v>
      </c>
      <c r="E71" s="17">
        <f>IF(OR($A71="",$B71="",$C71=""),"",A71*'MPTO_working_3-way'!$I70)</f>
        <v>2.5630617583854995</v>
      </c>
      <c r="F71" s="21">
        <f>IF(OR($A71="",$B71="",$C71=""),"",B71*'MPTO_working_3-way'!$I70)</f>
        <v>3.723295476173174</v>
      </c>
      <c r="G71" s="22">
        <f>IF(OR($A71="",$B71="",$C71=""),"",C71*'MPTO_working_3-way'!$I70)</f>
        <v>3.0693455625110304</v>
      </c>
      <c r="H71" s="17"/>
      <c r="I71" s="21"/>
      <c r="J71" s="22"/>
      <c r="K71" s="17"/>
      <c r="L71" s="21"/>
      <c r="M71" s="22"/>
      <c r="N71" s="23">
        <f t="shared" si="8"/>
        <v>39.01583708345408</v>
      </c>
      <c r="O71" s="24">
        <f t="shared" si="9"/>
        <v>26.857927510706354</v>
      </c>
      <c r="P71" s="24">
        <f t="shared" si="10"/>
        <v>32.580235090307013</v>
      </c>
      <c r="Q71" t="s">
        <v>182</v>
      </c>
      <c r="R71" t="s">
        <v>179</v>
      </c>
      <c r="S71" s="58" t="s">
        <v>348</v>
      </c>
      <c r="AD71" s="37"/>
      <c r="AE71" s="37"/>
      <c r="AH71" s="37"/>
      <c r="AI71" s="37"/>
      <c r="AJ71" t="s">
        <v>273</v>
      </c>
    </row>
    <row r="72" spans="1:36" s="36" customFormat="1" ht="15" x14ac:dyDescent="0.25">
      <c r="A72">
        <v>2.1</v>
      </c>
      <c r="B72">
        <v>3.54</v>
      </c>
      <c r="C72">
        <v>3.7</v>
      </c>
      <c r="D72" s="20">
        <f t="shared" si="7"/>
        <v>2.8946622166960978E-2</v>
      </c>
      <c r="E72" s="17">
        <f>IF(OR($A72="",$B72="",$C72=""),"",A72*'MPTO_working_3-way'!$I71)</f>
        <v>2.1865829733391275</v>
      </c>
      <c r="F72" s="21">
        <f>IF(OR($A72="",$B72="",$C72=""),"",B72*'MPTO_working_3-way'!$I71)</f>
        <v>3.6859541550573867</v>
      </c>
      <c r="G72" s="22">
        <f>IF(OR($A72="",$B72="",$C72=""),"",C72*'MPTO_working_3-way'!$I71)</f>
        <v>3.852550953026082</v>
      </c>
      <c r="H72" s="17"/>
      <c r="I72" s="21"/>
      <c r="J72" s="22"/>
      <c r="K72" s="17"/>
      <c r="L72" s="21"/>
      <c r="M72" s="22"/>
      <c r="N72" s="23">
        <f t="shared" si="8"/>
        <v>45.73345773716062</v>
      </c>
      <c r="O72" s="24">
        <f t="shared" si="9"/>
        <v>27.13001730170545</v>
      </c>
      <c r="P72" s="24">
        <f t="shared" si="10"/>
        <v>25.956827364334405</v>
      </c>
      <c r="Q72" t="s">
        <v>187</v>
      </c>
      <c r="R72" t="s">
        <v>257</v>
      </c>
      <c r="S72" s="58" t="s">
        <v>348</v>
      </c>
      <c r="AD72" s="37"/>
      <c r="AE72" s="37"/>
      <c r="AH72" s="37"/>
      <c r="AI72" s="37"/>
      <c r="AJ72" t="s">
        <v>278</v>
      </c>
    </row>
    <row r="73" spans="1:36" s="36" customFormat="1" ht="15" x14ac:dyDescent="0.25">
      <c r="A73">
        <v>6.05</v>
      </c>
      <c r="B73">
        <v>4.59</v>
      </c>
      <c r="C73">
        <v>1.54</v>
      </c>
      <c r="D73" s="20">
        <f t="shared" si="7"/>
        <v>3.2504829296273297E-2</v>
      </c>
      <c r="E73" s="17">
        <f>IF(OR($A73="",$B73="",$C73=""),"",A73*'MPTO_working_3-way'!$I72)</f>
        <v>6.2826307546736926</v>
      </c>
      <c r="F73" s="21">
        <f>IF(OR($A73="",$B73="",$C73=""),"",B73*'MPTO_working_3-way'!$I72)</f>
        <v>4.7664917626367354</v>
      </c>
      <c r="G73" s="22">
        <f>IF(OR($A73="",$B73="",$C73=""),"",C73*'MPTO_working_3-way'!$I72)</f>
        <v>1.5992151011896674</v>
      </c>
      <c r="H73" s="17"/>
      <c r="I73" s="21"/>
      <c r="J73" s="22"/>
      <c r="K73" s="17"/>
      <c r="L73" s="21"/>
      <c r="M73" s="22"/>
      <c r="N73" s="23">
        <f t="shared" si="8"/>
        <v>15.916899131086018</v>
      </c>
      <c r="O73" s="24">
        <f t="shared" si="9"/>
        <v>20.979790793697259</v>
      </c>
      <c r="P73" s="24">
        <f t="shared" si="10"/>
        <v>62.530675157837919</v>
      </c>
      <c r="Q73" t="s">
        <v>140</v>
      </c>
      <c r="R73" t="s">
        <v>139</v>
      </c>
      <c r="S73" s="58" t="s">
        <v>348</v>
      </c>
      <c r="AD73" s="37"/>
      <c r="AE73" s="37"/>
      <c r="AH73" s="37"/>
      <c r="AI73" s="37"/>
      <c r="AJ73" t="s">
        <v>278</v>
      </c>
    </row>
    <row r="74" spans="1:36" s="36" customFormat="1" ht="15" x14ac:dyDescent="0.25">
      <c r="A74">
        <v>2.98</v>
      </c>
      <c r="B74">
        <v>3.36</v>
      </c>
      <c r="C74">
        <v>2.4700000000000002</v>
      </c>
      <c r="D74" s="20">
        <f t="shared" si="7"/>
        <v>3.8047817012847096E-2</v>
      </c>
      <c r="E74" s="17">
        <f>IF(OR($A74="",$B74="",$C74=""),"",A74*'MPTO_working_3-way'!$I73)</f>
        <v>3.0662609340575435</v>
      </c>
      <c r="F74" s="21">
        <f>IF(OR($A74="",$B74="",$C74=""),"",B74*'MPTO_working_3-way'!$I73)</f>
        <v>3.4572606504809889</v>
      </c>
      <c r="G74" s="22">
        <f>IF(OR($A74="",$B74="",$C74=""),"",C74*'MPTO_working_3-way'!$I73)</f>
        <v>2.541498156752394</v>
      </c>
      <c r="H74" s="17"/>
      <c r="I74" s="21"/>
      <c r="J74" s="22"/>
      <c r="K74" s="17"/>
      <c r="L74" s="21"/>
      <c r="M74" s="22"/>
      <c r="N74" s="23">
        <f t="shared" si="8"/>
        <v>32.613010487555371</v>
      </c>
      <c r="O74" s="24">
        <f t="shared" si="9"/>
        <v>28.924634301462799</v>
      </c>
      <c r="P74" s="24">
        <f t="shared" si="10"/>
        <v>39.346870952597165</v>
      </c>
      <c r="Q74" t="s">
        <v>332</v>
      </c>
      <c r="R74" t="s">
        <v>333</v>
      </c>
      <c r="S74" s="58" t="s">
        <v>348</v>
      </c>
      <c r="AD74" s="37"/>
      <c r="AE74" s="37"/>
      <c r="AH74" s="37"/>
      <c r="AI74" s="37"/>
      <c r="AJ74" t="s">
        <v>274</v>
      </c>
    </row>
    <row r="75" spans="1:36" s="36" customFormat="1" ht="15" x14ac:dyDescent="0.25">
      <c r="A75">
        <v>2.97</v>
      </c>
      <c r="B75">
        <v>3.18</v>
      </c>
      <c r="C75">
        <v>2.58</v>
      </c>
      <c r="D75" s="20">
        <f t="shared" si="7"/>
        <v>3.8762644730174323E-2</v>
      </c>
      <c r="E75" s="17">
        <f>IF(OR($A75="",$B75="",$C75=""),"",A75*'MPTO_working_3-way'!$I74)</f>
        <v>3.0665393430099317</v>
      </c>
      <c r="F75" s="21">
        <f>IF(OR($A75="",$B75="",$C75=""),"",B75*'MPTO_working_3-way'!$I74)</f>
        <v>3.2833653571621491</v>
      </c>
      <c r="G75" s="22">
        <f>IF(OR($A75="",$B75="",$C75=""),"",C75*'MPTO_working_3-way'!$I74)</f>
        <v>2.6638624595843852</v>
      </c>
      <c r="H75" s="17"/>
      <c r="I75" s="21"/>
      <c r="J75" s="22"/>
      <c r="K75" s="17"/>
      <c r="L75" s="21"/>
      <c r="M75" s="22"/>
      <c r="N75" s="23">
        <f t="shared" si="8"/>
        <v>32.610049575247245</v>
      </c>
      <c r="O75" s="24">
        <f t="shared" si="9"/>
        <v>30.456555735372433</v>
      </c>
      <c r="P75" s="24">
        <f t="shared" si="10"/>
        <v>37.539475673831134</v>
      </c>
      <c r="Q75" t="s">
        <v>334</v>
      </c>
      <c r="R75" t="s">
        <v>335</v>
      </c>
      <c r="S75" s="58" t="s">
        <v>348</v>
      </c>
      <c r="AD75" s="37"/>
      <c r="AE75" s="37"/>
      <c r="AH75" s="37"/>
      <c r="AI75" s="37"/>
      <c r="AJ75" t="s">
        <v>274</v>
      </c>
    </row>
    <row r="76" spans="1:36" s="36" customFormat="1" ht="15" x14ac:dyDescent="0.25">
      <c r="A76">
        <v>2.21</v>
      </c>
      <c r="B76">
        <v>3.65</v>
      </c>
      <c r="C76">
        <v>3.32</v>
      </c>
      <c r="D76" s="20">
        <f t="shared" si="7"/>
        <v>2.7666109799639793E-2</v>
      </c>
      <c r="E76" s="17">
        <f>IF(OR($A76="",$B76="",$C76=""),"",A76*'MPTO_working_3-way'!$I75)</f>
        <v>2.2940856755983918</v>
      </c>
      <c r="F76" s="21">
        <f>IF(OR($A76="",$B76="",$C76=""),"",B76*'MPTO_working_3-way'!$I75)</f>
        <v>3.7888745320968917</v>
      </c>
      <c r="G76" s="22">
        <f>IF(OR($A76="",$B76="",$C76=""),"",C76*'MPTO_working_3-way'!$I75)</f>
        <v>3.4463187524826524</v>
      </c>
      <c r="H76" s="17"/>
      <c r="I76" s="21"/>
      <c r="J76" s="22"/>
      <c r="K76" s="17"/>
      <c r="L76" s="21"/>
      <c r="M76" s="22"/>
      <c r="N76" s="23">
        <f t="shared" si="8"/>
        <v>43.590351076977932</v>
      </c>
      <c r="O76" s="24">
        <f t="shared" si="9"/>
        <v>26.39306188496472</v>
      </c>
      <c r="P76" s="24">
        <f t="shared" si="10"/>
        <v>29.016468638590727</v>
      </c>
      <c r="Q76" t="s">
        <v>294</v>
      </c>
      <c r="R76" t="s">
        <v>304</v>
      </c>
      <c r="S76" s="58" t="s">
        <v>348</v>
      </c>
      <c r="AD76" s="37"/>
      <c r="AE76" s="37"/>
      <c r="AH76" s="37"/>
      <c r="AI76" s="37"/>
      <c r="AJ76" t="s">
        <v>310</v>
      </c>
    </row>
    <row r="77" spans="1:36" s="36" customFormat="1" ht="15" x14ac:dyDescent="0.25">
      <c r="A77">
        <v>2.4700000000000002</v>
      </c>
      <c r="B77">
        <v>3.84</v>
      </c>
      <c r="C77">
        <v>2.76</v>
      </c>
      <c r="D77" s="20">
        <f t="shared" si="7"/>
        <v>2.7593806841518465E-2</v>
      </c>
      <c r="E77" s="17">
        <f>IF(OR($A77="",$B77="",$C77=""),"",A77*'MPTO_working_3-way'!$I76)</f>
        <v>2.5657437324835306</v>
      </c>
      <c r="F77" s="21">
        <f>IF(OR($A77="",$B77="",$C77=""),"",B77*'MPTO_working_3-way'!$I76)</f>
        <v>3.9888485557638691</v>
      </c>
      <c r="G77" s="22">
        <f>IF(OR($A77="",$B77="",$C77=""),"",C77*'MPTO_working_3-way'!$I76)</f>
        <v>2.8669848994552809</v>
      </c>
      <c r="H77" s="17"/>
      <c r="I77" s="21"/>
      <c r="J77" s="22"/>
      <c r="K77" s="17"/>
      <c r="L77" s="21"/>
      <c r="M77" s="22"/>
      <c r="N77" s="23">
        <f t="shared" si="8"/>
        <v>38.975053795884854</v>
      </c>
      <c r="O77" s="24">
        <f t="shared" si="9"/>
        <v>25.069891373915521</v>
      </c>
      <c r="P77" s="24">
        <f t="shared" si="10"/>
        <v>34.879848868056371</v>
      </c>
      <c r="Q77" t="s">
        <v>296</v>
      </c>
      <c r="R77" t="s">
        <v>299</v>
      </c>
      <c r="S77" s="58" t="s">
        <v>348</v>
      </c>
      <c r="AD77" s="37"/>
      <c r="AE77" s="37"/>
      <c r="AH77" s="37"/>
      <c r="AI77" s="37"/>
      <c r="AJ77" t="s">
        <v>310</v>
      </c>
    </row>
    <row r="78" spans="1:36" s="36" customFormat="1" ht="15" x14ac:dyDescent="0.25">
      <c r="A78">
        <v>1.81</v>
      </c>
      <c r="B78">
        <v>3.92</v>
      </c>
      <c r="C78">
        <v>4.49</v>
      </c>
      <c r="D78" s="20">
        <f t="shared" si="7"/>
        <v>3.030537788212051E-2</v>
      </c>
      <c r="E78" s="17">
        <f>IF(OR($A78="",$B78="",$C78=""),"",A78*'MPTO_working_3-way'!$I77)</f>
        <v>1.8600756587373481</v>
      </c>
      <c r="F78" s="21">
        <f>IF(OR($A78="",$B78="",$C78=""),"",B78*'MPTO_working_3-way'!$I77)</f>
        <v>4.0284511504145879</v>
      </c>
      <c r="G78" s="22">
        <f>IF(OR($A78="",$B78="",$C78=""),"",C78*'MPTO_working_3-way'!$I77)</f>
        <v>4.6142208330003829</v>
      </c>
      <c r="H78" s="17"/>
      <c r="I78" s="21"/>
      <c r="J78" s="22"/>
      <c r="K78" s="17"/>
      <c r="L78" s="21"/>
      <c r="M78" s="22"/>
      <c r="N78" s="23">
        <f t="shared" si="8"/>
        <v>53.761254027635495</v>
      </c>
      <c r="O78" s="24">
        <f t="shared" si="9"/>
        <v>24.823436170923532</v>
      </c>
      <c r="P78" s="24">
        <f t="shared" si="10"/>
        <v>21.672131356351947</v>
      </c>
      <c r="Q78" t="s">
        <v>305</v>
      </c>
      <c r="R78" t="s">
        <v>289</v>
      </c>
      <c r="S78" s="58" t="s">
        <v>348</v>
      </c>
      <c r="AD78" s="37"/>
      <c r="AE78" s="37"/>
      <c r="AH78" s="37"/>
      <c r="AI78" s="37"/>
      <c r="AJ78" t="s">
        <v>310</v>
      </c>
    </row>
    <row r="79" spans="1:36" s="36" customFormat="1" ht="15" x14ac:dyDescent="0.25">
      <c r="A79">
        <v>2.38</v>
      </c>
      <c r="B79">
        <v>3.38</v>
      </c>
      <c r="C79">
        <v>3.2</v>
      </c>
      <c r="D79" s="20">
        <f t="shared" si="7"/>
        <v>2.8526055392571248E-2</v>
      </c>
      <c r="E79" s="17">
        <f>IF(OR($A79="",$B79="",$C79=""),"",A79*'MPTO_working_3-way'!$I78)</f>
        <v>2.4456732602828137</v>
      </c>
      <c r="F79" s="21">
        <f>IF(OR($A79="",$B79="",$C79=""),"",B79*'MPTO_working_3-way'!$I78)</f>
        <v>3.4732670671243322</v>
      </c>
      <c r="G79" s="22">
        <f>IF(OR($A79="",$B79="",$C79=""),"",C79*'MPTO_working_3-way'!$I78)</f>
        <v>3.2883001818928594</v>
      </c>
      <c r="H79" s="17"/>
      <c r="I79" s="21"/>
      <c r="J79" s="22"/>
      <c r="K79" s="17"/>
      <c r="L79" s="21"/>
      <c r="M79" s="22"/>
      <c r="N79" s="23">
        <f t="shared" si="8"/>
        <v>40.888536348651968</v>
      </c>
      <c r="O79" s="24">
        <f t="shared" si="9"/>
        <v>28.791336245500499</v>
      </c>
      <c r="P79" s="24">
        <f t="shared" si="10"/>
        <v>30.410848909309895</v>
      </c>
      <c r="Q79" t="s">
        <v>290</v>
      </c>
      <c r="R79" t="s">
        <v>287</v>
      </c>
      <c r="S79" s="58" t="s">
        <v>348</v>
      </c>
      <c r="AD79" s="37"/>
      <c r="AE79" s="37"/>
      <c r="AH79" s="37"/>
      <c r="AI79" s="37"/>
      <c r="AJ79" t="s">
        <v>310</v>
      </c>
    </row>
    <row r="80" spans="1:36" s="36" customFormat="1" ht="15" x14ac:dyDescent="0.25">
      <c r="A80">
        <v>1.81</v>
      </c>
      <c r="B80">
        <v>3.92</v>
      </c>
      <c r="C80">
        <v>4.49</v>
      </c>
      <c r="D80" s="20">
        <f t="shared" si="7"/>
        <v>3.030537788212051E-2</v>
      </c>
      <c r="E80" s="17">
        <f>IF(OR($A80="",$B80="",$C80=""),"",A80*'MPTO_working_3-way'!$I79)</f>
        <v>1.8648527339666381</v>
      </c>
      <c r="F80" s="21">
        <f>IF(OR($A80="",$B80="",$C80=""),"",B80*'MPTO_working_3-way'!$I79)</f>
        <v>4.0387970812979122</v>
      </c>
      <c r="G80" s="22">
        <f>IF(OR($A80="",$B80="",$C80=""),"",C80*'MPTO_working_3-way'!$I79)</f>
        <v>4.6260711466907214</v>
      </c>
      <c r="H80" s="17"/>
      <c r="I80" s="21"/>
      <c r="J80" s="22"/>
      <c r="K80" s="17"/>
      <c r="L80" s="21"/>
      <c r="M80" s="22"/>
      <c r="N80" s="23">
        <f t="shared" si="8"/>
        <v>53.623537225534598</v>
      </c>
      <c r="O80" s="24">
        <f t="shared" si="9"/>
        <v>24.759847545463685</v>
      </c>
      <c r="P80" s="24">
        <f t="shared" si="10"/>
        <v>21.616615229001699</v>
      </c>
      <c r="Q80" t="s">
        <v>283</v>
      </c>
      <c r="R80" t="s">
        <v>284</v>
      </c>
      <c r="S80" s="58" t="s">
        <v>348</v>
      </c>
      <c r="AD80" s="37"/>
      <c r="AE80" s="37"/>
      <c r="AH80" s="37"/>
      <c r="AI80" s="37"/>
      <c r="AJ80" t="s">
        <v>69</v>
      </c>
    </row>
    <row r="81" spans="1:36" s="36" customFormat="1" ht="15" x14ac:dyDescent="0.25">
      <c r="A81">
        <v>2.2799999999999998</v>
      </c>
      <c r="B81">
        <v>3.48</v>
      </c>
      <c r="C81">
        <v>3.31</v>
      </c>
      <c r="D81" s="20">
        <f t="shared" si="7"/>
        <v>2.8067616692528219E-2</v>
      </c>
      <c r="E81" s="17">
        <f>IF(OR($A81="",$B81="",$C81=""),"",A81*'MPTO_working_3-way'!$I80)</f>
        <v>2.3450394062950624</v>
      </c>
      <c r="F81" s="21">
        <f>IF(OR($A81="",$B81="",$C81=""),"",B81*'MPTO_working_3-way'!$I80)</f>
        <v>3.5792706727661479</v>
      </c>
      <c r="G81" s="22">
        <f>IF(OR($A81="",$B81="",$C81=""),"",C81*'MPTO_working_3-way'!$I80)</f>
        <v>3.404421243349411</v>
      </c>
      <c r="H81" s="17"/>
      <c r="I81" s="21"/>
      <c r="J81" s="22"/>
      <c r="K81" s="17"/>
      <c r="L81" s="21"/>
      <c r="M81" s="22"/>
      <c r="N81" s="23">
        <f t="shared" si="8"/>
        <v>42.643206647853489</v>
      </c>
      <c r="O81" s="24">
        <f t="shared" si="9"/>
        <v>27.938652631352284</v>
      </c>
      <c r="P81" s="24">
        <f t="shared" si="10"/>
        <v>29.37356832540965</v>
      </c>
      <c r="Q81" t="s">
        <v>150</v>
      </c>
      <c r="R81" t="s">
        <v>191</v>
      </c>
      <c r="S81" s="58" t="s">
        <v>348</v>
      </c>
      <c r="AD81" s="37"/>
      <c r="AE81" s="37"/>
      <c r="AH81" s="37"/>
      <c r="AI81" s="37"/>
      <c r="AJ81" t="s">
        <v>69</v>
      </c>
    </row>
    <row r="82" spans="1:36" s="36" customFormat="1" ht="15" x14ac:dyDescent="0.25">
      <c r="A82">
        <v>2.29</v>
      </c>
      <c r="B82">
        <v>3.35</v>
      </c>
      <c r="C82">
        <v>3.42</v>
      </c>
      <c r="D82" s="20">
        <f t="shared" si="7"/>
        <v>2.7586346212704171E-2</v>
      </c>
      <c r="E82" s="17">
        <f>IF(OR($A82="",$B82="",$C82=""),"",A82*'MPTO_working_3-way'!$I81)</f>
        <v>2.3593993153500561</v>
      </c>
      <c r="F82" s="21">
        <f>IF(OR($A82="",$B82="",$C82=""),"",B82*'MPTO_working_3-way'!$I81)</f>
        <v>3.4515230159051038</v>
      </c>
      <c r="G82" s="22">
        <f>IF(OR($A82="",$B82="",$C82=""),"",C82*'MPTO_working_3-way'!$I81)</f>
        <v>3.5236443923568519</v>
      </c>
      <c r="H82" s="17"/>
      <c r="I82" s="21"/>
      <c r="J82" s="22"/>
      <c r="K82" s="17"/>
      <c r="L82" s="21"/>
      <c r="M82" s="22"/>
      <c r="N82" s="23">
        <f t="shared" si="8"/>
        <v>42.383669160793723</v>
      </c>
      <c r="O82" s="24">
        <f t="shared" si="9"/>
        <v>28.972717127826158</v>
      </c>
      <c r="P82" s="24">
        <f t="shared" si="10"/>
        <v>28.379708297724456</v>
      </c>
      <c r="Q82" t="s">
        <v>149</v>
      </c>
      <c r="R82" t="s">
        <v>192</v>
      </c>
      <c r="S82" s="58" t="s">
        <v>348</v>
      </c>
      <c r="AD82" s="37"/>
      <c r="AE82" s="37"/>
      <c r="AH82" s="37"/>
      <c r="AI82" s="37"/>
      <c r="AJ82" t="s">
        <v>69</v>
      </c>
    </row>
    <row r="83" spans="1:36" s="36" customFormat="1" ht="15" x14ac:dyDescent="0.25">
      <c r="A83">
        <v>2.84</v>
      </c>
      <c r="B83">
        <v>3.12</v>
      </c>
      <c r="C83">
        <v>2.82</v>
      </c>
      <c r="D83" s="20">
        <f t="shared" si="7"/>
        <v>2.723542564717274E-2</v>
      </c>
      <c r="E83" s="17">
        <f>IF(OR($A83="",$B83="",$C83=""),"",A83*'MPTO_working_3-way'!$I82)</f>
        <v>2.9197120314067799</v>
      </c>
      <c r="F83" s="21">
        <f>IF(OR($A83="",$B83="",$C83=""),"",B83*'MPTO_working_3-way'!$I82)</f>
        <v>3.2075709640806882</v>
      </c>
      <c r="G83" s="22">
        <f>IF(OR($A83="",$B83="",$C83=""),"",C83*'MPTO_working_3-way'!$I82)</f>
        <v>2.8991506790729296</v>
      </c>
      <c r="H83" s="17"/>
      <c r="I83" s="21"/>
      <c r="J83" s="22"/>
      <c r="K83" s="17"/>
      <c r="L83" s="21"/>
      <c r="M83" s="22"/>
      <c r="N83" s="23">
        <f t="shared" si="8"/>
        <v>34.249953051643196</v>
      </c>
      <c r="O83" s="24">
        <f t="shared" si="9"/>
        <v>31.176239316239318</v>
      </c>
      <c r="P83" s="24">
        <f t="shared" si="10"/>
        <v>34.492860520094567</v>
      </c>
      <c r="Q83" t="s">
        <v>146</v>
      </c>
      <c r="R83" t="s">
        <v>147</v>
      </c>
      <c r="S83" s="58" t="s">
        <v>348</v>
      </c>
      <c r="AD83" s="37"/>
      <c r="AE83" s="37"/>
      <c r="AH83" s="37"/>
      <c r="AI83" s="37"/>
      <c r="AJ83" t="s">
        <v>69</v>
      </c>
    </row>
    <row r="84" spans="1:36" s="36" customFormat="1" ht="15" x14ac:dyDescent="0.25">
      <c r="A84">
        <v>1.43</v>
      </c>
      <c r="B84">
        <v>5.21</v>
      </c>
      <c r="C84">
        <v>7.1</v>
      </c>
      <c r="D84" s="20">
        <f t="shared" si="7"/>
        <v>3.208434937774518E-2</v>
      </c>
      <c r="E84" s="17">
        <f>IF(OR($A84="",$B84="",$C84=""),"",A84*'MPTO_working_3-way'!$I83)</f>
        <v>1.469448475084167</v>
      </c>
      <c r="F84" s="21">
        <f>IF(OR($A84="",$B84="",$C84=""),"",B84*'MPTO_working_3-way'!$I83)</f>
        <v>5.3537248637681891</v>
      </c>
      <c r="G84" s="22">
        <f>IF(OR($A84="",$B84="",$C84=""),"",C84*'MPTO_working_3-way'!$I83)</f>
        <v>7.2958630581101991</v>
      </c>
      <c r="H84" s="17"/>
      <c r="I84" s="21"/>
      <c r="J84" s="22"/>
      <c r="K84" s="17"/>
      <c r="L84" s="21"/>
      <c r="M84" s="22"/>
      <c r="N84" s="23">
        <f t="shared" si="8"/>
        <v>68.052743390184006</v>
      </c>
      <c r="O84" s="24">
        <f t="shared" si="9"/>
        <v>18.67858407830386</v>
      </c>
      <c r="P84" s="24">
        <f t="shared" si="10"/>
        <v>13.706397612389173</v>
      </c>
      <c r="Q84" t="s">
        <v>336</v>
      </c>
      <c r="R84" t="s">
        <v>152</v>
      </c>
      <c r="S84" s="58" t="s">
        <v>348</v>
      </c>
      <c r="AD84" s="37"/>
      <c r="AE84" s="37"/>
      <c r="AH84" s="37"/>
      <c r="AI84" s="37"/>
      <c r="AJ84" t="s">
        <v>279</v>
      </c>
    </row>
    <row r="85" spans="1:36" s="36" customFormat="1" ht="15" x14ac:dyDescent="0.25">
      <c r="A85">
        <v>4.66</v>
      </c>
      <c r="B85">
        <v>4.71</v>
      </c>
      <c r="C85">
        <v>1.65</v>
      </c>
      <c r="D85" s="20">
        <f t="shared" si="7"/>
        <v>3.2967105791796181E-2</v>
      </c>
      <c r="E85" s="17">
        <f>IF(OR($A85="",$B85="",$C85=""),"",A85*'MPTO_working_3-way'!$I84)</f>
        <v>4.7869170835158252</v>
      </c>
      <c r="F85" s="21">
        <f>IF(OR($A85="",$B85="",$C85=""),"",B85*'MPTO_working_3-way'!$I84)</f>
        <v>4.8382788547981832</v>
      </c>
      <c r="G85" s="22">
        <f>IF(OR($A85="",$B85="",$C85=""),"",C85*'MPTO_working_3-way'!$I84)</f>
        <v>1.694938452317835</v>
      </c>
      <c r="H85" s="17"/>
      <c r="I85" s="21"/>
      <c r="J85" s="22"/>
      <c r="K85" s="17"/>
      <c r="L85" s="21"/>
      <c r="M85" s="22"/>
      <c r="N85" s="23">
        <f t="shared" si="8"/>
        <v>20.890272017528545</v>
      </c>
      <c r="O85" s="24">
        <f t="shared" si="9"/>
        <v>20.668506921801068</v>
      </c>
      <c r="P85" s="24">
        <f t="shared" si="10"/>
        <v>58.999192485868498</v>
      </c>
      <c r="Q85" t="s">
        <v>196</v>
      </c>
      <c r="R85" t="s">
        <v>199</v>
      </c>
      <c r="S85" s="58" t="s">
        <v>348</v>
      </c>
      <c r="AD85" s="37"/>
      <c r="AE85" s="37"/>
      <c r="AH85" s="37"/>
      <c r="AI85" s="37"/>
      <c r="AJ85" t="s">
        <v>279</v>
      </c>
    </row>
    <row r="86" spans="1:36" s="36" customFormat="1" ht="15" x14ac:dyDescent="0.25">
      <c r="A86">
        <v>1.82</v>
      </c>
      <c r="B86">
        <v>3.86</v>
      </c>
      <c r="C86">
        <v>4.53</v>
      </c>
      <c r="D86" s="20">
        <f t="shared" si="7"/>
        <v>2.9268458839882383E-2</v>
      </c>
      <c r="E86" s="17">
        <f>IF(OR($A86="",$B86="",$C86=""),"",A86*'MPTO_working_3-way'!$I85)</f>
        <v>1.8783935158674963</v>
      </c>
      <c r="F86" s="21">
        <f>IF(OR($A86="",$B86="",$C86=""),"",B86*'MPTO_working_3-way'!$I85)</f>
        <v>3.9838455885980961</v>
      </c>
      <c r="G86" s="22">
        <f>IF(OR($A86="",$B86="",$C86=""),"",C86*'MPTO_working_3-way'!$I85)</f>
        <v>4.6753421026811859</v>
      </c>
      <c r="H86" s="17"/>
      <c r="I86" s="21"/>
      <c r="J86" s="22"/>
      <c r="K86" s="17"/>
      <c r="L86" s="21"/>
      <c r="M86" s="22"/>
      <c r="N86" s="23">
        <f t="shared" si="8"/>
        <v>53.23698104537862</v>
      </c>
      <c r="O86" s="24">
        <f t="shared" si="9"/>
        <v>25.101374482536038</v>
      </c>
      <c r="P86" s="24">
        <f t="shared" si="10"/>
        <v>21.388809161719443</v>
      </c>
      <c r="Q86" t="s">
        <v>306</v>
      </c>
      <c r="R86" t="s">
        <v>154</v>
      </c>
      <c r="S86" s="58" t="s">
        <v>348</v>
      </c>
      <c r="AD86" s="37"/>
      <c r="AE86" s="37"/>
      <c r="AH86" s="37"/>
      <c r="AI86" s="37"/>
      <c r="AJ86" t="s">
        <v>279</v>
      </c>
    </row>
    <row r="87" spans="1:36" s="36" customFormat="1" ht="15" x14ac:dyDescent="0.25">
      <c r="A87">
        <v>3.97</v>
      </c>
      <c r="B87">
        <v>4.29</v>
      </c>
      <c r="C87">
        <v>1.83</v>
      </c>
      <c r="D87" s="20">
        <f t="shared" si="7"/>
        <v>3.1437489297670096E-2</v>
      </c>
      <c r="E87" s="17">
        <f>IF(OR($A87="",$B87="",$C87=""),"",A87*'MPTO_working_3-way'!$I86)</f>
        <v>4.1008794099934311</v>
      </c>
      <c r="F87" s="21">
        <f>IF(OR($A87="",$B87="",$C87=""),"",B87*'MPTO_working_3-way'!$I86)</f>
        <v>4.4314288838468059</v>
      </c>
      <c r="G87" s="22">
        <f>IF(OR($A87="",$B87="",$C87=""),"",C87*'MPTO_working_3-way'!$I86)</f>
        <v>1.8903298035989871</v>
      </c>
      <c r="H87" s="17"/>
      <c r="I87" s="21"/>
      <c r="J87" s="22"/>
      <c r="K87" s="17"/>
      <c r="L87" s="21"/>
      <c r="M87" s="22"/>
      <c r="N87" s="23">
        <f t="shared" si="8"/>
        <v>24.385013554973124</v>
      </c>
      <c r="O87" s="24">
        <f t="shared" si="9"/>
        <v>22.566084804951817</v>
      </c>
      <c r="P87" s="24">
        <f t="shared" si="10"/>
        <v>52.900821755870652</v>
      </c>
      <c r="Q87" t="s">
        <v>198</v>
      </c>
      <c r="R87" t="s">
        <v>337</v>
      </c>
      <c r="S87" s="58" t="s">
        <v>348</v>
      </c>
      <c r="AD87" s="37"/>
      <c r="AE87" s="37"/>
      <c r="AH87" s="37"/>
      <c r="AI87" s="37"/>
      <c r="AJ87" t="s">
        <v>279</v>
      </c>
    </row>
    <row r="88" spans="1:36" s="36" customFormat="1" ht="15" x14ac:dyDescent="0.25">
      <c r="A88">
        <v>2.2400000000000002</v>
      </c>
      <c r="B88">
        <v>4.01</v>
      </c>
      <c r="C88">
        <v>3.02</v>
      </c>
      <c r="D88" s="20">
        <f t="shared" si="7"/>
        <v>2.6930957846632353E-2</v>
      </c>
      <c r="E88" s="17">
        <f>IF(OR($A88="",$B88="",$C88=""),"",A88*'MPTO_working_3-way'!$I87)</f>
        <v>2.3055613478013366</v>
      </c>
      <c r="F88" s="21">
        <f>IF(OR($A88="",$B88="",$C88=""),"",B88*'MPTO_working_3-way'!$I87)</f>
        <v>4.1273665199479286</v>
      </c>
      <c r="G88" s="22">
        <f>IF(OR($A88="",$B88="",$C88=""),"",C88*'MPTO_working_3-way'!$I87)</f>
        <v>3.108390745696445</v>
      </c>
      <c r="H88" s="17"/>
      <c r="I88" s="21"/>
      <c r="J88" s="22"/>
      <c r="K88" s="17"/>
      <c r="L88" s="21"/>
      <c r="M88" s="22"/>
      <c r="N88" s="23">
        <f t="shared" si="8"/>
        <v>43.373385008975568</v>
      </c>
      <c r="O88" s="24">
        <f t="shared" si="9"/>
        <v>24.22852429429059</v>
      </c>
      <c r="P88" s="24">
        <f t="shared" si="10"/>
        <v>32.170987556326246</v>
      </c>
      <c r="Q88" t="s">
        <v>201</v>
      </c>
      <c r="R88" t="s">
        <v>195</v>
      </c>
      <c r="S88" s="58" t="s">
        <v>348</v>
      </c>
      <c r="AD88" s="37"/>
      <c r="AE88" s="37"/>
      <c r="AH88" s="37"/>
      <c r="AI88" s="37"/>
      <c r="AJ88" t="s">
        <v>279</v>
      </c>
    </row>
    <row r="89" spans="1:36" s="36" customFormat="1" ht="15" x14ac:dyDescent="0.25">
      <c r="A89">
        <v>1.57</v>
      </c>
      <c r="B89">
        <v>4.55</v>
      </c>
      <c r="C89">
        <v>5.73</v>
      </c>
      <c r="D89" s="20">
        <f t="shared" si="7"/>
        <v>3.1242964747483448E-2</v>
      </c>
      <c r="E89" s="17">
        <f>IF(OR($A89="",$B89="",$C89=""),"",A89*'MPTO_working_3-way'!$I88)</f>
        <v>1.6193568581973421</v>
      </c>
      <c r="F89" s="21">
        <f>IF(OR($A89="",$B89="",$C89=""),"",B89*'MPTO_working_3-way'!$I88)</f>
        <v>4.6930405763043987</v>
      </c>
      <c r="G89" s="22">
        <f>IF(OR($A89="",$B89="",$C89=""),"",C89*'MPTO_working_3-way'!$I88)</f>
        <v>5.91013681367565</v>
      </c>
      <c r="H89" s="17"/>
      <c r="I89" s="21"/>
      <c r="J89" s="22"/>
      <c r="K89" s="17"/>
      <c r="L89" s="21"/>
      <c r="M89" s="22"/>
      <c r="N89" s="23">
        <f t="shared" si="8"/>
        <v>61.752911036125404</v>
      </c>
      <c r="O89" s="24">
        <f t="shared" si="9"/>
        <v>21.308147324553161</v>
      </c>
      <c r="P89" s="24">
        <f t="shared" si="10"/>
        <v>16.920082081451461</v>
      </c>
      <c r="Q89" t="s">
        <v>200</v>
      </c>
      <c r="R89" t="s">
        <v>301</v>
      </c>
      <c r="S89" s="58" t="s">
        <v>348</v>
      </c>
      <c r="AD89" s="37"/>
      <c r="AE89" s="37"/>
      <c r="AH89" s="37"/>
      <c r="AI89" s="37"/>
      <c r="AJ89" t="s">
        <v>279</v>
      </c>
    </row>
    <row r="90" spans="1:36" s="36" customFormat="1" ht="15" x14ac:dyDescent="0.25">
      <c r="A90">
        <v>3.82</v>
      </c>
      <c r="B90">
        <v>3.38</v>
      </c>
      <c r="C90">
        <v>2.0699999999999998</v>
      </c>
      <c r="D90" s="20">
        <f t="shared" si="7"/>
        <v>4.0729880317335931E-2</v>
      </c>
      <c r="E90" s="17">
        <f>IF(OR($A90="",$B90="",$C90=""),"",A90*'MPTO_working_3-way'!$I89)</f>
        <v>3.9228762589741355</v>
      </c>
      <c r="F90" s="21">
        <f>IF(OR($A90="",$B90="",$C90=""),"",B90*'MPTO_working_3-way'!$I89)</f>
        <v>3.4710266375216174</v>
      </c>
      <c r="G90" s="22">
        <f>IF(OR($A90="",$B90="",$C90=""),"",C90*'MPTO_working_3-way'!$I89)</f>
        <v>2.1257470827425289</v>
      </c>
      <c r="H90" s="17"/>
      <c r="I90" s="21"/>
      <c r="J90" s="22"/>
      <c r="K90" s="17"/>
      <c r="L90" s="21"/>
      <c r="M90" s="22"/>
      <c r="N90" s="23">
        <f t="shared" si="8"/>
        <v>25.491499960325243</v>
      </c>
      <c r="O90" s="24">
        <f t="shared" si="9"/>
        <v>28.809920073503669</v>
      </c>
      <c r="P90" s="24">
        <f t="shared" si="10"/>
        <v>47.042284950938367</v>
      </c>
      <c r="Q90" t="s">
        <v>125</v>
      </c>
      <c r="R90" t="s">
        <v>204</v>
      </c>
      <c r="S90" s="58" t="s">
        <v>348</v>
      </c>
      <c r="AD90" s="37"/>
      <c r="AE90" s="37"/>
      <c r="AH90" s="37"/>
      <c r="AI90" s="37"/>
      <c r="AJ90" t="s">
        <v>275</v>
      </c>
    </row>
    <row r="91" spans="1:36" s="36" customFormat="1" ht="15" x14ac:dyDescent="0.25">
      <c r="A91">
        <v>4.05</v>
      </c>
      <c r="B91">
        <v>3.93</v>
      </c>
      <c r="C91">
        <v>1.85</v>
      </c>
      <c r="D91" s="20">
        <f t="shared" si="7"/>
        <v>4.1907046996105368E-2</v>
      </c>
      <c r="E91" s="17">
        <f>IF(OR($A91="",$B91="",$C91=""),"",A91*'MPTO_working_3-way'!$I90)</f>
        <v>4.1765340072273078</v>
      </c>
      <c r="F91" s="21">
        <f>IF(OR($A91="",$B91="",$C91=""),"",B91*'MPTO_working_3-way'!$I90)</f>
        <v>4.0527848514576101</v>
      </c>
      <c r="G91" s="22">
        <f>IF(OR($A91="",$B91="",$C91=""),"",C91*'MPTO_working_3-way'!$I90)</f>
        <v>1.9077994847828446</v>
      </c>
      <c r="H91" s="17"/>
      <c r="I91" s="21"/>
      <c r="J91" s="22"/>
      <c r="K91" s="17"/>
      <c r="L91" s="21"/>
      <c r="M91" s="22"/>
      <c r="N91" s="23">
        <f t="shared" si="8"/>
        <v>23.943298396937369</v>
      </c>
      <c r="O91" s="24">
        <f t="shared" si="9"/>
        <v>24.67439147775988</v>
      </c>
      <c r="P91" s="24">
        <f t="shared" si="10"/>
        <v>52.416410004106119</v>
      </c>
      <c r="Q91" t="s">
        <v>158</v>
      </c>
      <c r="R91" t="s">
        <v>307</v>
      </c>
      <c r="S91" s="58" t="s">
        <v>348</v>
      </c>
      <c r="AD91" s="37"/>
      <c r="AE91" s="37"/>
      <c r="AH91" s="37"/>
      <c r="AI91" s="37"/>
      <c r="AJ91" t="s">
        <v>275</v>
      </c>
    </row>
    <row r="92" spans="1:36" s="36" customFormat="1" ht="15" x14ac:dyDescent="0.25">
      <c r="A92">
        <v>3.39</v>
      </c>
      <c r="B92">
        <v>3.65</v>
      </c>
      <c r="C92">
        <v>2.12</v>
      </c>
      <c r="D92" s="20">
        <f t="shared" si="7"/>
        <v>4.0655966684736145E-2</v>
      </c>
      <c r="E92" s="17">
        <f>IF(OR($A92="",$B92="",$C92=""),"",A92*'MPTO_working_3-way'!$I91)</f>
        <v>3.5280742942757688</v>
      </c>
      <c r="F92" s="21">
        <f>IF(OR($A92="",$B92="",$C92=""),"",B92*'MPTO_working_3-way'!$I91)</f>
        <v>3.798664063158276</v>
      </c>
      <c r="G92" s="22">
        <f>IF(OR($A92="",$B92="",$C92=""),"",C92*'MPTO_working_3-way'!$I91)</f>
        <v>2.2063473462727523</v>
      </c>
      <c r="H92" s="17"/>
      <c r="I92" s="21"/>
      <c r="J92" s="22"/>
      <c r="K92" s="17"/>
      <c r="L92" s="21"/>
      <c r="M92" s="22"/>
      <c r="N92" s="23">
        <f t="shared" si="8"/>
        <v>28.344074319026682</v>
      </c>
      <c r="O92" s="24">
        <f t="shared" si="9"/>
        <v>26.325044367534371</v>
      </c>
      <c r="P92" s="24">
        <f t="shared" si="10"/>
        <v>45.323779217688887</v>
      </c>
      <c r="Q92" t="s">
        <v>302</v>
      </c>
      <c r="R92" t="s">
        <v>308</v>
      </c>
      <c r="S92" s="58" t="s">
        <v>348</v>
      </c>
      <c r="AD92" s="37"/>
      <c r="AE92" s="37"/>
      <c r="AH92" s="37"/>
      <c r="AI92" s="37"/>
      <c r="AJ92" t="s">
        <v>275</v>
      </c>
    </row>
    <row r="93" spans="1:36" s="36" customFormat="1" ht="15" x14ac:dyDescent="0.25">
      <c r="A93">
        <v>1.88</v>
      </c>
      <c r="B93">
        <v>3.24</v>
      </c>
      <c r="C93">
        <v>4.54</v>
      </c>
      <c r="D93" s="20">
        <f t="shared" si="7"/>
        <v>6.0821186106279956E-2</v>
      </c>
      <c r="E93" s="17">
        <f>IF(OR($A93="",$B93="",$C93=""),"",A93*'MPTO_working_3-way'!$I92)</f>
        <v>1.958785248352678</v>
      </c>
      <c r="F93" s="21">
        <f>IF(OR($A93="",$B93="",$C93=""),"",B93*'MPTO_working_3-way'!$I92)</f>
        <v>3.3757788322673816</v>
      </c>
      <c r="G93" s="22">
        <f>IF(OR($A93="",$B93="",$C93=""),"",C93*'MPTO_working_3-way'!$I92)</f>
        <v>4.7302579933623186</v>
      </c>
      <c r="H93" s="17"/>
      <c r="I93" s="21"/>
      <c r="J93" s="22"/>
      <c r="K93" s="17"/>
      <c r="L93" s="21"/>
      <c r="M93" s="22"/>
      <c r="N93" s="23">
        <f t="shared" si="8"/>
        <v>51.052048755267663</v>
      </c>
      <c r="O93" s="24">
        <f t="shared" si="9"/>
        <v>29.622793722192348</v>
      </c>
      <c r="P93" s="24">
        <f t="shared" si="10"/>
        <v>21.140495960331101</v>
      </c>
      <c r="Q93" t="s">
        <v>205</v>
      </c>
      <c r="R93" t="s">
        <v>263</v>
      </c>
      <c r="S93" s="58" t="s">
        <v>348</v>
      </c>
      <c r="AD93" s="37"/>
      <c r="AE93" s="37"/>
      <c r="AH93" s="37"/>
      <c r="AI93" s="37"/>
      <c r="AJ93" t="s">
        <v>276</v>
      </c>
    </row>
    <row r="94" spans="1:36" s="36" customFormat="1" ht="15" x14ac:dyDescent="0.25">
      <c r="A94">
        <v>5.73</v>
      </c>
      <c r="B94">
        <v>3.26</v>
      </c>
      <c r="C94">
        <v>1.73</v>
      </c>
      <c r="D94" s="20">
        <f t="shared" si="7"/>
        <v>5.9303218146621539E-2</v>
      </c>
      <c r="E94" s="17">
        <f>IF(OR($A94="",$B94="",$C94=""),"",A94*'MPTO_working_3-way'!$I93)</f>
        <v>5.9629586891035382</v>
      </c>
      <c r="F94" s="21">
        <f>IF(OR($A94="",$B94="",$C94=""),"",B94*'MPTO_working_3-way'!$I93)</f>
        <v>3.3925384513922396</v>
      </c>
      <c r="G94" s="22">
        <f>IF(OR($A94="",$B94="",$C94=""),"",C94*'MPTO_working_3-way'!$I93)</f>
        <v>1.8003348223645934</v>
      </c>
      <c r="H94" s="17"/>
      <c r="I94" s="21"/>
      <c r="J94" s="22"/>
      <c r="K94" s="17"/>
      <c r="L94" s="21"/>
      <c r="M94" s="22"/>
      <c r="N94" s="23">
        <f t="shared" si="8"/>
        <v>16.770198355178248</v>
      </c>
      <c r="O94" s="24">
        <f t="shared" si="9"/>
        <v>29.476452937169135</v>
      </c>
      <c r="P94" s="24">
        <f t="shared" si="10"/>
        <v>55.545223453856288</v>
      </c>
      <c r="Q94" t="s">
        <v>261</v>
      </c>
      <c r="R94" t="s">
        <v>208</v>
      </c>
      <c r="S94" s="58" t="s">
        <v>348</v>
      </c>
      <c r="AD94" s="37"/>
      <c r="AE94" s="37"/>
      <c r="AH94" s="37"/>
      <c r="AI94" s="37"/>
      <c r="AJ94" t="s">
        <v>276</v>
      </c>
    </row>
    <row r="95" spans="1:36" s="36" customFormat="1" ht="15" x14ac:dyDescent="0.25">
      <c r="A95">
        <v>3.7</v>
      </c>
      <c r="B95">
        <v>3.23</v>
      </c>
      <c r="C95">
        <v>2.1</v>
      </c>
      <c r="D95" s="20">
        <f t="shared" si="7"/>
        <v>5.6058269680560713E-2</v>
      </c>
      <c r="E95" s="17">
        <f>IF(OR($A95="",$B95="",$C95=""),"",A95*'MPTO_working_3-way'!$I94)</f>
        <v>3.9250383885932361</v>
      </c>
      <c r="F95" s="21">
        <f>IF(OR($A95="",$B95="",$C95=""),"",B95*'MPTO_working_3-way'!$I94)</f>
        <v>3.4264524311232845</v>
      </c>
      <c r="G95" s="22">
        <f>IF(OR($A95="",$B95="",$C95=""),"",C95*'MPTO_working_3-way'!$I94)</f>
        <v>2.2277244908231881</v>
      </c>
      <c r="H95" s="17"/>
      <c r="I95" s="21"/>
      <c r="J95" s="22"/>
      <c r="K95" s="17"/>
      <c r="L95" s="21"/>
      <c r="M95" s="22"/>
      <c r="N95" s="23">
        <f t="shared" si="8"/>
        <v>25.477457823244571</v>
      </c>
      <c r="O95" s="24">
        <f t="shared" si="9"/>
        <v>29.184704008051053</v>
      </c>
      <c r="P95" s="24">
        <f t="shared" si="10"/>
        <v>44.88885426000234</v>
      </c>
      <c r="Q95" t="s">
        <v>207</v>
      </c>
      <c r="R95" t="s">
        <v>210</v>
      </c>
      <c r="S95" s="58" t="s">
        <v>348</v>
      </c>
      <c r="AD95" s="37"/>
      <c r="AE95" s="37"/>
      <c r="AH95" s="37"/>
      <c r="AI95" s="37"/>
      <c r="AJ95" t="s">
        <v>276</v>
      </c>
    </row>
    <row r="96" spans="1:36" s="36" customFormat="1" ht="15" x14ac:dyDescent="0.25">
      <c r="A96">
        <v>4.07</v>
      </c>
      <c r="B96">
        <v>3.54</v>
      </c>
      <c r="C96">
        <v>1.93</v>
      </c>
      <c r="D96" s="20">
        <f t="shared" si="7"/>
        <v>4.6320836432367063E-2</v>
      </c>
      <c r="E96" s="17">
        <f>IF(OR($A96="",$B96="",$C96=""),"",A96*'MPTO_working_3-way'!$I95)</f>
        <v>4.3113640978567496</v>
      </c>
      <c r="F96" s="21">
        <f>IF(OR($A96="",$B96="",$C96=""),"",B96*'MPTO_working_3-way'!$I95)</f>
        <v>3.7499333922390403</v>
      </c>
      <c r="G96" s="22">
        <f>IF(OR($A96="",$B96="",$C96=""),"",C96*'MPTO_working_3-way'!$I95)</f>
        <v>2.0444552110229797</v>
      </c>
      <c r="H96" s="17"/>
      <c r="I96" s="21"/>
      <c r="J96" s="22"/>
      <c r="K96" s="17"/>
      <c r="L96" s="21"/>
      <c r="M96" s="22"/>
      <c r="N96" s="23">
        <f t="shared" si="8"/>
        <v>23.194515176695852</v>
      </c>
      <c r="O96" s="24">
        <f t="shared" si="9"/>
        <v>26.667140330268957</v>
      </c>
      <c r="P96" s="24">
        <f t="shared" si="10"/>
        <v>48.912785890752389</v>
      </c>
      <c r="Q96" t="s">
        <v>216</v>
      </c>
      <c r="R96" t="s">
        <v>213</v>
      </c>
      <c r="S96" s="58" t="s">
        <v>348</v>
      </c>
      <c r="AD96" s="37"/>
      <c r="AE96" s="37"/>
      <c r="AH96" s="37"/>
      <c r="AI96" s="37"/>
      <c r="AJ96" t="s">
        <v>277</v>
      </c>
    </row>
    <row r="97" spans="1:36" s="36" customFormat="1" ht="15" x14ac:dyDescent="0.25">
      <c r="A97">
        <v>2.66</v>
      </c>
      <c r="B97">
        <v>3.66</v>
      </c>
      <c r="C97">
        <v>2.5299999999999998</v>
      </c>
      <c r="D97" s="20">
        <f t="shared" si="7"/>
        <v>4.4420810335954464E-2</v>
      </c>
      <c r="E97" s="17">
        <f>IF(OR($A97="",$B97="",$C97=""),"",A97*'MPTO_working_3-way'!$I96)</f>
        <v>2.8091149973502918</v>
      </c>
      <c r="F97" s="21">
        <f>IF(OR($A97="",$B97="",$C97=""),"",B97*'MPTO_working_3-way'!$I96)</f>
        <v>3.8651732670308525</v>
      </c>
      <c r="G97" s="22">
        <f>IF(OR($A97="",$B97="",$C97=""),"",C97*'MPTO_working_3-way'!$I96)</f>
        <v>2.6718274222918184</v>
      </c>
      <c r="H97" s="17"/>
      <c r="I97" s="21"/>
      <c r="J97" s="22"/>
      <c r="K97" s="17"/>
      <c r="L97" s="21"/>
      <c r="M97" s="22"/>
      <c r="N97" s="23">
        <f t="shared" si="8"/>
        <v>35.59840024147298</v>
      </c>
      <c r="O97" s="24">
        <f t="shared" si="9"/>
        <v>25.872061377682549</v>
      </c>
      <c r="P97" s="24">
        <f t="shared" si="10"/>
        <v>37.427567052299665</v>
      </c>
      <c r="Q97" t="s">
        <v>132</v>
      </c>
      <c r="R97" t="s">
        <v>215</v>
      </c>
      <c r="S97" s="58" t="s">
        <v>348</v>
      </c>
      <c r="AD97" s="37"/>
      <c r="AE97" s="37"/>
      <c r="AH97" s="37"/>
      <c r="AI97" s="37"/>
      <c r="AJ97" t="s">
        <v>277</v>
      </c>
    </row>
    <row r="98" spans="1:36" s="36" customFormat="1" ht="15" x14ac:dyDescent="0.25">
      <c r="A98">
        <v>1.86</v>
      </c>
      <c r="B98">
        <v>3.85</v>
      </c>
      <c r="C98">
        <v>4</v>
      </c>
      <c r="D98" s="20">
        <f t="shared" si="7"/>
        <v>4.7374668342410331E-2</v>
      </c>
      <c r="E98" s="17">
        <f>IF(OR($A98="",$B98="",$C98=""),"",A98*'MPTO_working_3-way'!$I97)</f>
        <v>1.9461567557642028</v>
      </c>
      <c r="F98" s="21">
        <f>IF(OR($A98="",$B98="",$C98=""),"",B98*'MPTO_working_3-way'!$I97)</f>
        <v>4.028335220264613</v>
      </c>
      <c r="G98" s="22">
        <f>IF(OR($A98="",$B98="",$C98=""),"",C98*'MPTO_working_3-way'!$I97)</f>
        <v>4.1852833457294683</v>
      </c>
      <c r="H98" s="17"/>
      <c r="I98" s="21"/>
      <c r="J98" s="22"/>
      <c r="K98" s="17"/>
      <c r="L98" s="21"/>
      <c r="M98" s="22"/>
      <c r="N98" s="23">
        <f t="shared" si="8"/>
        <v>51.383322388505505</v>
      </c>
      <c r="O98" s="24">
        <f t="shared" si="9"/>
        <v>24.824150556524739</v>
      </c>
      <c r="P98" s="24">
        <f t="shared" si="10"/>
        <v>23.89324491065506</v>
      </c>
      <c r="Q98" t="s">
        <v>220</v>
      </c>
      <c r="R98" t="s">
        <v>163</v>
      </c>
      <c r="S98" s="58" t="s">
        <v>348</v>
      </c>
      <c r="AD98" s="37"/>
      <c r="AE98" s="37"/>
      <c r="AH98" s="37"/>
      <c r="AI98" s="37"/>
      <c r="AJ98" t="s">
        <v>277</v>
      </c>
    </row>
    <row r="99" spans="1:36" s="36" customFormat="1" ht="15" x14ac:dyDescent="0.25">
      <c r="A99">
        <v>1.57</v>
      </c>
      <c r="B99">
        <v>4.17</v>
      </c>
      <c r="C99">
        <v>5.72</v>
      </c>
      <c r="D99" s="20">
        <f t="shared" si="7"/>
        <v>5.1576003461628606E-2</v>
      </c>
      <c r="E99" s="17">
        <f>IF(OR($A99="",$B99="",$C99=""),"",A99*'MPTO_working_3-way'!$I98)</f>
        <v>1.6397406722274486</v>
      </c>
      <c r="F99" s="21">
        <f>IF(OR($A99="",$B99="",$C99=""),"",B99*'MPTO_working_3-way'!$I98)</f>
        <v>4.3552347791009298</v>
      </c>
      <c r="G99" s="22">
        <f>IF(OR($A99="",$B99="",$C99=""),"",C99*'MPTO_working_3-way'!$I98)</f>
        <v>5.9740870351216593</v>
      </c>
      <c r="H99" s="17"/>
      <c r="I99" s="21"/>
      <c r="J99" s="22"/>
      <c r="K99" s="17"/>
      <c r="L99" s="21"/>
      <c r="M99" s="22"/>
      <c r="N99" s="23">
        <f t="shared" si="8"/>
        <v>60.985253152352733</v>
      </c>
      <c r="O99" s="24">
        <f t="shared" si="9"/>
        <v>22.960874688056069</v>
      </c>
      <c r="P99" s="24">
        <f t="shared" si="10"/>
        <v>16.73895934426465</v>
      </c>
      <c r="Q99" t="s">
        <v>162</v>
      </c>
      <c r="R99" t="s">
        <v>214</v>
      </c>
      <c r="S99" s="58" t="s">
        <v>348</v>
      </c>
      <c r="AD99" s="37"/>
      <c r="AE99" s="37"/>
      <c r="AH99" s="37"/>
      <c r="AI99" s="37"/>
      <c r="AJ99" t="s">
        <v>277</v>
      </c>
    </row>
    <row r="100" spans="1:36" s="36" customFormat="1" ht="15" x14ac:dyDescent="0.25">
      <c r="A100">
        <v>1.17</v>
      </c>
      <c r="B100">
        <v>7.96</v>
      </c>
      <c r="C100">
        <v>17.829999999999998</v>
      </c>
      <c r="D100" s="20">
        <f t="shared" si="7"/>
        <v>3.6414244983733024E-2</v>
      </c>
      <c r="E100" s="17">
        <f>IF(OR($A100="",$B100="",$C100=""),"",A100*'MPTO_working_3-way'!$I99)</f>
        <v>1.2254283619606201</v>
      </c>
      <c r="F100" s="21">
        <f>IF(OR($A100="",$B100="",$C100=""),"",B100*'MPTO_working_3-way'!$I99)</f>
        <v>8.337102360005586</v>
      </c>
      <c r="G100" s="22">
        <f>IF(OR($A100="",$B100="",$C100=""),"",C100*'MPTO_working_3-way'!$I99)</f>
        <v>18.674690336545176</v>
      </c>
      <c r="H100" s="17"/>
      <c r="I100" s="21"/>
      <c r="J100" s="22"/>
      <c r="K100" s="17"/>
      <c r="L100" s="21"/>
      <c r="M100" s="22"/>
      <c r="N100" s="23">
        <f t="shared" si="8"/>
        <v>81.604117469588616</v>
      </c>
      <c r="O100" s="24">
        <f t="shared" si="9"/>
        <v>11.994575055203352</v>
      </c>
      <c r="P100" s="24">
        <f t="shared" si="10"/>
        <v>5.3548411351328484</v>
      </c>
      <c r="Q100" t="s">
        <v>268</v>
      </c>
      <c r="R100" t="s">
        <v>221</v>
      </c>
      <c r="S100" s="58" t="s">
        <v>348</v>
      </c>
      <c r="AD100" s="37"/>
      <c r="AE100" s="37"/>
      <c r="AH100" s="37"/>
      <c r="AI100" s="37"/>
      <c r="AJ100" t="s">
        <v>280</v>
      </c>
    </row>
    <row r="101" spans="1:36" s="36" customFormat="1" ht="15" x14ac:dyDescent="0.25">
      <c r="A101">
        <v>2.99</v>
      </c>
      <c r="B101">
        <v>3.27</v>
      </c>
      <c r="C101">
        <v>2.58</v>
      </c>
      <c r="D101" s="20">
        <f t="shared" si="7"/>
        <v>2.7855457313439969E-2</v>
      </c>
      <c r="E101" s="17">
        <f>IF(OR($A101="",$B101="",$C101=""),"",A101*'MPTO_working_3-way'!$I100)</f>
        <v>3.1442122503502699</v>
      </c>
      <c r="F101" s="21">
        <f>IF(OR($A101="",$B101="",$C101=""),"",B101*'MPTO_working_3-way'!$I100)</f>
        <v>3.4386535313195257</v>
      </c>
      <c r="G101" s="22">
        <f>IF(OR($A101="",$B101="",$C101=""),"",C101*'MPTO_working_3-way'!$I100)</f>
        <v>2.7130660889310021</v>
      </c>
      <c r="H101" s="17"/>
      <c r="I101" s="21"/>
      <c r="J101" s="22"/>
      <c r="K101" s="17"/>
      <c r="L101" s="21"/>
      <c r="M101" s="22"/>
      <c r="N101" s="23">
        <f t="shared" si="8"/>
        <v>31.804468667425319</v>
      </c>
      <c r="O101" s="24">
        <f t="shared" si="9"/>
        <v>29.08115024941948</v>
      </c>
      <c r="P101" s="24">
        <f t="shared" si="10"/>
        <v>36.858667176589805</v>
      </c>
      <c r="Q101" t="s">
        <v>224</v>
      </c>
      <c r="R101" t="s">
        <v>338</v>
      </c>
      <c r="S101" s="58" t="s">
        <v>348</v>
      </c>
      <c r="AD101" s="37"/>
      <c r="AE101" s="37"/>
      <c r="AH101" s="37"/>
      <c r="AI101" s="37"/>
      <c r="AJ101" t="s">
        <v>280</v>
      </c>
    </row>
    <row r="102" spans="1:36" s="36" customFormat="1" ht="15" x14ac:dyDescent="0.25">
      <c r="A102">
        <v>4.7699999999999996</v>
      </c>
      <c r="B102">
        <v>4.2300000000000004</v>
      </c>
      <c r="C102">
        <v>1.71</v>
      </c>
      <c r="D102" s="20">
        <f t="shared" si="7"/>
        <v>3.0845546892790621E-2</v>
      </c>
      <c r="E102" s="17">
        <f>IF(OR($A102="",$B102="",$C102=""),"",A102*'MPTO_working_3-way'!$I101)</f>
        <v>4.9436959485724064</v>
      </c>
      <c r="F102" s="21">
        <f>IF(OR($A102="",$B102="",$C102=""),"",B102*'MPTO_working_3-way'!$I101)</f>
        <v>4.3840322562811913</v>
      </c>
      <c r="G102" s="22">
        <f>IF(OR($A102="",$B102="",$C102=""),"",C102*'MPTO_working_3-way'!$I101)</f>
        <v>1.7722683589221835</v>
      </c>
      <c r="H102" s="17"/>
      <c r="I102" s="21"/>
      <c r="J102" s="22"/>
      <c r="K102" s="17"/>
      <c r="L102" s="21"/>
      <c r="M102" s="22"/>
      <c r="N102" s="23">
        <f t="shared" si="8"/>
        <v>20.227781206665238</v>
      </c>
      <c r="O102" s="24">
        <f t="shared" si="9"/>
        <v>22.81005114794165</v>
      </c>
      <c r="P102" s="24">
        <f t="shared" si="10"/>
        <v>56.424863365960931</v>
      </c>
      <c r="Q102" t="s">
        <v>167</v>
      </c>
      <c r="R102" t="s">
        <v>339</v>
      </c>
      <c r="S102" s="58" t="s">
        <v>348</v>
      </c>
      <c r="AD102" s="37"/>
      <c r="AE102" s="37"/>
      <c r="AH102" s="37"/>
      <c r="AI102" s="37"/>
      <c r="AJ102" t="s">
        <v>280</v>
      </c>
    </row>
    <row r="103" spans="1:36" s="36" customFormat="1" ht="15" x14ac:dyDescent="0.25">
      <c r="A103">
        <v>3.22</v>
      </c>
      <c r="B103">
        <v>3.6</v>
      </c>
      <c r="C103">
        <v>2.27</v>
      </c>
      <c r="D103" s="20">
        <f t="shared" si="7"/>
        <v>2.8865418350191518E-2</v>
      </c>
      <c r="E103" s="17">
        <f>IF(OR($A103="",$B103="",$C103=""),"",A103*'MPTO_working_3-way'!$I102)</f>
        <v>3.3096945725492768</v>
      </c>
      <c r="F103" s="21">
        <f>IF(OR($A103="",$B103="",$C103=""),"",B103*'MPTO_working_3-way'!$I102)</f>
        <v>3.7002796463283838</v>
      </c>
      <c r="G103" s="22">
        <f>IF(OR($A103="",$B103="",$C103=""),"",C103*'MPTO_working_3-way'!$I102)</f>
        <v>2.3332318881015088</v>
      </c>
      <c r="H103" s="17"/>
      <c r="I103" s="21"/>
      <c r="J103" s="22"/>
      <c r="K103" s="17"/>
      <c r="L103" s="21"/>
      <c r="M103" s="22"/>
      <c r="N103" s="23">
        <f t="shared" si="8"/>
        <v>30.214268358598257</v>
      </c>
      <c r="O103" s="24">
        <f t="shared" si="9"/>
        <v>27.024984476301778</v>
      </c>
      <c r="P103" s="24">
        <f t="shared" si="10"/>
        <v>42.859006217923515</v>
      </c>
      <c r="Q103" t="s">
        <v>168</v>
      </c>
      <c r="R103" t="s">
        <v>225</v>
      </c>
      <c r="S103" s="58" t="s">
        <v>348</v>
      </c>
      <c r="AD103" s="37"/>
      <c r="AE103" s="37"/>
      <c r="AH103" s="37"/>
      <c r="AI103" s="37"/>
      <c r="AJ103" t="s">
        <v>280</v>
      </c>
    </row>
    <row r="104" spans="1:36" s="36" customFormat="1" ht="15" x14ac:dyDescent="0.25">
      <c r="A104">
        <v>4.47</v>
      </c>
      <c r="B104">
        <v>4.08</v>
      </c>
      <c r="C104">
        <v>1.78</v>
      </c>
      <c r="D104" s="20">
        <f t="shared" si="7"/>
        <v>3.0609438557113622E-2</v>
      </c>
      <c r="E104" s="17">
        <f>IF(OR($A104="",$B104="",$C104=""),"",A104*'MPTO_working_3-way'!$I103)</f>
        <v>4.6078795946107736</v>
      </c>
      <c r="F104" s="21">
        <f>IF(OR($A104="",$B104="",$C104=""),"",B104*'MPTO_working_3-way'!$I103)</f>
        <v>4.2058498313225856</v>
      </c>
      <c r="G104" s="22">
        <f>IF(OR($A104="",$B104="",$C104=""),"",C104*'MPTO_working_3-way'!$I103)</f>
        <v>1.8349050734691674</v>
      </c>
      <c r="H104" s="17"/>
      <c r="I104" s="21"/>
      <c r="J104" s="22"/>
      <c r="K104" s="17"/>
      <c r="L104" s="21"/>
      <c r="M104" s="22"/>
      <c r="N104" s="23">
        <f t="shared" si="8"/>
        <v>21.701955953223422</v>
      </c>
      <c r="O104" s="24">
        <f t="shared" si="9"/>
        <v>23.776407625222717</v>
      </c>
      <c r="P104" s="24">
        <f t="shared" si="10"/>
        <v>54.498732084780158</v>
      </c>
      <c r="Q104" t="s">
        <v>222</v>
      </c>
      <c r="R104" t="s">
        <v>340</v>
      </c>
      <c r="S104" s="58" t="s">
        <v>348</v>
      </c>
      <c r="AD104" s="37"/>
      <c r="AE104" s="37"/>
      <c r="AH104" s="37"/>
      <c r="AI104" s="37"/>
      <c r="AJ104" t="s">
        <v>280</v>
      </c>
    </row>
    <row r="105" spans="1:36" s="36" customFormat="1" ht="15" x14ac:dyDescent="0.25">
      <c r="A105">
        <v>1.8</v>
      </c>
      <c r="B105">
        <v>4.1500000000000004</v>
      </c>
      <c r="C105">
        <v>3.98</v>
      </c>
      <c r="D105" s="20">
        <f t="shared" si="7"/>
        <v>4.777569238427759E-2</v>
      </c>
      <c r="E105" s="17">
        <f>IF(OR($A105="",$B105="",$C105=""),"",A105*'MPTO_working_3-way'!$I104)</f>
        <v>1.8519577530303448</v>
      </c>
      <c r="F105" s="21">
        <f>IF(OR($A105="",$B105="",$C105=""),"",B105*'MPTO_working_3-way'!$I104)</f>
        <v>4.2697914861532951</v>
      </c>
      <c r="G105" s="22">
        <f>IF(OR($A105="",$B105="",$C105=""),"",C105*'MPTO_working_3-way'!$I104)</f>
        <v>4.0948843650337619</v>
      </c>
      <c r="H105" s="17"/>
      <c r="I105" s="21"/>
      <c r="J105" s="22"/>
      <c r="K105" s="17"/>
      <c r="L105" s="21"/>
      <c r="M105" s="22"/>
      <c r="N105" s="23">
        <f t="shared" si="8"/>
        <v>53.996912098221863</v>
      </c>
      <c r="O105" s="24">
        <f t="shared" si="9"/>
        <v>23.420347416096231</v>
      </c>
      <c r="P105" s="24">
        <f t="shared" si="10"/>
        <v>24.420714014271198</v>
      </c>
      <c r="Q105" t="s">
        <v>170</v>
      </c>
      <c r="R105" t="s">
        <v>229</v>
      </c>
      <c r="S105" s="58" t="s">
        <v>348</v>
      </c>
      <c r="AD105" s="37"/>
      <c r="AE105" s="37"/>
      <c r="AH105" s="37"/>
      <c r="AI105" s="37"/>
      <c r="AJ105" t="s">
        <v>281</v>
      </c>
    </row>
    <row r="106" spans="1:36" s="36" customFormat="1" ht="15" x14ac:dyDescent="0.25">
      <c r="A106">
        <v>2.96</v>
      </c>
      <c r="B106">
        <v>4.03</v>
      </c>
      <c r="C106">
        <v>2.1800000000000002</v>
      </c>
      <c r="D106" s="20">
        <f t="shared" si="7"/>
        <v>4.4692391984490154E-2</v>
      </c>
      <c r="E106" s="17">
        <f>IF(OR($A106="",$B106="",$C106=""),"",A106*'MPTO_working_3-way'!$I105)</f>
        <v>3.0506039381290564</v>
      </c>
      <c r="F106" s="21">
        <f>IF(OR($A106="",$B106="",$C106=""),"",B106*'MPTO_working_3-way'!$I105)</f>
        <v>4.1533560373851683</v>
      </c>
      <c r="G106" s="22">
        <f>IF(OR($A106="",$B106="",$C106=""),"",C106*'MPTO_working_3-way'!$I105)</f>
        <v>2.2467285760545077</v>
      </c>
      <c r="H106" s="17"/>
      <c r="I106" s="21"/>
      <c r="J106" s="22"/>
      <c r="K106" s="17"/>
      <c r="L106" s="21"/>
      <c r="M106" s="22"/>
      <c r="N106" s="23">
        <f t="shared" si="8"/>
        <v>32.780394318028144</v>
      </c>
      <c r="O106" s="24">
        <f t="shared" si="9"/>
        <v>24.076914933340767</v>
      </c>
      <c r="P106" s="24">
        <f t="shared" si="10"/>
        <v>44.509159257506106</v>
      </c>
      <c r="Q106" t="s">
        <v>341</v>
      </c>
      <c r="R106" t="s">
        <v>230</v>
      </c>
      <c r="S106" s="58" t="s">
        <v>348</v>
      </c>
      <c r="AD106" s="37"/>
      <c r="AE106" s="37"/>
      <c r="AH106" s="37"/>
      <c r="AI106" s="37"/>
      <c r="AJ106" t="s">
        <v>281</v>
      </c>
    </row>
    <row r="107" spans="1:36" s="36" customFormat="1" ht="15" x14ac:dyDescent="0.25">
      <c r="A107">
        <v>2.2799999999999998</v>
      </c>
      <c r="B107">
        <v>3.59</v>
      </c>
      <c r="C107">
        <v>3.06</v>
      </c>
      <c r="D107" s="20">
        <f t="shared" si="7"/>
        <v>4.3945408882411385E-2</v>
      </c>
      <c r="E107" s="17">
        <f>IF(OR($A107="",$B107="",$C107=""),"",A107*'MPTO_working_3-way'!$I106)</f>
        <v>2.3889285786361527</v>
      </c>
      <c r="F107" s="21">
        <f>IF(OR($A107="",$B107="",$C107=""),"",B107*'MPTO_working_3-way'!$I106)</f>
        <v>3.7615147356595564</v>
      </c>
      <c r="G107" s="22">
        <f>IF(OR($A107="",$B107="",$C107=""),"",C107*'MPTO_working_3-way'!$I106)</f>
        <v>3.2061936186958895</v>
      </c>
      <c r="H107" s="17"/>
      <c r="I107" s="21"/>
      <c r="J107" s="22"/>
      <c r="K107" s="17"/>
      <c r="L107" s="21"/>
      <c r="M107" s="22"/>
      <c r="N107" s="23">
        <f t="shared" si="8"/>
        <v>41.859769644972111</v>
      </c>
      <c r="O107" s="24">
        <f t="shared" si="9"/>
        <v>26.5850347605951</v>
      </c>
      <c r="P107" s="24">
        <f t="shared" si="10"/>
        <v>31.189632284489022</v>
      </c>
      <c r="Q107" t="s">
        <v>228</v>
      </c>
      <c r="R107" t="s">
        <v>342</v>
      </c>
      <c r="S107" s="58" t="s">
        <v>348</v>
      </c>
      <c r="AD107" s="37"/>
      <c r="AE107" s="37"/>
      <c r="AH107" s="37"/>
      <c r="AI107" s="37"/>
      <c r="AJ107" t="s">
        <v>281</v>
      </c>
    </row>
    <row r="108" spans="1:36" s="36" customFormat="1" ht="15" x14ac:dyDescent="0.25">
      <c r="A108">
        <v>2.35</v>
      </c>
      <c r="B108">
        <v>3.54</v>
      </c>
      <c r="C108">
        <v>3.13</v>
      </c>
      <c r="D108" s="20">
        <f t="shared" si="7"/>
        <v>2.7506608491205453E-2</v>
      </c>
      <c r="E108" s="17">
        <f>IF(OR($A108="",$B108="",$C108=""),"",A108*'MPTO_working_3-way'!$I107)</f>
        <v>2.4550271211635519</v>
      </c>
      <c r="F108" s="21">
        <f>IF(OR($A108="",$B108="",$C108=""),"",B108*'MPTO_working_3-way'!$I107)</f>
        <v>3.698211067625095</v>
      </c>
      <c r="G108" s="22">
        <f>IF(OR($A108="",$B108="",$C108=""),"",C108*'MPTO_working_3-way'!$I107)</f>
        <v>3.2698871869114541</v>
      </c>
      <c r="H108" s="17"/>
      <c r="I108" s="21"/>
      <c r="J108" s="22"/>
      <c r="K108" s="17"/>
      <c r="L108" s="21"/>
      <c r="M108" s="22"/>
      <c r="N108" s="23">
        <f t="shared" si="8"/>
        <v>40.732747568428216</v>
      </c>
      <c r="O108" s="24">
        <f t="shared" si="9"/>
        <v>27.040100786950937</v>
      </c>
      <c r="P108" s="24">
        <f t="shared" si="10"/>
        <v>30.58209481974643</v>
      </c>
      <c r="Q108" t="s">
        <v>240</v>
      </c>
      <c r="R108" t="s">
        <v>251</v>
      </c>
      <c r="S108" s="58" t="s">
        <v>348</v>
      </c>
      <c r="AD108" s="37"/>
      <c r="AE108" s="37"/>
      <c r="AH108" s="37"/>
      <c r="AI108" s="37"/>
      <c r="AJ108" t="s">
        <v>282</v>
      </c>
    </row>
    <row r="109" spans="1:36" s="36" customFormat="1" ht="15" x14ac:dyDescent="0.25">
      <c r="A109">
        <v>1.61</v>
      </c>
      <c r="B109">
        <v>4.28</v>
      </c>
      <c r="C109">
        <v>5.72</v>
      </c>
      <c r="D109" s="20">
        <f t="shared" si="7"/>
        <v>2.9588047060619127E-2</v>
      </c>
      <c r="E109" s="17">
        <f>IF(OR($A109="",$B109="",$C109=""),"",A109*'MPTO_working_3-way'!$I108)</f>
        <v>1.6807521083006824</v>
      </c>
      <c r="F109" s="21">
        <f>IF(OR($A109="",$B109="",$C109=""),"",B109*'MPTO_working_3-way'!$I108)</f>
        <v>4.4680863500167209</v>
      </c>
      <c r="G109" s="22">
        <f>IF(OR($A109="",$B109="",$C109=""),"",C109*'MPTO_working_3-way'!$I108)</f>
        <v>5.9713677388073929</v>
      </c>
      <c r="H109" s="17"/>
      <c r="I109" s="21"/>
      <c r="J109" s="22"/>
      <c r="K109" s="17"/>
      <c r="L109" s="21"/>
      <c r="M109" s="22"/>
      <c r="N109" s="23">
        <f t="shared" si="8"/>
        <v>59.497173620150676</v>
      </c>
      <c r="O109" s="24">
        <f t="shared" si="9"/>
        <v>22.380946151505281</v>
      </c>
      <c r="P109" s="24">
        <f t="shared" si="10"/>
        <v>16.746582085392063</v>
      </c>
      <c r="Q109" t="s">
        <v>242</v>
      </c>
      <c r="R109" t="s">
        <v>232</v>
      </c>
      <c r="S109" s="58" t="s">
        <v>348</v>
      </c>
      <c r="AD109" s="37"/>
      <c r="AE109" s="37"/>
      <c r="AH109" s="37"/>
      <c r="AI109" s="37"/>
      <c r="AJ109" t="s">
        <v>282</v>
      </c>
    </row>
    <row r="110" spans="1:36" s="36" customFormat="1" ht="15" x14ac:dyDescent="0.25">
      <c r="A110">
        <v>2.5499999999999998</v>
      </c>
      <c r="B110">
        <v>3.61</v>
      </c>
      <c r="C110">
        <v>2.79</v>
      </c>
      <c r="D110" s="20">
        <f t="shared" si="7"/>
        <v>2.7588112062505887E-2</v>
      </c>
      <c r="E110" s="17">
        <f>IF(OR($A110="",$B110="",$C110=""),"",A110*'MPTO_working_3-way'!$I109)</f>
        <v>2.6201418516525736</v>
      </c>
      <c r="F110" s="21">
        <f>IF(OR($A110="",$B110="",$C110=""),"",B110*'MPTO_working_3-way'!$I109)</f>
        <v>3.7092988566532514</v>
      </c>
      <c r="G110" s="22">
        <f>IF(OR($A110="",$B110="",$C110=""),"",C110*'MPTO_working_3-way'!$I109)</f>
        <v>2.8667434376904635</v>
      </c>
      <c r="H110" s="17"/>
      <c r="I110" s="21"/>
      <c r="J110" s="22"/>
      <c r="K110" s="17"/>
      <c r="L110" s="21"/>
      <c r="M110" s="22"/>
      <c r="N110" s="23">
        <f t="shared" si="8"/>
        <v>38.165872560269243</v>
      </c>
      <c r="O110" s="24">
        <f t="shared" si="9"/>
        <v>26.95927286113201</v>
      </c>
      <c r="P110" s="24">
        <f t="shared" si="10"/>
        <v>34.882786748633173</v>
      </c>
      <c r="Q110" t="s">
        <v>233</v>
      </c>
      <c r="R110" t="s">
        <v>231</v>
      </c>
      <c r="S110" s="58" t="s">
        <v>348</v>
      </c>
      <c r="AD110" s="37"/>
      <c r="AE110" s="37"/>
      <c r="AH110" s="37"/>
      <c r="AI110" s="37"/>
      <c r="AJ110" t="s">
        <v>282</v>
      </c>
    </row>
    <row r="111" spans="1:36" s="62" customFormat="1" ht="15" x14ac:dyDescent="0.25">
      <c r="A111">
        <v>3.27</v>
      </c>
      <c r="B111">
        <v>3.71</v>
      </c>
      <c r="C111">
        <v>2.21</v>
      </c>
      <c r="D111" s="20">
        <f t="shared" si="7"/>
        <v>2.784086431206334E-2</v>
      </c>
      <c r="E111" s="17">
        <f>IF(OR($A111="",$B111="",$C111=""),"",A111*'MPTO_working_3-way'!$I110)</f>
        <v>3.3667529138882246</v>
      </c>
      <c r="F111" s="21">
        <f>IF(OR($A111="",$B111="",$C111=""),"",B111*'MPTO_working_3-way'!$I110)</f>
        <v>3.8197716545948968</v>
      </c>
      <c r="G111" s="22">
        <f>IF(OR($A111="",$B111="",$C111=""),"",C111*'MPTO_working_3-way'!$I110)</f>
        <v>2.2753895840039684</v>
      </c>
      <c r="H111" s="17"/>
      <c r="I111" s="21"/>
      <c r="J111" s="22"/>
      <c r="K111" s="17"/>
      <c r="L111" s="21"/>
      <c r="M111" s="22"/>
      <c r="N111" s="23">
        <f t="shared" si="8"/>
        <v>29.702209386227619</v>
      </c>
      <c r="O111" s="24">
        <f t="shared" si="9"/>
        <v>26.17957538893917</v>
      </c>
      <c r="P111" s="24">
        <f t="shared" si="10"/>
        <v>43.94851796061733</v>
      </c>
      <c r="Q111" t="s">
        <v>241</v>
      </c>
      <c r="R111" t="s">
        <v>343</v>
      </c>
      <c r="S111" s="58" t="s">
        <v>348</v>
      </c>
      <c r="AD111" s="63"/>
      <c r="AE111" s="63"/>
      <c r="AH111" s="63"/>
      <c r="AI111" s="63"/>
      <c r="AJ111" t="s">
        <v>282</v>
      </c>
    </row>
    <row r="112" spans="1:36" s="36" customFormat="1" ht="15" x14ac:dyDescent="0.25">
      <c r="A112">
        <v>2.98</v>
      </c>
      <c r="B112">
        <v>3.47</v>
      </c>
      <c r="C112">
        <v>2.48</v>
      </c>
      <c r="D112" s="20">
        <f t="shared" si="7"/>
        <v>2.6980714290616437E-2</v>
      </c>
      <c r="E112" s="17">
        <f>IF(OR($A112="",$B112="",$C112=""),"",A112*'MPTO_working_3-way'!$I111)</f>
        <v>3.0622125739462676</v>
      </c>
      <c r="F112" s="21">
        <f>IF(OR($A112="",$B112="",$C112=""),"",B112*'MPTO_working_3-way'!$I111)</f>
        <v>3.5657307488568954</v>
      </c>
      <c r="G112" s="22">
        <f>IF(OR($A112="",$B112="",$C112=""),"",C112*'MPTO_working_3-way'!$I111)</f>
        <v>2.5484185179150147</v>
      </c>
      <c r="H112" s="17"/>
      <c r="I112" s="21"/>
      <c r="J112" s="22"/>
      <c r="K112" s="17"/>
      <c r="L112" s="21"/>
      <c r="M112" s="22"/>
      <c r="N112" s="23">
        <f t="shared" si="8"/>
        <v>32.656126113129432</v>
      </c>
      <c r="O112" s="24">
        <f t="shared" si="9"/>
        <v>28.044742310410864</v>
      </c>
      <c r="P112" s="24">
        <f t="shared" si="10"/>
        <v>39.240022506905525</v>
      </c>
      <c r="Q112" t="s">
        <v>235</v>
      </c>
      <c r="R112" t="s">
        <v>238</v>
      </c>
      <c r="S112" s="58" t="s">
        <v>348</v>
      </c>
      <c r="AD112" s="37"/>
      <c r="AE112" s="37"/>
      <c r="AH112" s="37"/>
      <c r="AI112" s="37"/>
      <c r="AJ112" t="s">
        <v>282</v>
      </c>
    </row>
    <row r="113" spans="1:36" s="36" customFormat="1" ht="15" x14ac:dyDescent="0.25">
      <c r="A113">
        <v>2.15</v>
      </c>
      <c r="B113">
        <v>3.84</v>
      </c>
      <c r="C113">
        <v>3.31</v>
      </c>
      <c r="D113" s="20">
        <f t="shared" si="7"/>
        <v>2.7647749361811691E-2</v>
      </c>
      <c r="E113" s="17">
        <f>IF(OR($A113="",$B113="",$C113=""),"",A113*'MPTO_working_3-way'!$I112)</f>
        <v>2.2098578582709361</v>
      </c>
      <c r="F113" s="21">
        <f>IF(OR($A113="",$B113="",$C113=""),"",B113*'MPTO_working_3-way'!$I112)</f>
        <v>3.9469089189583233</v>
      </c>
      <c r="G113" s="22">
        <f>IF(OR($A113="",$B113="",$C113=""),"",C113*'MPTO_working_3-way'!$I112)</f>
        <v>3.4021532608729297</v>
      </c>
      <c r="H113" s="17"/>
      <c r="I113" s="21"/>
      <c r="J113" s="22"/>
      <c r="K113" s="17"/>
      <c r="L113" s="21"/>
      <c r="M113" s="22"/>
      <c r="N113" s="23">
        <f t="shared" si="8"/>
        <v>45.251779260700154</v>
      </c>
      <c r="O113" s="24">
        <f t="shared" si="9"/>
        <v>25.336282658985759</v>
      </c>
      <c r="P113" s="24">
        <f t="shared" si="10"/>
        <v>29.393149670847528</v>
      </c>
      <c r="Q113" t="s">
        <v>237</v>
      </c>
      <c r="R113" t="s">
        <v>234</v>
      </c>
      <c r="S113" s="58" t="s">
        <v>348</v>
      </c>
      <c r="AD113" s="37"/>
      <c r="AE113" s="37"/>
      <c r="AH113" s="37"/>
      <c r="AI113" s="37"/>
      <c r="AJ113" t="s">
        <v>282</v>
      </c>
    </row>
    <row r="114" spans="1:36" s="36" customFormat="1" ht="15" x14ac:dyDescent="0.25">
      <c r="A114">
        <v>1.94</v>
      </c>
      <c r="B114">
        <v>3.87</v>
      </c>
      <c r="C114">
        <v>3.92</v>
      </c>
      <c r="D114" s="20">
        <f t="shared" si="7"/>
        <v>2.8963891158637178E-2</v>
      </c>
      <c r="E114" s="17">
        <f>IF(OR($A114="",$B114="",$C114=""),"",A114*'MPTO_working_3-way'!$I113)</f>
        <v>1.9923425857237957</v>
      </c>
      <c r="F114" s="21">
        <f>IF(OR($A114="",$B114="",$C114=""),"",B114*'MPTO_working_3-way'!$I113)</f>
        <v>3.9744153643046856</v>
      </c>
      <c r="G114" s="22">
        <f>IF(OR($A114="",$B114="",$C114=""),"",C114*'MPTO_working_3-way'!$I113)</f>
        <v>4.0257644000192165</v>
      </c>
      <c r="H114" s="17"/>
      <c r="I114" s="21"/>
      <c r="J114" s="22"/>
      <c r="K114" s="17"/>
      <c r="L114" s="21"/>
      <c r="M114" s="22"/>
      <c r="N114" s="23">
        <f t="shared" si="8"/>
        <v>50.192171123858763</v>
      </c>
      <c r="O114" s="24">
        <f t="shared" si="9"/>
        <v>25.160933328239278</v>
      </c>
      <c r="P114" s="24">
        <f t="shared" si="10"/>
        <v>24.840003056195407</v>
      </c>
      <c r="Q114" t="s">
        <v>236</v>
      </c>
      <c r="R114" t="s">
        <v>239</v>
      </c>
      <c r="S114" s="58" t="s">
        <v>348</v>
      </c>
      <c r="AD114" s="37"/>
      <c r="AE114" s="37"/>
      <c r="AH114" s="37"/>
      <c r="AI114" s="37"/>
      <c r="AJ114" t="s">
        <v>282</v>
      </c>
    </row>
    <row r="115" spans="1:36" s="36" customFormat="1" ht="15" x14ac:dyDescent="0.25">
      <c r="A115">
        <v>2.72</v>
      </c>
      <c r="B115">
        <v>3.73</v>
      </c>
      <c r="C115">
        <v>2.5499999999999998</v>
      </c>
      <c r="D115" s="20">
        <f t="shared" si="7"/>
        <v>2.7900436313935906E-2</v>
      </c>
      <c r="E115" s="17">
        <f>IF(OR($A115="",$B115="",$C115=""),"",A115*'MPTO_working_3-way'!$I114)</f>
        <v>2.7952018782641281</v>
      </c>
      <c r="F115" s="21">
        <f>IF(OR($A115="",$B115="",$C115=""),"",B115*'MPTO_working_3-way'!$I114)</f>
        <v>3.8331261051195575</v>
      </c>
      <c r="G115" s="22">
        <f>IF(OR($A115="",$B115="",$C115=""),"",C115*'MPTO_working_3-way'!$I114)</f>
        <v>2.6205017608726195</v>
      </c>
      <c r="H115" s="17"/>
      <c r="I115" s="21"/>
      <c r="J115" s="22"/>
      <c r="K115" s="17"/>
      <c r="L115" s="21"/>
      <c r="M115" s="22"/>
      <c r="N115" s="23">
        <f t="shared" si="8"/>
        <v>35.775591300797863</v>
      </c>
      <c r="O115" s="24">
        <f t="shared" si="9"/>
        <v>26.088366846694427</v>
      </c>
      <c r="P115" s="24">
        <f t="shared" si="10"/>
        <v>38.160630720851067</v>
      </c>
      <c r="Q115" t="s">
        <v>245</v>
      </c>
      <c r="R115" t="s">
        <v>270</v>
      </c>
      <c r="S115" s="58" t="s">
        <v>348</v>
      </c>
      <c r="AD115" s="37"/>
      <c r="AE115" s="37"/>
      <c r="AH115" s="37"/>
      <c r="AI115" s="37"/>
      <c r="AJ115" t="s">
        <v>282</v>
      </c>
    </row>
    <row r="116" spans="1:36" s="36" customFormat="1" ht="15" x14ac:dyDescent="0.25">
      <c r="A116">
        <v>1.62</v>
      </c>
      <c r="B116">
        <v>4.68</v>
      </c>
      <c r="C116">
        <v>5.0199999999999996</v>
      </c>
      <c r="D116" s="20">
        <f t="shared" si="7"/>
        <v>3.0162351543493671E-2</v>
      </c>
      <c r="E116" s="17">
        <f>IF(OR($A116="",$B116="",$C116=""),"",A116*'MPTO_working_3-way'!$I115)</f>
        <v>1.6669215036769924</v>
      </c>
      <c r="F116" s="21">
        <f>IF(OR($A116="",$B116="",$C116=""),"",B116*'MPTO_working_3-way'!$I115)</f>
        <v>4.8155510106224213</v>
      </c>
      <c r="G116" s="22">
        <f>IF(OR($A116="",$B116="",$C116=""),"",C116*'MPTO_working_3-way'!$I115)</f>
        <v>5.1653987336163585</v>
      </c>
      <c r="H116" s="17"/>
      <c r="I116" s="21"/>
      <c r="J116" s="22"/>
      <c r="K116" s="17"/>
      <c r="L116" s="21"/>
      <c r="M116" s="22"/>
      <c r="N116" s="23">
        <f t="shared" si="8"/>
        <v>59.990827270158896</v>
      </c>
      <c r="O116" s="24">
        <f t="shared" si="9"/>
        <v>20.766055593516551</v>
      </c>
      <c r="P116" s="24">
        <f t="shared" si="10"/>
        <v>19.359589676824189</v>
      </c>
      <c r="Q116" t="s">
        <v>269</v>
      </c>
      <c r="R116" t="s">
        <v>253</v>
      </c>
      <c r="S116" s="58" t="s">
        <v>348</v>
      </c>
      <c r="AD116" s="37"/>
      <c r="AE116" s="37"/>
      <c r="AH116" s="37"/>
      <c r="AI116" s="37"/>
      <c r="AJ116" t="s">
        <v>282</v>
      </c>
    </row>
    <row r="117" spans="1:36" s="36" customFormat="1" ht="15" x14ac:dyDescent="0.25">
      <c r="A117">
        <v>1.81</v>
      </c>
      <c r="B117">
        <v>4.0199999999999996</v>
      </c>
      <c r="C117">
        <v>4.38</v>
      </c>
      <c r="D117" s="20">
        <f t="shared" si="7"/>
        <v>2.9552909033881747E-2</v>
      </c>
      <c r="E117" s="17">
        <f>IF(OR($A117="",$B117="",$C117=""),"",A117*'MPTO_working_3-way'!$I116)</f>
        <v>1.8604997897282241</v>
      </c>
      <c r="F117" s="21">
        <f>IF(OR($A117="",$B117="",$C117=""),"",B117*'MPTO_working_3-way'!$I116)</f>
        <v>4.1321597539820223</v>
      </c>
      <c r="G117" s="22">
        <f>IF(OR($A117="",$B117="",$C117=""),"",C117*'MPTO_working_3-way'!$I116)</f>
        <v>4.5022039110550391</v>
      </c>
      <c r="H117" s="17"/>
      <c r="I117" s="21"/>
      <c r="J117" s="22"/>
      <c r="K117" s="17"/>
      <c r="L117" s="21"/>
      <c r="M117" s="22"/>
      <c r="N117" s="23">
        <f t="shared" si="8"/>
        <v>53.748998281052039</v>
      </c>
      <c r="O117" s="24">
        <f t="shared" si="9"/>
        <v>24.200419624055773</v>
      </c>
      <c r="P117" s="24">
        <f t="shared" si="10"/>
        <v>22.211344038516941</v>
      </c>
      <c r="Q117" t="s">
        <v>344</v>
      </c>
      <c r="R117" t="s">
        <v>244</v>
      </c>
      <c r="S117" s="58" t="s">
        <v>348</v>
      </c>
      <c r="AD117" s="37"/>
      <c r="AE117" s="37"/>
      <c r="AH117" s="37"/>
      <c r="AI117" s="37"/>
      <c r="AJ117" t="s">
        <v>282</v>
      </c>
    </row>
    <row r="118" spans="1:36" s="36" customFormat="1" ht="15" x14ac:dyDescent="0.25">
      <c r="A118">
        <v>2.79</v>
      </c>
      <c r="B118">
        <v>3.7</v>
      </c>
      <c r="C118">
        <v>2.5099999999999998</v>
      </c>
      <c r="D118" s="20">
        <f t="shared" si="7"/>
        <v>2.7099583840362707E-2</v>
      </c>
      <c r="E118" s="17">
        <f>IF(OR($A118="",$B118="",$C118=""),"",A118*'MPTO_working_3-way'!$I117)</f>
        <v>2.8741529608063474</v>
      </c>
      <c r="F118" s="21">
        <f>IF(OR($A118="",$B118="",$C118=""),"",B118*'MPTO_working_3-way'!$I117)</f>
        <v>3.8116007007109269</v>
      </c>
      <c r="G118" s="22">
        <f>IF(OR($A118="",$B118="",$C118=""),"",C118*'MPTO_working_3-way'!$I117)</f>
        <v>2.5857075023741687</v>
      </c>
      <c r="H118" s="17"/>
      <c r="I118" s="21"/>
      <c r="J118" s="22"/>
      <c r="K118" s="17"/>
      <c r="L118" s="21"/>
      <c r="M118" s="22"/>
      <c r="N118" s="23">
        <f t="shared" si="8"/>
        <v>34.792859448908686</v>
      </c>
      <c r="O118" s="24">
        <f t="shared" si="9"/>
        <v>26.235696719582496</v>
      </c>
      <c r="P118" s="24">
        <f t="shared" si="10"/>
        <v>38.674134606555874</v>
      </c>
      <c r="Q118" t="s">
        <v>247</v>
      </c>
      <c r="R118" t="s">
        <v>246</v>
      </c>
      <c r="S118" s="58" t="s">
        <v>348</v>
      </c>
      <c r="AD118" s="37"/>
      <c r="AE118" s="37"/>
      <c r="AH118" s="37"/>
      <c r="AI118" s="37"/>
      <c r="AJ118" t="s">
        <v>282</v>
      </c>
    </row>
    <row r="119" spans="1:36" s="36" customFormat="1" ht="15" x14ac:dyDescent="0.25">
      <c r="A119">
        <v>2.1800000000000002</v>
      </c>
      <c r="B119">
        <v>3.77</v>
      </c>
      <c r="C119">
        <v>3.3</v>
      </c>
      <c r="D119" s="20">
        <f t="shared" si="7"/>
        <v>2.6997888750498689E-2</v>
      </c>
      <c r="E119" s="17">
        <f>IF(OR($A119="",$B119="",$C119=""),"",A119*'MPTO_working_3-way'!$I118)</f>
        <v>2.2444253416938622</v>
      </c>
      <c r="F119" s="21">
        <f>IF(OR($A119="",$B119="",$C119=""),"",B119*'MPTO_working_3-way'!$I118)</f>
        <v>3.8814144670577342</v>
      </c>
      <c r="G119" s="22">
        <f>IF(OR($A119="",$B119="",$C119=""),"",C119*'MPTO_working_3-way'!$I118)</f>
        <v>3.3975245998118098</v>
      </c>
      <c r="H119" s="17"/>
      <c r="I119" s="21"/>
      <c r="J119" s="22"/>
      <c r="K119" s="17"/>
      <c r="L119" s="21"/>
      <c r="M119" s="22"/>
      <c r="N119" s="23">
        <f t="shared" si="8"/>
        <v>44.554834657378379</v>
      </c>
      <c r="O119" s="24">
        <f t="shared" si="9"/>
        <v>25.763803594982722</v>
      </c>
      <c r="P119" s="24">
        <f t="shared" si="10"/>
        <v>29.433193803965107</v>
      </c>
      <c r="Q119" t="s">
        <v>252</v>
      </c>
      <c r="R119" t="s">
        <v>248</v>
      </c>
      <c r="S119" s="58" t="s">
        <v>348</v>
      </c>
      <c r="AD119" s="37"/>
      <c r="AE119" s="37"/>
      <c r="AH119" s="37"/>
      <c r="AI119" s="37"/>
      <c r="AJ119" t="s">
        <v>282</v>
      </c>
    </row>
    <row r="120" spans="1:36" s="36" customFormat="1" ht="15" x14ac:dyDescent="0.25">
      <c r="A120">
        <v>2.16</v>
      </c>
      <c r="B120">
        <v>3.01</v>
      </c>
      <c r="C120">
        <v>3.99</v>
      </c>
      <c r="D120" s="20">
        <f t="shared" si="7"/>
        <v>4.5815443000265521E-2</v>
      </c>
      <c r="E120" s="17">
        <f>IF(OR($A120="",$B120="",$C120=""),"",A120*'MPTO_working_3-way'!$I119)</f>
        <v>2.2185351010951835</v>
      </c>
      <c r="F120" s="21">
        <f>IF(OR($A120="",$B120="",$C120=""),"",B120*'MPTO_working_3-way'!$I119)</f>
        <v>3.0915697473594914</v>
      </c>
      <c r="G120" s="22">
        <f>IF(OR($A120="",$B120="",$C120=""),"",C120*'MPTO_working_3-way'!$I119)</f>
        <v>4.0981273395230478</v>
      </c>
      <c r="H120" s="17"/>
      <c r="I120" s="21"/>
      <c r="J120" s="22"/>
      <c r="K120" s="17"/>
      <c r="L120" s="21"/>
      <c r="M120" s="22"/>
      <c r="N120" s="23">
        <f t="shared" si="8"/>
        <v>45.074788291893526</v>
      </c>
      <c r="O120" s="24">
        <f t="shared" si="9"/>
        <v>32.346027478568118</v>
      </c>
      <c r="P120" s="24">
        <f t="shared" si="10"/>
        <v>24.401389150498748</v>
      </c>
      <c r="Q120" t="s">
        <v>81</v>
      </c>
      <c r="R120" t="s">
        <v>133</v>
      </c>
      <c r="S120" s="58" t="s">
        <v>349</v>
      </c>
      <c r="AD120" s="37"/>
      <c r="AE120" s="37"/>
      <c r="AH120" s="37"/>
      <c r="AI120" s="37"/>
      <c r="AJ120" t="s">
        <v>68</v>
      </c>
    </row>
    <row r="121" spans="1:36" s="36" customFormat="1" ht="15" x14ac:dyDescent="0.25">
      <c r="A121">
        <v>2.67</v>
      </c>
      <c r="B121">
        <v>3.21</v>
      </c>
      <c r="C121">
        <v>2.8</v>
      </c>
      <c r="D121" s="20">
        <f t="shared" si="7"/>
        <v>4.3201172099628593E-2</v>
      </c>
      <c r="E121" s="17">
        <f>IF(OR($A121="",$B121="",$C121=""),"",A121*'MPTO_working_3-way'!$I120)</f>
        <v>2.7420843629638316</v>
      </c>
      <c r="F121" s="21">
        <f>IF(OR($A121="",$B121="",$C121=""),"",B121*'MPTO_working_3-way'!$I120)</f>
        <v>3.2966632228891006</v>
      </c>
      <c r="G121" s="22">
        <f>IF(OR($A121="",$B121="",$C121=""),"",C121*'MPTO_working_3-way'!$I120)</f>
        <v>2.875594088501396</v>
      </c>
      <c r="H121" s="17"/>
      <c r="I121" s="21"/>
      <c r="J121" s="22"/>
      <c r="K121" s="17"/>
      <c r="L121" s="21"/>
      <c r="M121" s="22"/>
      <c r="N121" s="23">
        <f t="shared" si="8"/>
        <v>36.468608096329028</v>
      </c>
      <c r="O121" s="24">
        <f t="shared" si="9"/>
        <v>30.333702061432554</v>
      </c>
      <c r="P121" s="24">
        <f t="shared" si="10"/>
        <v>34.77542272042804</v>
      </c>
      <c r="Q121" t="s">
        <v>116</v>
      </c>
      <c r="R121" t="s">
        <v>71</v>
      </c>
      <c r="S121" s="58" t="s">
        <v>349</v>
      </c>
      <c r="AD121" s="37"/>
      <c r="AE121" s="37"/>
      <c r="AH121" s="37"/>
      <c r="AI121" s="37"/>
      <c r="AJ121" t="s">
        <v>68</v>
      </c>
    </row>
    <row r="122" spans="1:36" s="36" customFormat="1" ht="15" x14ac:dyDescent="0.25">
      <c r="A122">
        <v>1.81</v>
      </c>
      <c r="B122">
        <v>4.03</v>
      </c>
      <c r="C122">
        <v>4.1399999999999997</v>
      </c>
      <c r="D122" s="20">
        <f t="shared" si="7"/>
        <v>4.2171039381487807E-2</v>
      </c>
      <c r="E122" s="17">
        <f>IF(OR($A122="",$B122="",$C122=""),"",A122*'MPTO_working_3-way'!$I121)</f>
        <v>1.8929259518304806</v>
      </c>
      <c r="F122" s="21">
        <f>IF(OR($A122="",$B122="",$C122=""),"",B122*'MPTO_working_3-way'!$I121)</f>
        <v>4.2146362352910707</v>
      </c>
      <c r="G122" s="22">
        <f>IF(OR($A122="",$B122="",$C122=""),"",C122*'MPTO_working_3-way'!$I121)</f>
        <v>4.3296759340210986</v>
      </c>
      <c r="H122" s="17"/>
      <c r="I122" s="21"/>
      <c r="J122" s="22"/>
      <c r="K122" s="17"/>
      <c r="L122" s="21"/>
      <c r="M122" s="22"/>
      <c r="N122" s="23">
        <f t="shared" si="8"/>
        <v>52.828268270768262</v>
      </c>
      <c r="O122" s="24">
        <f t="shared" si="9"/>
        <v>23.726840091833886</v>
      </c>
      <c r="P122" s="24">
        <f t="shared" si="10"/>
        <v>23.096416804369703</v>
      </c>
      <c r="Q122" t="s">
        <v>124</v>
      </c>
      <c r="R122" t="s">
        <v>185</v>
      </c>
      <c r="S122" s="58" t="s">
        <v>349</v>
      </c>
      <c r="AD122" s="37"/>
      <c r="AE122" s="37"/>
      <c r="AH122" s="37"/>
      <c r="AI122" s="37"/>
      <c r="AJ122" t="s">
        <v>273</v>
      </c>
    </row>
    <row r="123" spans="1:36" s="36" customFormat="1" ht="15" x14ac:dyDescent="0.25">
      <c r="A123">
        <v>1.84</v>
      </c>
      <c r="B123">
        <v>3.82</v>
      </c>
      <c r="C123">
        <v>4.34</v>
      </c>
      <c r="D123" s="20">
        <f t="shared" si="7"/>
        <v>3.5673112125385931E-2</v>
      </c>
      <c r="E123" s="17">
        <f>IF(OR($A123="",$B123="",$C123=""),"",A123*'MPTO_working_3-way'!$I122)</f>
        <v>1.9194901566633167</v>
      </c>
      <c r="F123" s="21">
        <f>IF(OR($A123="",$B123="",$C123=""),"",B123*'MPTO_working_3-way'!$I122)</f>
        <v>3.9850284774205811</v>
      </c>
      <c r="G123" s="22">
        <f>IF(OR($A123="",$B123="",$C123=""),"",C123*'MPTO_working_3-way'!$I122)</f>
        <v>4.5274930869123882</v>
      </c>
      <c r="H123" s="17"/>
      <c r="I123" s="21"/>
      <c r="J123" s="22"/>
      <c r="K123" s="17"/>
      <c r="L123" s="21"/>
      <c r="M123" s="22"/>
      <c r="N123" s="23">
        <f t="shared" si="8"/>
        <v>52.097167392528732</v>
      </c>
      <c r="O123" s="24">
        <f t="shared" si="9"/>
        <v>25.09392356079918</v>
      </c>
      <c r="P123" s="24">
        <f t="shared" si="10"/>
        <v>22.087278341532919</v>
      </c>
      <c r="Q123" t="s">
        <v>189</v>
      </c>
      <c r="R123" t="s">
        <v>188</v>
      </c>
      <c r="S123" s="58" t="s">
        <v>349</v>
      </c>
      <c r="AD123" s="37"/>
      <c r="AE123" s="37"/>
      <c r="AH123" s="37"/>
      <c r="AI123" s="37"/>
      <c r="AJ123" t="s">
        <v>278</v>
      </c>
    </row>
    <row r="124" spans="1:36" s="36" customFormat="1" ht="15" x14ac:dyDescent="0.25">
      <c r="A124">
        <v>2.35</v>
      </c>
      <c r="B124">
        <v>3.37</v>
      </c>
      <c r="C124">
        <v>3.22</v>
      </c>
      <c r="D124" s="20">
        <f t="shared" si="7"/>
        <v>3.2826826149307431E-2</v>
      </c>
      <c r="E124" s="17">
        <f>IF(OR($A124="",$B124="",$C124=""),"",A124*'MPTO_working_3-way'!$I123)</f>
        <v>2.4491019425464966</v>
      </c>
      <c r="F124" s="21">
        <f>IF(OR($A124="",$B124="",$C124=""),"",B124*'MPTO_working_3-way'!$I123)</f>
        <v>3.512116402715614</v>
      </c>
      <c r="G124" s="22">
        <f>IF(OR($A124="",$B124="",$C124=""),"",C124*'MPTO_working_3-way'!$I123)</f>
        <v>3.355790746808391</v>
      </c>
      <c r="H124" s="17"/>
      <c r="I124" s="21"/>
      <c r="J124" s="22"/>
      <c r="K124" s="17"/>
      <c r="L124" s="21"/>
      <c r="M124" s="22"/>
      <c r="N124" s="23">
        <f t="shared" si="8"/>
        <v>40.831293407094051</v>
      </c>
      <c r="O124" s="24">
        <f t="shared" si="9"/>
        <v>28.472860387736208</v>
      </c>
      <c r="P124" s="24">
        <f t="shared" si="10"/>
        <v>29.799235871636963</v>
      </c>
      <c r="Q124" t="s">
        <v>258</v>
      </c>
      <c r="R124" t="s">
        <v>194</v>
      </c>
      <c r="S124" s="58" t="s">
        <v>349</v>
      </c>
      <c r="AD124" s="37"/>
      <c r="AE124" s="37"/>
      <c r="AH124" s="37"/>
      <c r="AI124" s="37"/>
      <c r="AJ124" t="s">
        <v>69</v>
      </c>
    </row>
    <row r="125" spans="1:36" s="36" customFormat="1" ht="15" x14ac:dyDescent="0.25">
      <c r="A125">
        <v>1.57</v>
      </c>
      <c r="B125">
        <v>4</v>
      </c>
      <c r="C125">
        <v>6.94</v>
      </c>
      <c r="D125" s="20">
        <f t="shared" si="7"/>
        <v>3.1034894179408523E-2</v>
      </c>
      <c r="E125" s="17">
        <f>IF(OR($A125="",$B125="",$C125=""),"",A125*'MPTO_working_3-way'!$I124)</f>
        <v>1.6260067860368559</v>
      </c>
      <c r="F125" s="21">
        <f>IF(OR($A125="",$B125="",$C125=""),"",B125*'MPTO_working_3-way'!$I124)</f>
        <v>4.1426924485015437</v>
      </c>
      <c r="G125" s="22">
        <f>IF(OR($A125="",$B125="",$C125=""),"",C125*'MPTO_working_3-way'!$I124)</f>
        <v>7.1875713981501788</v>
      </c>
      <c r="H125" s="17"/>
      <c r="I125" s="21"/>
      <c r="J125" s="22"/>
      <c r="K125" s="17"/>
      <c r="L125" s="21"/>
      <c r="M125" s="22"/>
      <c r="N125" s="23">
        <f t="shared" si="8"/>
        <v>61.500358337208908</v>
      </c>
      <c r="O125" s="24">
        <f t="shared" si="9"/>
        <v>24.138890647354494</v>
      </c>
      <c r="P125" s="24">
        <f t="shared" si="10"/>
        <v>13.912905272250429</v>
      </c>
      <c r="Q125" t="s">
        <v>193</v>
      </c>
      <c r="R125" t="s">
        <v>148</v>
      </c>
      <c r="S125" s="58" t="s">
        <v>349</v>
      </c>
      <c r="AD125" s="37"/>
      <c r="AE125" s="37"/>
      <c r="AH125" s="37"/>
      <c r="AI125" s="37"/>
      <c r="AJ125" t="s">
        <v>69</v>
      </c>
    </row>
    <row r="126" spans="1:36" s="36" customFormat="1" ht="15" x14ac:dyDescent="0.25">
      <c r="A126">
        <v>1.71</v>
      </c>
      <c r="B126">
        <v>3.85</v>
      </c>
      <c r="C126">
        <v>5.03</v>
      </c>
      <c r="D126" s="20">
        <f t="shared" si="7"/>
        <v>4.3342738435340644E-2</v>
      </c>
      <c r="E126" s="17">
        <f>IF(OR($A126="",$B126="",$C126=""),"",A126*'MPTO_working_3-way'!$I125)</f>
        <v>1.7661338727153157</v>
      </c>
      <c r="F126" s="21">
        <f>IF(OR($A126="",$B126="",$C126=""),"",B126*'MPTO_working_3-way'!$I125)</f>
        <v>3.9763832806748338</v>
      </c>
      <c r="G126" s="22">
        <f>IF(OR($A126="",$B126="",$C126=""),"",C126*'MPTO_working_3-way'!$I125)</f>
        <v>5.195118935531017</v>
      </c>
      <c r="H126" s="17"/>
      <c r="I126" s="21"/>
      <c r="J126" s="22"/>
      <c r="K126" s="17"/>
      <c r="L126" s="21"/>
      <c r="M126" s="22"/>
      <c r="N126" s="23">
        <f t="shared" si="8"/>
        <v>56.620849384569318</v>
      </c>
      <c r="O126" s="24">
        <f t="shared" si="9"/>
        <v>25.148481155224289</v>
      </c>
      <c r="P126" s="24">
        <f t="shared" si="10"/>
        <v>19.248837464734297</v>
      </c>
      <c r="Q126" t="s">
        <v>126</v>
      </c>
      <c r="R126" t="s">
        <v>303</v>
      </c>
      <c r="S126" s="58" t="s">
        <v>349</v>
      </c>
      <c r="AD126" s="37"/>
      <c r="AE126" s="37"/>
      <c r="AH126" s="37"/>
      <c r="AI126" s="37"/>
      <c r="AJ126" t="s">
        <v>275</v>
      </c>
    </row>
    <row r="127" spans="1:36" s="36" customFormat="1" ht="15" x14ac:dyDescent="0.25">
      <c r="A127">
        <v>2.44</v>
      </c>
      <c r="B127">
        <v>2.95</v>
      </c>
      <c r="C127">
        <v>3.27</v>
      </c>
      <c r="D127" s="20">
        <f t="shared" si="7"/>
        <v>5.4629513974744803E-2</v>
      </c>
      <c r="E127" s="17">
        <f>IF(OR($A127="",$B127="",$C127=""),"",A127*'MPTO_working_3-way'!$I126)</f>
        <v>2.5157251417977569</v>
      </c>
      <c r="F127" s="21">
        <f>IF(OR($A127="",$B127="",$C127=""),"",B127*'MPTO_working_3-way'!$I126)</f>
        <v>3.0415529378292554</v>
      </c>
      <c r="G127" s="22">
        <f>IF(OR($A127="",$B127="",$C127=""),"",C127*'MPTO_working_3-way'!$I126)</f>
        <v>3.3714841039666661</v>
      </c>
      <c r="H127" s="17"/>
      <c r="I127" s="21"/>
      <c r="J127" s="22"/>
      <c r="K127" s="17"/>
      <c r="L127" s="21"/>
      <c r="M127" s="22"/>
      <c r="N127" s="23">
        <f t="shared" si="8"/>
        <v>39.749970431403817</v>
      </c>
      <c r="O127" s="24">
        <f t="shared" si="9"/>
        <v>32.877941644957723</v>
      </c>
      <c r="P127" s="24">
        <f t="shared" si="10"/>
        <v>29.660528395298257</v>
      </c>
      <c r="Q127" t="s">
        <v>262</v>
      </c>
      <c r="R127" t="s">
        <v>159</v>
      </c>
      <c r="S127" s="58" t="s">
        <v>349</v>
      </c>
      <c r="AD127" s="37"/>
      <c r="AE127" s="37"/>
      <c r="AH127" s="37"/>
      <c r="AI127" s="37"/>
      <c r="AJ127" t="s">
        <v>276</v>
      </c>
    </row>
    <row r="128" spans="1:36" s="36" customFormat="1" ht="15" x14ac:dyDescent="0.25">
      <c r="A128">
        <v>2.74</v>
      </c>
      <c r="B128">
        <v>2.92</v>
      </c>
      <c r="C128">
        <v>2.88</v>
      </c>
      <c r="D128" s="20">
        <f t="shared" si="7"/>
        <v>5.4651479296514704E-2</v>
      </c>
      <c r="E128" s="17">
        <f>IF(OR($A128="",$B128="",$C128=""),"",A128*'MPTO_working_3-way'!$I127)</f>
        <v>2.8587591033128334</v>
      </c>
      <c r="F128" s="21">
        <f>IF(OR($A128="",$B128="",$C128=""),"",B128*'MPTO_working_3-way'!$I127)</f>
        <v>3.0465607962311947</v>
      </c>
      <c r="G128" s="22">
        <f>IF(OR($A128="",$B128="",$C128=""),"",C128*'MPTO_working_3-way'!$I127)</f>
        <v>3.0048270866937807</v>
      </c>
      <c r="H128" s="17"/>
      <c r="I128" s="21"/>
      <c r="J128" s="22"/>
      <c r="K128" s="17"/>
      <c r="L128" s="21"/>
      <c r="M128" s="22"/>
      <c r="N128" s="23">
        <f t="shared" si="8"/>
        <v>34.980212178114755</v>
      </c>
      <c r="O128" s="24">
        <f t="shared" si="9"/>
        <v>32.823897728778917</v>
      </c>
      <c r="P128" s="24">
        <f t="shared" si="10"/>
        <v>33.279785197234183</v>
      </c>
      <c r="Q128" t="s">
        <v>160</v>
      </c>
      <c r="R128" t="s">
        <v>130</v>
      </c>
      <c r="S128" s="58" t="s">
        <v>349</v>
      </c>
      <c r="AD128" s="37"/>
      <c r="AE128" s="37"/>
      <c r="AH128" s="37"/>
      <c r="AI128" s="37"/>
      <c r="AJ128" t="s">
        <v>276</v>
      </c>
    </row>
    <row r="129" spans="1:36" s="36" customFormat="1" ht="15" x14ac:dyDescent="0.25">
      <c r="A129">
        <v>1.36</v>
      </c>
      <c r="B129">
        <v>5.22</v>
      </c>
      <c r="C129">
        <v>8.77</v>
      </c>
      <c r="D129" s="20">
        <f t="shared" si="7"/>
        <v>4.0890084391926429E-2</v>
      </c>
      <c r="E129" s="17">
        <f>IF(OR($A129="",$B129="",$C129=""),"",A129*'MPTO_working_3-way'!$I128)</f>
        <v>1.434296139005653</v>
      </c>
      <c r="F129" s="21">
        <f>IF(OR($A129="",$B129="",$C129=""),"",B129*'MPTO_working_3-way'!$I128)</f>
        <v>5.5051660629481676</v>
      </c>
      <c r="G129" s="22">
        <f>IF(OR($A129="",$B129="",$C129=""),"",C129*'MPTO_working_3-way'!$I128)</f>
        <v>9.2491008375585118</v>
      </c>
      <c r="H129" s="17"/>
      <c r="I129" s="21"/>
      <c r="J129" s="22"/>
      <c r="K129" s="17"/>
      <c r="L129" s="21"/>
      <c r="M129" s="22"/>
      <c r="N129" s="23">
        <f t="shared" si="8"/>
        <v>69.720608792356145</v>
      </c>
      <c r="O129" s="24">
        <f t="shared" si="9"/>
        <v>18.164756313717312</v>
      </c>
      <c r="P129" s="24">
        <f t="shared" si="10"/>
        <v>10.811861796762184</v>
      </c>
      <c r="Q129" t="s">
        <v>223</v>
      </c>
      <c r="R129" t="s">
        <v>345</v>
      </c>
      <c r="S129" s="58" t="s">
        <v>349</v>
      </c>
      <c r="AD129" s="37"/>
      <c r="AE129" s="37"/>
      <c r="AH129" s="37"/>
      <c r="AI129" s="37"/>
      <c r="AJ129" t="s">
        <v>280</v>
      </c>
    </row>
    <row r="130" spans="1:36" s="36" customFormat="1" ht="15" x14ac:dyDescent="0.25">
      <c r="A130">
        <v>2.81</v>
      </c>
      <c r="B130">
        <v>3.48</v>
      </c>
      <c r="C130">
        <v>2.56</v>
      </c>
      <c r="D130" s="20">
        <f t="shared" si="7"/>
        <v>3.3853207960076848E-2</v>
      </c>
      <c r="E130" s="17">
        <f>IF(OR($A130="",$B130="",$C130=""),"",A130*'MPTO_working_3-way'!$I129)</f>
        <v>2.9635706568232063</v>
      </c>
      <c r="F130" s="21">
        <f>IF(OR($A130="",$B130="",$C130=""),"",B130*'MPTO_working_3-way'!$I129)</f>
        <v>3.6701871479518711</v>
      </c>
      <c r="G130" s="22">
        <f>IF(OR($A130="",$B130="",$C130=""),"",C130*'MPTO_working_3-way'!$I129)</f>
        <v>2.6999077869990775</v>
      </c>
      <c r="H130" s="17"/>
      <c r="I130" s="21"/>
      <c r="J130" s="22"/>
      <c r="K130" s="17"/>
      <c r="L130" s="21"/>
      <c r="M130" s="22"/>
      <c r="N130" s="23">
        <f t="shared" si="8"/>
        <v>33.7430794065139</v>
      </c>
      <c r="O130" s="24">
        <f t="shared" si="9"/>
        <v>27.246566992041394</v>
      </c>
      <c r="P130" s="24">
        <f t="shared" si="10"/>
        <v>37.038302004806276</v>
      </c>
      <c r="Q130" t="s">
        <v>267</v>
      </c>
      <c r="R130" t="s">
        <v>266</v>
      </c>
      <c r="S130" s="58" t="s">
        <v>349</v>
      </c>
      <c r="AD130" s="37"/>
      <c r="AE130" s="37"/>
      <c r="AH130" s="37"/>
      <c r="AI130" s="37"/>
      <c r="AJ130" t="s">
        <v>280</v>
      </c>
    </row>
    <row r="131" spans="1:36" s="36" customFormat="1" ht="15" x14ac:dyDescent="0.25">
      <c r="A131">
        <v>1.83</v>
      </c>
      <c r="B131">
        <v>3.64</v>
      </c>
      <c r="C131">
        <v>4.41</v>
      </c>
      <c r="D131" s="20">
        <f t="shared" si="7"/>
        <v>4.7930731771480994E-2</v>
      </c>
      <c r="E131" s="17">
        <f>IF(OR($A131="",$B131="",$C131=""),"",A131*'MPTO_working_3-way'!$I130)</f>
        <v>1.9048288544372254</v>
      </c>
      <c r="F131" s="21">
        <f>IF(OR($A131="",$B131="",$C131=""),"",B131*'MPTO_working_3-way'!$I130)</f>
        <v>3.7888399071866123</v>
      </c>
      <c r="G131" s="22">
        <f>IF(OR($A131="",$B131="",$C131=""),"",C131*'MPTO_working_3-way'!$I130)</f>
        <v>4.5903252721683954</v>
      </c>
      <c r="H131" s="17"/>
      <c r="I131" s="21"/>
      <c r="J131" s="22"/>
      <c r="K131" s="17"/>
      <c r="L131" s="21"/>
      <c r="M131" s="22"/>
      <c r="N131" s="23">
        <f t="shared" si="8"/>
        <v>52.498154764431384</v>
      </c>
      <c r="O131" s="24">
        <f t="shared" si="9"/>
        <v>26.393303082117974</v>
      </c>
      <c r="P131" s="24">
        <f t="shared" si="10"/>
        <v>21.784948575716427</v>
      </c>
      <c r="Q131" t="s">
        <v>97</v>
      </c>
      <c r="R131" t="s">
        <v>80</v>
      </c>
      <c r="S131" s="58" t="s">
        <v>350</v>
      </c>
      <c r="AD131" s="37"/>
      <c r="AE131" s="37"/>
      <c r="AH131" s="37"/>
      <c r="AI131" s="37"/>
      <c r="AJ131" t="s">
        <v>68</v>
      </c>
    </row>
    <row r="132" spans="1:36" s="36" customFormat="1" ht="15" x14ac:dyDescent="0.25">
      <c r="A132">
        <v>2.33</v>
      </c>
      <c r="B132">
        <v>3.22</v>
      </c>
      <c r="C132">
        <v>3.34</v>
      </c>
      <c r="D132" s="20">
        <f t="shared" ref="D132" si="11">IF(OR($A132="",$B132="",$C132=""),"",(1/A132)+(1/B132)+(1/C132)-1)</f>
        <v>3.9144753172193791E-2</v>
      </c>
      <c r="E132" s="17">
        <f>IF(OR($A132="",$B132="",$C132=""),"",A132*'MPTO_working_3-way'!$I131)</f>
        <v>2.4088779745469791</v>
      </c>
      <c r="F132" s="21">
        <f>IF(OR($A132="",$B132="",$C132=""),"",B132*'MPTO_working_3-way'!$I131)</f>
        <v>3.3290073296314477</v>
      </c>
      <c r="G132" s="22">
        <f>IF(OR($A132="",$B132="",$C132=""),"",C132*'MPTO_working_3-way'!$I131)</f>
        <v>3.4530697145866567</v>
      </c>
      <c r="H132" s="17"/>
      <c r="I132" s="21"/>
      <c r="J132" s="22"/>
      <c r="K132" s="17"/>
      <c r="L132" s="21"/>
      <c r="M132" s="22"/>
      <c r="N132" s="23">
        <f t="shared" si="8"/>
        <v>41.513103219272161</v>
      </c>
      <c r="O132" s="24">
        <f t="shared" si="9"/>
        <v>30.038984627609977</v>
      </c>
      <c r="P132" s="24">
        <f t="shared" si="10"/>
        <v>28.95973967092938</v>
      </c>
      <c r="Q132" t="s">
        <v>88</v>
      </c>
      <c r="R132" t="s">
        <v>86</v>
      </c>
      <c r="S132" s="58" t="s">
        <v>350</v>
      </c>
      <c r="AD132" s="37"/>
      <c r="AE132" s="37"/>
      <c r="AH132" s="37"/>
      <c r="AI132" s="37"/>
      <c r="AJ132" t="s">
        <v>115</v>
      </c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2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2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2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2022-08-05T17:12:40Z</dcterms:modified>
</cp:coreProperties>
</file>