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S25" i="8" s="1"/>
  <c r="R25" i="8"/>
  <c r="T25" i="8" s="1"/>
  <c r="O24" i="8" l="1"/>
  <c r="P24" i="8"/>
  <c r="Q24" i="8"/>
  <c r="S24" i="8" s="1"/>
  <c r="R24" i="8"/>
  <c r="T24" i="8" s="1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Q8" i="8"/>
  <c r="R8" i="8"/>
  <c r="S8" i="8"/>
  <c r="O9" i="8"/>
  <c r="P9" i="8"/>
  <c r="Q9" i="8"/>
  <c r="S9" i="8" s="1"/>
  <c r="R9" i="8"/>
  <c r="T9" i="8" s="1"/>
  <c r="O10" i="8"/>
  <c r="P10" i="8"/>
  <c r="Q10" i="8"/>
  <c r="R10" i="8"/>
  <c r="S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R20" i="8"/>
  <c r="S20" i="8"/>
  <c r="O21" i="8"/>
  <c r="P21" i="8"/>
  <c r="Q21" i="8"/>
  <c r="R21" i="8"/>
  <c r="T21" i="8" s="1"/>
  <c r="O22" i="8"/>
  <c r="P22" i="8"/>
  <c r="Q22" i="8"/>
  <c r="R22" i="8"/>
  <c r="O23" i="8"/>
  <c r="P23" i="8"/>
  <c r="Q23" i="8"/>
  <c r="R23" i="8"/>
  <c r="T23" i="8" s="1"/>
  <c r="R3" i="8"/>
  <c r="Q3" i="8"/>
  <c r="P3" i="8"/>
  <c r="O3" i="8"/>
  <c r="S3" i="8" s="1"/>
  <c r="S14" i="8" l="1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D3" i="11" s="1"/>
  <c r="C3" i="11"/>
  <c r="A4" i="11"/>
  <c r="B4" i="11"/>
  <c r="C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B9" i="11"/>
  <c r="C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B71" i="11"/>
  <c r="D71" i="11" s="1"/>
  <c r="C71" i="11"/>
  <c r="A72" i="11"/>
  <c r="B72" i="11"/>
  <c r="D72" i="11" s="1"/>
  <c r="C72" i="1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D79" i="11" s="1"/>
  <c r="C79" i="11"/>
  <c r="A80" i="11"/>
  <c r="B80" i="11"/>
  <c r="D80" i="11" s="1"/>
  <c r="C80" i="11"/>
  <c r="A81" i="11"/>
  <c r="B81" i="11"/>
  <c r="D81" i="11" s="1"/>
  <c r="C81" i="11"/>
  <c r="A82" i="11"/>
  <c r="B82" i="11"/>
  <c r="D82" i="11" s="1"/>
  <c r="C82" i="1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B87" i="11"/>
  <c r="D87" i="11" s="1"/>
  <c r="C87" i="11"/>
  <c r="A88" i="11"/>
  <c r="B88" i="11"/>
  <c r="D88" i="11" s="1"/>
  <c r="C88" i="11"/>
  <c r="A89" i="11"/>
  <c r="B89" i="11"/>
  <c r="D89" i="11" s="1"/>
  <c r="C89" i="11"/>
  <c r="A90" i="11"/>
  <c r="B90" i="11"/>
  <c r="D90" i="11" s="1"/>
  <c r="C90" i="11"/>
  <c r="A91" i="11"/>
  <c r="B91" i="11"/>
  <c r="D91" i="11" s="1"/>
  <c r="C91" i="11"/>
  <c r="A92" i="11"/>
  <c r="C92" i="11" s="1"/>
  <c r="B92" i="11"/>
  <c r="D92" i="11" s="1"/>
  <c r="A93" i="11"/>
  <c r="B93" i="11"/>
  <c r="D93" i="11" s="1"/>
  <c r="C93" i="11"/>
  <c r="A94" i="11"/>
  <c r="C94" i="11" s="1"/>
  <c r="B94" i="11"/>
  <c r="D94" i="11" s="1"/>
  <c r="A95" i="11"/>
  <c r="B95" i="11"/>
  <c r="D95" i="11" s="1"/>
  <c r="C95" i="11"/>
  <c r="A96" i="11"/>
  <c r="B96" i="11"/>
  <c r="D96" i="11" s="1"/>
  <c r="C96" i="11"/>
  <c r="A97" i="11"/>
  <c r="B97" i="11"/>
  <c r="D97" i="11" s="1"/>
  <c r="C97" i="11"/>
  <c r="A98" i="11"/>
  <c r="B98" i="11"/>
  <c r="D98" i="11" s="1"/>
  <c r="C98" i="1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B110" i="11"/>
  <c r="D110" i="11" s="1"/>
  <c r="C110" i="11"/>
  <c r="A111" i="11"/>
  <c r="B111" i="11"/>
  <c r="D111" i="11" s="1"/>
  <c r="C111" i="11"/>
  <c r="A112" i="11"/>
  <c r="B112" i="11"/>
  <c r="D112" i="11" s="1"/>
  <c r="C112" i="11"/>
  <c r="A113" i="11"/>
  <c r="B113" i="11"/>
  <c r="D113" i="11" s="1"/>
  <c r="C113" i="11"/>
  <c r="A114" i="11"/>
  <c r="B114" i="11"/>
  <c r="D114" i="11" s="1"/>
  <c r="C114" i="11"/>
  <c r="A115" i="11"/>
  <c r="B115" i="11"/>
  <c r="D115" i="11" s="1"/>
  <c r="C115" i="11"/>
  <c r="A116" i="11"/>
  <c r="B116" i="11"/>
  <c r="D116" i="11" s="1"/>
  <c r="C116" i="11"/>
  <c r="A117" i="11"/>
  <c r="B117" i="11"/>
  <c r="D117" i="11" s="1"/>
  <c r="C117" i="11"/>
  <c r="A118" i="11"/>
  <c r="B118" i="11"/>
  <c r="D118" i="11" s="1"/>
  <c r="C118" i="11"/>
  <c r="A119" i="11"/>
  <c r="B119" i="11"/>
  <c r="D119" i="11" s="1"/>
  <c r="C119" i="11"/>
  <c r="A120" i="11"/>
  <c r="B120" i="11"/>
  <c r="D120" i="11" s="1"/>
  <c r="C120" i="11"/>
  <c r="A121" i="11"/>
  <c r="B121" i="11"/>
  <c r="D121" i="11" s="1"/>
  <c r="C121" i="11"/>
  <c r="A122" i="11"/>
  <c r="B122" i="11"/>
  <c r="C122" i="11"/>
  <c r="D122" i="1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C141" i="11"/>
  <c r="A142" i="11"/>
  <c r="B142" i="11"/>
  <c r="D142" i="11" s="1"/>
  <c r="C142" i="11"/>
  <c r="A143" i="11"/>
  <c r="C143" i="11" s="1"/>
  <c r="B143" i="11"/>
  <c r="D143" i="11" s="1"/>
  <c r="A144" i="11"/>
  <c r="B144" i="11"/>
  <c r="D144" i="11" s="1"/>
  <c r="C144" i="11"/>
  <c r="A145" i="11"/>
  <c r="B145" i="11"/>
  <c r="D145" i="11" s="1"/>
  <c r="C145" i="11"/>
  <c r="A146" i="11"/>
  <c r="B146" i="11"/>
  <c r="D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C162" i="11" s="1"/>
  <c r="B162" i="11"/>
  <c r="D162" i="11" s="1"/>
  <c r="A163" i="11"/>
  <c r="C163" i="11" s="1"/>
  <c r="B163" i="11"/>
  <c r="D163" i="11" s="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42" i="10"/>
  <c r="D74" i="10"/>
  <c r="D106" i="10"/>
  <c r="D138" i="10"/>
  <c r="D170" i="10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31" i="10"/>
  <c r="D63" i="10"/>
  <c r="D95" i="10"/>
  <c r="D127" i="10"/>
  <c r="D159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6" i="10"/>
  <c r="D68" i="10"/>
  <c r="D100" i="10"/>
  <c r="D132" i="10"/>
  <c r="D164" i="10"/>
  <c r="D196" i="10"/>
  <c r="D137" i="10"/>
  <c r="D245" i="10"/>
  <c r="D309" i="10"/>
  <c r="D373" i="10"/>
  <c r="D46" i="10"/>
  <c r="D78" i="10"/>
  <c r="D110" i="10"/>
  <c r="D142" i="10"/>
  <c r="D174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35" i="10"/>
  <c r="D67" i="10"/>
  <c r="D99" i="10"/>
  <c r="D131" i="10"/>
  <c r="D163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40" i="10"/>
  <c r="D72" i="10"/>
  <c r="D104" i="10"/>
  <c r="D136" i="10"/>
  <c r="D168" i="10"/>
  <c r="D200" i="10"/>
  <c r="D34" i="10"/>
  <c r="D66" i="10"/>
  <c r="D98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27" i="10"/>
  <c r="D59" i="10"/>
  <c r="D91" i="10"/>
  <c r="D123" i="10"/>
  <c r="D155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2" i="10"/>
  <c r="D64" i="10"/>
  <c r="D96" i="10"/>
  <c r="D130" i="10"/>
  <c r="D258" i="10"/>
  <c r="D386" i="10"/>
  <c r="D514" i="10"/>
  <c r="D642" i="10"/>
  <c r="D71" i="10"/>
  <c r="D199" i="10"/>
  <c r="D327" i="10"/>
  <c r="D455" i="10"/>
  <c r="D583" i="10"/>
  <c r="D711" i="10"/>
  <c r="D839" i="10"/>
  <c r="D967" i="10"/>
  <c r="D124" i="10"/>
  <c r="D188" i="10"/>
  <c r="D57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89" i="10"/>
  <c r="D489" i="10"/>
  <c r="D709" i="10"/>
  <c r="D842" i="10"/>
  <c r="D992" i="10"/>
  <c r="D348" i="10"/>
  <c r="D604" i="10"/>
  <c r="D806" i="10"/>
  <c r="D981" i="10"/>
  <c r="D109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81" i="10"/>
  <c r="D353" i="10"/>
  <c r="D545" i="10"/>
  <c r="D720" i="10"/>
  <c r="D853" i="10"/>
  <c r="D970" i="10"/>
  <c r="D300" i="10"/>
  <c r="D556" i="10"/>
  <c r="D146" i="10"/>
  <c r="D274" i="10"/>
  <c r="D402" i="10"/>
  <c r="D530" i="10"/>
  <c r="D658" i="10"/>
  <c r="D151" i="10"/>
  <c r="D279" i="10"/>
  <c r="D407" i="10"/>
  <c r="D535" i="10"/>
  <c r="D663" i="10"/>
  <c r="D791" i="10"/>
  <c r="D919" i="10"/>
  <c r="D76" i="10"/>
  <c r="D160" i="10"/>
  <c r="D224" i="10"/>
  <c r="D169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125" i="10"/>
  <c r="D240" i="10"/>
  <c r="D58" i="10"/>
  <c r="D122" i="10"/>
  <c r="D186" i="10"/>
  <c r="D250" i="10"/>
  <c r="D314" i="10"/>
  <c r="D378" i="10"/>
  <c r="D442" i="10"/>
  <c r="D506" i="10"/>
  <c r="D570" i="10"/>
  <c r="D634" i="10"/>
  <c r="D698" i="10"/>
  <c r="D79" i="10"/>
  <c r="D143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84" i="10"/>
  <c r="D148" i="10"/>
  <c r="D212" i="10"/>
  <c r="D201" i="10"/>
  <c r="D341" i="10"/>
  <c r="D62" i="10"/>
  <c r="D126" i="10"/>
  <c r="D190" i="10"/>
  <c r="D254" i="10"/>
  <c r="D318" i="10"/>
  <c r="D382" i="10"/>
  <c r="D446" i="10"/>
  <c r="D510" i="10"/>
  <c r="D574" i="10"/>
  <c r="D638" i="10"/>
  <c r="D83" i="10"/>
  <c r="D147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88" i="10"/>
  <c r="D152" i="10"/>
  <c r="D216" i="10"/>
  <c r="D82" i="10"/>
  <c r="D38" i="10"/>
  <c r="D102" i="10"/>
  <c r="D166" i="10"/>
  <c r="D230" i="10"/>
  <c r="D294" i="10"/>
  <c r="D358" i="10"/>
  <c r="D422" i="10"/>
  <c r="D486" i="10"/>
  <c r="D550" i="10"/>
  <c r="D614" i="10"/>
  <c r="D678" i="10"/>
  <c r="D43" i="10"/>
  <c r="D107" i="10"/>
  <c r="D171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48" i="10"/>
  <c r="D112" i="10"/>
  <c r="D322" i="10"/>
  <c r="D578" i="10"/>
  <c r="D135" i="10"/>
  <c r="D391" i="10"/>
  <c r="D647" i="10"/>
  <c r="D903" i="10"/>
  <c r="D156" i="10"/>
  <c r="D153" i="10"/>
  <c r="D357" i="10"/>
  <c r="D493" i="10"/>
  <c r="D621" i="10"/>
  <c r="D733" i="10"/>
  <c r="D818" i="10"/>
  <c r="D904" i="10"/>
  <c r="D986" i="10"/>
  <c r="D385" i="10"/>
  <c r="D778" i="10"/>
  <c r="D197" i="10"/>
  <c r="D721" i="10"/>
  <c r="D45" i="10"/>
  <c r="D264" i="10"/>
  <c r="D392" i="10"/>
  <c r="D520" i="10"/>
  <c r="D648" i="10"/>
  <c r="D750" i="10"/>
  <c r="D836" i="10"/>
  <c r="D921" i="10"/>
  <c r="D999" i="10"/>
  <c r="D449" i="10"/>
  <c r="D784" i="10"/>
  <c r="D101" i="10"/>
  <c r="D684" i="10"/>
  <c r="D338" i="10"/>
  <c r="D594" i="10"/>
  <c r="D215" i="10"/>
  <c r="D471" i="10"/>
  <c r="D727" i="10"/>
  <c r="D192" i="10"/>
  <c r="D237" i="10"/>
  <c r="D405" i="10"/>
  <c r="D533" i="10"/>
  <c r="D661" i="10"/>
  <c r="D760" i="10"/>
  <c r="D845" i="10"/>
  <c r="D930" i="10"/>
  <c r="D33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181" i="10"/>
  <c r="D162" i="10"/>
  <c r="D290" i="10"/>
  <c r="D418" i="10"/>
  <c r="D546" i="10"/>
  <c r="D674" i="10"/>
  <c r="D103" i="10"/>
  <c r="D231" i="10"/>
  <c r="D359" i="10"/>
  <c r="D487" i="10"/>
  <c r="D615" i="10"/>
  <c r="D743" i="10"/>
  <c r="D871" i="10"/>
  <c r="D28" i="10"/>
  <c r="D140" i="10"/>
  <c r="D204" i="10"/>
  <c r="D185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77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177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113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93" i="10"/>
  <c r="D766" i="10"/>
  <c r="D588" i="10"/>
  <c r="D345" i="10"/>
  <c r="D874" i="10"/>
  <c r="D580" i="10"/>
  <c r="D244" i="10"/>
  <c r="D918" i="10"/>
  <c r="D498" i="10"/>
  <c r="D311" i="10"/>
  <c r="D823" i="10"/>
  <c r="D41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53" i="10"/>
  <c r="D388" i="10"/>
  <c r="D644" i="10"/>
  <c r="D833" i="10"/>
  <c r="D985" i="10"/>
  <c r="D308" i="10"/>
  <c r="D564" i="10"/>
  <c r="D780" i="10"/>
  <c r="D183" i="10"/>
  <c r="D389" i="10"/>
  <c r="D998" i="10"/>
  <c r="D288" i="10"/>
  <c r="D937" i="10"/>
  <c r="D753" i="10"/>
  <c r="D257" i="10"/>
  <c r="D762" i="10"/>
  <c r="D324" i="10"/>
  <c r="D950" i="10"/>
  <c r="D628" i="10"/>
  <c r="D306" i="10"/>
  <c r="D119" i="10"/>
  <c r="D631" i="10"/>
  <c r="D144" i="10"/>
  <c r="D349" i="10"/>
  <c r="D613" i="10"/>
  <c r="D813" i="10"/>
  <c r="D982" i="10"/>
  <c r="D757" i="10"/>
  <c r="D700" i="10"/>
  <c r="D256" i="10"/>
  <c r="D512" i="10"/>
  <c r="D745" i="10"/>
  <c r="D916" i="10"/>
  <c r="D425" i="10"/>
  <c r="D37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176" i="10"/>
  <c r="D834" i="10"/>
  <c r="D785" i="10"/>
  <c r="D852" i="10"/>
  <c r="D268" i="10"/>
  <c r="D433" i="10"/>
  <c r="D816" i="10"/>
  <c r="D452" i="10"/>
  <c r="D993" i="10"/>
  <c r="D2" i="3"/>
  <c r="D90" i="10"/>
  <c r="D154" i="10"/>
  <c r="D218" i="10"/>
  <c r="D282" i="10"/>
  <c r="D346" i="10"/>
  <c r="D410" i="10"/>
  <c r="D474" i="10"/>
  <c r="D538" i="10"/>
  <c r="D602" i="10"/>
  <c r="D666" i="10"/>
  <c r="D47" i="10"/>
  <c r="D111" i="10"/>
  <c r="D175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52" i="10"/>
  <c r="D116" i="10"/>
  <c r="D180" i="10"/>
  <c r="D73" i="10"/>
  <c r="D277" i="10"/>
  <c r="D30" i="10"/>
  <c r="D94" i="10"/>
  <c r="D158" i="10"/>
  <c r="D222" i="10"/>
  <c r="D286" i="10"/>
  <c r="D350" i="10"/>
  <c r="D414" i="10"/>
  <c r="D478" i="10"/>
  <c r="D542" i="10"/>
  <c r="D606" i="10"/>
  <c r="D670" i="10"/>
  <c r="D51" i="10"/>
  <c r="D115" i="10"/>
  <c r="D179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56" i="10"/>
  <c r="D120" i="10"/>
  <c r="D184" i="10"/>
  <c r="D50" i="10"/>
  <c r="D114" i="10"/>
  <c r="D70" i="10"/>
  <c r="D134" i="10"/>
  <c r="D198" i="10"/>
  <c r="D262" i="10"/>
  <c r="D326" i="10"/>
  <c r="D390" i="10"/>
  <c r="D454" i="10"/>
  <c r="D518" i="10"/>
  <c r="D582" i="10"/>
  <c r="D646" i="10"/>
  <c r="D75" i="10"/>
  <c r="D139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80" i="10"/>
  <c r="D194" i="10"/>
  <c r="D450" i="10"/>
  <c r="D263" i="10"/>
  <c r="D519" i="10"/>
  <c r="D775" i="10"/>
  <c r="D60" i="10"/>
  <c r="D220" i="10"/>
  <c r="D269" i="10"/>
  <c r="D429" i="10"/>
  <c r="D557" i="10"/>
  <c r="D685" i="10"/>
  <c r="D776" i="10"/>
  <c r="D861" i="10"/>
  <c r="D946" i="10"/>
  <c r="D145" i="10"/>
  <c r="D601" i="10"/>
  <c r="D922" i="10"/>
  <c r="D476" i="10"/>
  <c r="D886" i="10"/>
  <c r="D173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87" i="10"/>
  <c r="D343" i="10"/>
  <c r="D599" i="10"/>
  <c r="D855" i="10"/>
  <c r="D128" i="10"/>
  <c r="D89" i="10"/>
  <c r="D325" i="10"/>
  <c r="D469" i="10"/>
  <c r="D597" i="10"/>
  <c r="D717" i="10"/>
  <c r="D802" i="10"/>
  <c r="D888" i="10"/>
  <c r="D973" i="10"/>
  <c r="D313" i="10"/>
  <c r="D725" i="10"/>
  <c r="D252" i="10"/>
  <c r="D742" i="10"/>
  <c r="D61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129" i="10"/>
  <c r="D377" i="10"/>
  <c r="D569" i="10"/>
  <c r="D736" i="10"/>
  <c r="D864" i="10"/>
  <c r="D984" i="10"/>
  <c r="D332" i="10"/>
  <c r="D226" i="10"/>
  <c r="D354" i="10"/>
  <c r="D482" i="10"/>
  <c r="D610" i="10"/>
  <c r="D39" i="10"/>
  <c r="D167" i="10"/>
  <c r="D295" i="10"/>
  <c r="D423" i="10"/>
  <c r="D551" i="10"/>
  <c r="D679" i="10"/>
  <c r="D807" i="10"/>
  <c r="D935" i="10"/>
  <c r="D92" i="10"/>
  <c r="D172" i="10"/>
  <c r="D10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65" i="10"/>
  <c r="D337" i="10"/>
  <c r="D553" i="10"/>
  <c r="D741" i="10"/>
  <c r="D885" i="10"/>
  <c r="D69" i="10"/>
  <c r="D412" i="10"/>
  <c r="D668" i="10"/>
  <c r="D849" i="10"/>
  <c r="D141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178" i="10"/>
  <c r="D690" i="10"/>
  <c r="D503" i="10"/>
  <c r="D44" i="10"/>
  <c r="D261" i="10"/>
  <c r="D549" i="10"/>
  <c r="D770" i="10"/>
  <c r="D941" i="10"/>
  <c r="D577" i="10"/>
  <c r="D444" i="10"/>
  <c r="D157" i="10"/>
  <c r="D448" i="10"/>
  <c r="D702" i="10"/>
  <c r="D873" i="10"/>
  <c r="D225" i="10"/>
  <c r="D896" i="10"/>
  <c r="D652" i="10"/>
  <c r="D860" i="10"/>
  <c r="D161" i="10"/>
  <c r="D369" i="10"/>
  <c r="D537" i="10"/>
  <c r="D714" i="10"/>
  <c r="D832" i="10"/>
  <c r="D949" i="10"/>
  <c r="D228" i="10"/>
  <c r="D484" i="10"/>
  <c r="D726" i="10"/>
  <c r="D897" i="10"/>
  <c r="D85" i="10"/>
  <c r="D404" i="10"/>
  <c r="D660" i="10"/>
  <c r="D844" i="10"/>
  <c r="D865" i="10"/>
  <c r="D439" i="10"/>
  <c r="D645" i="10"/>
  <c r="D465" i="10"/>
  <c r="D544" i="10"/>
  <c r="D49" i="10"/>
  <c r="D97" i="10"/>
  <c r="D609" i="10"/>
  <c r="D165" i="10"/>
  <c r="D876" i="10"/>
  <c r="D737" i="10"/>
  <c r="D242" i="10"/>
  <c r="D55" i="10"/>
  <c r="D567" i="10"/>
  <c r="D108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149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121" i="10"/>
  <c r="D485" i="10"/>
  <c r="D728" i="10"/>
  <c r="D898" i="10"/>
  <c r="D361" i="10"/>
  <c r="D133" i="10"/>
  <c r="D29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1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21" i="10"/>
  <c r="D20" i="10"/>
  <c r="D23" i="10"/>
  <c r="D22" i="10"/>
  <c r="D19" i="10"/>
  <c r="D24" i="10"/>
  <c r="D25" i="10"/>
  <c r="D26" i="10"/>
  <c r="D9" i="10"/>
  <c r="D6" i="10"/>
  <c r="D4" i="10"/>
  <c r="D8" i="10"/>
  <c r="D5" i="10"/>
  <c r="D11" i="10"/>
  <c r="D12" i="10"/>
  <c r="D2" i="10"/>
  <c r="D3" i="10"/>
  <c r="D10" i="10"/>
  <c r="D7" i="10"/>
  <c r="D14" i="10"/>
  <c r="D15" i="10"/>
  <c r="D18" i="10"/>
  <c r="D16" i="10"/>
  <c r="D13" i="10"/>
  <c r="D17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J28" i="11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D98" i="9" s="1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D162" i="9" s="1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50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657" i="11" l="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03" i="5" l="1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2" i="8" l="1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V577" i="4" s="1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785" i="4" l="1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E482" i="4"/>
  <c r="AU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P478" i="4" s="1"/>
  <c r="AV478" i="4" s="1"/>
  <c r="AC478" i="4"/>
  <c r="AG478" i="4"/>
  <c r="AK552" i="4"/>
  <c r="AE552" i="4"/>
  <c r="AK478" i="4"/>
  <c r="AH474" i="4"/>
  <c r="AB217" i="4"/>
  <c r="AF478" i="4"/>
  <c r="AL478" i="4" s="1"/>
  <c r="AR478" i="4" s="1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U462" i="4"/>
  <c r="AC462" i="4"/>
  <c r="AO462" i="4" s="1"/>
  <c r="AE213" i="4"/>
  <c r="AF37" i="4"/>
  <c r="AF462" i="4"/>
  <c r="AL462" i="4" s="1"/>
  <c r="AR462" i="4" s="1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N520" i="4" s="1"/>
  <c r="AT520" i="4" s="1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O498" i="4" s="1"/>
  <c r="AU498" i="4" s="1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M442" i="4" s="1"/>
  <c r="AS442" i="4" s="1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G661" i="4" l="1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V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P287" i="4" l="1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<sst xmlns="http://schemas.openxmlformats.org/spreadsheetml/2006/main" count="1251" uniqueCount="499">
  <si>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</si>
  <si>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</si>
  <si>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</si>
  <si>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</si>
  <si>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</si>
  <si>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</si>
  <si>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</si>
  <si>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</si>
  <si>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</si>
  <si>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</si>
  <si>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</si>
  <si>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</si>
  <si>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</si>
  <si>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</si>
  <si>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</si>
  <si>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</si>
  <si>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</si>
  <si>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</si>
  <si>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</si>
  <si>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</si>
  <si>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</si>
  <si>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</si>
  <si>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</si>
  <si>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</si>
  <si>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</si>
  <si>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</si>
  <si>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</si>
  <si>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</si>
  <si>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</si>
  <si>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</si>
  <si>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</si>
  <si>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</si>
  <si>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</si>
  <si>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</si>
  <si>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</si>
  <si>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</si>
  <si>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</si>
  <si>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</si>
  <si>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</si>
  <si>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</si>
  <si>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</si>
  <si>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</si>
  <si>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</si>
  <si>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</si>
  <si>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</si>
  <si>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</si>
  <si>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</si>
  <si>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</si>
  <si>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</si>
  <si>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</si>
  <si>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</si>
  <si>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</si>
  <si>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</si>
  <si>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</si>
  <si>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</si>
  <si>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</si>
  <si>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</si>
  <si>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</si>
  <si>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</si>
  <si>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</si>
  <si>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</si>
  <si>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</si>
  <si>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</si>
  <si>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</si>
  <si>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</si>
  <si>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</si>
  <si>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</si>
  <si>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</si>
  <si>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</si>
  <si>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</si>
  <si>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</si>
  <si>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</si>
  <si>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</si>
  <si>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</si>
  <si>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</si>
  <si>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</si>
  <si>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</si>
  <si>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</si>
  <si>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</si>
  <si>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</si>
  <si>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</si>
  <si>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</si>
  <si>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</si>
  <si>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</si>
  <si>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</si>
  <si>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</si>
  <si>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</si>
  <si>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</si>
  <si>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</si>
  <si>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</si>
  <si>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</si>
  <si>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</si>
  <si>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</si>
  <si>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</si>
  <si>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</si>
  <si>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</si>
  <si>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</si>
  <si>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</si>
  <si>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</si>
  <si>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</si>
  <si>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</si>
  <si>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</si>
  <si>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</si>
  <si>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</si>
  <si>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</si>
  <si>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</si>
  <si>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</si>
  <si>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</si>
  <si>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</si>
  <si>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</si>
  <si>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</si>
  <si>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</si>
  <si>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</si>
  <si>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</si>
  <si>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</si>
  <si>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</si>
  <si>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</si>
  <si>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</si>
  <si>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</si>
  <si>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</si>
  <si>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</si>
  <si>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</si>
  <si>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</si>
  <si>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</si>
  <si>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</si>
  <si>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</si>
  <si>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</si>
  <si>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</si>
  <si>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</si>
  <si>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</si>
  <si>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</si>
  <si>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</si>
  <si>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</si>
  <si>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</si>
  <si>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</si>
  <si>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</si>
  <si>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</si>
  <si>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</si>
  <si>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</si>
  <si>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</si>
  <si>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</si>
  <si>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</si>
  <si>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</si>
  <si>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</si>
  <si>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</si>
  <si>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</si>
  <si>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</si>
  <si>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</si>
  <si>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</si>
  <si>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</si>
  <si>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</si>
  <si>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</si>
  <si>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</si>
  <si>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</si>
  <si>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</si>
  <si>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</si>
  <si>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</si>
  <si>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</si>
  <si>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</si>
  <si>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</si>
  <si>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</si>
  <si>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</si>
  <si>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</si>
  <si>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</si>
  <si>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</si>
  <si>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</si>
  <si>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</si>
  <si>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</si>
  <si>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</si>
  <si>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</si>
  <si>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</si>
  <si>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</si>
  <si>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</si>
  <si>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</si>
  <si>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</si>
  <si>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</si>
  <si>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</si>
  <si>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</si>
  <si>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</si>
  <si>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</si>
  <si>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</si>
  <si>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</si>
  <si>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</si>
  <si>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</si>
  <si>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</si>
  <si>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</si>
  <si>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</si>
  <si>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</si>
  <si>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</si>
  <si>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</si>
  <si>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</si>
  <si>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</si>
  <si>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</si>
  <si>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</si>
  <si>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</si>
  <si>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</si>
  <si>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</si>
  <si>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</si>
  <si>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</si>
  <si>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</si>
  <si>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</si>
  <si>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</si>
  <si>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</si>
  <si>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</si>
  <si>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</si>
  <si>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</si>
  <si>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</si>
  <si>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</si>
  <si>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</si>
  <si>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</si>
  <si>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</si>
  <si>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</si>
  <si>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</si>
  <si>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</si>
  <si>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</si>
  <si>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</si>
  <si>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</si>
  <si>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</si>
  <si>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</si>
  <si>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</si>
  <si>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</si>
  <si>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</si>
  <si>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</si>
  <si>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</si>
  <si>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</si>
  <si>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</si>
  <si>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</si>
  <si>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</si>
  <si>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</si>
  <si>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</si>
  <si>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</si>
  <si>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</si>
  <si>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</si>
  <si>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</si>
  <si>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</si>
  <si>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</si>
  <si>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</si>
  <si>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</si>
  <si>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</si>
  <si>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</si>
  <si>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</si>
  <si>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</si>
  <si>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</si>
  <si>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</si>
  <si>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</si>
  <si>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</si>
  <si>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</si>
  <si>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</si>
  <si>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</si>
  <si>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</si>
  <si>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</si>
  <si>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</si>
  <si>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</si>
  <si>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</si>
  <si>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</si>
  <si>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</si>
  <si>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</si>
  <si>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</si>
  <si>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</si>
  <si>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</si>
  <si>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</si>
  <si>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</si>
  <si>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</si>
  <si>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</si>
  <si>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</si>
  <si>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</si>
  <si>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</si>
  <si>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</si>
  <si>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</si>
  <si>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</si>
  <si>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</si>
  <si>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</si>
  <si>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</si>
  <si>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</si>
  <si>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</si>
  <si>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</si>
  <si>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</si>
  <si>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</si>
  <si>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</si>
  <si>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</si>
  <si>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</si>
  <si>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</si>
  <si>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</si>
  <si>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</si>
  <si>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</si>
  <si>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</si>
  <si>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</si>
  <si>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</si>
  <si>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</si>
  <si>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</si>
  <si>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</si>
  <si>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</si>
  <si>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</si>
  <si>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</si>
  <si>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</si>
  <si>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</si>
  <si>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</si>
  <si>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</si>
  <si>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</si>
  <si>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</si>
  <si>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</si>
  <si>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</si>
  <si>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</si>
  <si>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</si>
  <si>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</si>
  <si>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</si>
  <si>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</si>
  <si>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</si>
  <si>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</si>
  <si>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</si>
  <si>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</si>
  <si>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</si>
  <si>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</si>
  <si>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</si>
  <si>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</si>
  <si>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</si>
  <si>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</si>
  <si>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</si>
  <si>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</si>
  <si>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</si>
  <si>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</si>
  <si>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</si>
  <si>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</si>
  <si>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</si>
  <si>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</si>
  <si>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</si>
  <si>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</si>
  <si>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</si>
  <si>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</si>
  <si>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</si>
  <si>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</si>
  <si>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</si>
  <si>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</si>
  <si>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</si>
  <si>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</si>
  <si>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</si>
  <si>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</si>
  <si>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</si>
  <si>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</si>
  <si>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</si>
  <si>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</si>
  <si>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</si>
  <si>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</si>
  <si>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</si>
  <si>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</si>
  <si>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</si>
  <si>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</si>
  <si>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</si>
  <si>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</si>
  <si>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</si>
  <si>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</si>
  <si>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</si>
  <si>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</si>
  <si>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</si>
  <si>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</si>
  <si>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</si>
  <si>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</si>
  <si>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</si>
  <si>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</si>
  <si>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</si>
  <si>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</si>
  <si>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</si>
  <si>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</si>
  <si>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</si>
  <si>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</si>
  <si>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</si>
  <si>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</si>
  <si>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</si>
  <si>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</si>
  <si>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</si>
  <si>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</si>
  <si>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</si>
  <si>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</si>
  <si>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</si>
  <si>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</si>
  <si>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</si>
  <si>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</si>
  <si>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</si>
  <si>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</si>
  <si>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</si>
  <si>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</si>
  <si>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</si>
  <si>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</si>
  <si>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</si>
  <si>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</si>
  <si>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</si>
  <si>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</si>
  <si>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</si>
  <si>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</si>
  <si>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</si>
  <si>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</si>
  <si>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</si>
  <si>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</si>
  <si>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</si>
  <si>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</si>
  <si>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</si>
  <si>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</si>
  <si>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</si>
  <si>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</si>
  <si>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</si>
  <si>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</si>
  <si>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</si>
  <si>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</si>
  <si>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</si>
  <si>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</si>
  <si>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</si>
  <si>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</si>
  <si>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</si>
  <si>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</si>
  <si>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</si>
  <si>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</si>
  <si>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</si>
  <si>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</si>
  <si>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</si>
  <si>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</si>
  <si>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</si>
  <si>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</si>
  <si>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</si>
  <si>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</si>
  <si>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</si>
  <si>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</si>
  <si>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</si>
  <si>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</si>
  <si>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</si>
  <si>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</si>
  <si>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</si>
  <si>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</si>
  <si>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</si>
  <si>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</si>
  <si>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</si>
  <si>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</si>
  <si>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</si>
  <si>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</si>
  <si>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</si>
  <si>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</si>
  <si>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</si>
  <si>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</si>
  <si>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</si>
  <si>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</si>
  <si>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</si>
  <si>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</si>
  <si>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</si>
  <si>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</si>
  <si>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</si>
  <si>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</si>
  <si>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</si>
  <si>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</si>
  <si>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</si>
  <si>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</si>
  <si>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</si>
  <si>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</si>
  <si>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</si>
  <si>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</si>
  <si>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</si>
  <si>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</si>
  <si>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</si>
  <si>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</si>
  <si>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</si>
  <si>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</si>
  <si>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</si>
  <si>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</si>
  <si>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</si>
  <si>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</si>
  <si>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</si>
  <si>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</si>
  <si>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</si>
  <si>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</si>
  <si>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</si>
  <si>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</si>
  <si>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</si>
  <si>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</si>
  <si>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</si>
  <si>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</si>
  <si>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</si>
  <si>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</si>
  <si>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</si>
  <si>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</si>
  <si>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</si>
  <si>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</si>
  <si>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</si>
  <si>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</si>
  <si>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</si>
  <si>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</si>
  <si>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</si>
  <si>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</si>
  <si>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</si>
  <si>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</si>
  <si>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</si>
  <si>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</si>
  <si>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</si>
  <si>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</si>
  <si>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</si>
  <si>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</si>
  <si>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</si>
  <si>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</si>
  <si>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</si>
  <si>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</si>
  <si>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</si>
  <si>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ov1.25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</si>
</sst>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1.0420112422030368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1.0549385447709132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1.0521795989414335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1.0534523975910519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1.050186013602848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1.0509442098096211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1.0466503691020506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1.0649132392287108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1.064647591214239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1.0572141669010744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1.0730588601512996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1.0761167628409323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1.0735476924363523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1.0609541449825806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1.0614473041522947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1.0679692406564159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1.0614473041522947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1.079695817455218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1.0369403410931437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1.0715316850742669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1.0577874143093966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1.0636410008450974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1.09115731488971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1.0826197001143916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1.0502331463685681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1.96</v>
      </c>
      <c r="B2" s="4">
        <f>IF('True_Odds_Calculator_2-way'!B3="","",'True_Odds_Calculator_2-way'!B3)</f>
        <v>1.93</v>
      </c>
      <c r="C2" s="4">
        <f t="shared" ref="C2:C65" si="0">IF(A2="","",((1/A2)+(1/B2))-1)</f>
        <v>2.8338796658559762E-2</v>
      </c>
      <c r="D2" s="4">
        <f>IF(A2="","",(2*A2)/(2-($C2*A2)))</f>
        <v>2.0159880622468553</v>
      </c>
      <c r="E2" s="4">
        <f>IF(B2="","",(2*B2)/(2-($C2*B2)))</f>
        <v>1.9842635333613092</v>
      </c>
      <c r="G2" s="4">
        <f t="shared" ref="G2:G65" si="1">IF(A2="","",C2+1)</f>
        <v>1.0283387966585598</v>
      </c>
    </row>
    <row r="3" spans="1:7" x14ac:dyDescent="0.2">
      <c r="A3" s="4">
        <f>IF('True_Odds_Calculator_2-way'!A4="","",'True_Odds_Calculator_2-way'!A4)</f>
        <v>2.46</v>
      </c>
      <c r="B3" s="4">
        <f>IF('True_Odds_Calculator_2-way'!B4="","",'True_Odds_Calculator_2-way'!B4)</f>
        <v>1.59</v>
      </c>
      <c r="C3" s="4">
        <f t="shared" si="0"/>
        <v>3.5434882650713373E-2</v>
      </c>
      <c r="D3" s="4">
        <f t="shared" ref="D3:D66" si="2">IF(A3="","",(2*A3)/(2-($C3*A3)))</f>
        <v>2.5721049516669958</v>
      </c>
      <c r="E3" s="4">
        <f t="shared" ref="E3:E66" si="3">IF(B3="","",(2*B3)/(2-($C3*B3)))</f>
        <v>1.6360898481616264</v>
      </c>
      <c r="G3" s="4">
        <f t="shared" si="1"/>
        <v>1.0354348826507134</v>
      </c>
    </row>
    <row r="4" spans="1:7" x14ac:dyDescent="0.2">
      <c r="A4" s="4">
        <f>IF('True_Odds_Calculator_2-way'!A5="","",'True_Odds_Calculator_2-way'!A5)</f>
        <v>2.4</v>
      </c>
      <c r="B4" s="4">
        <f>IF('True_Odds_Calculator_2-way'!B5="","",'True_Odds_Calculator_2-way'!B5)</f>
        <v>1.62</v>
      </c>
      <c r="C4" s="4">
        <f t="shared" si="0"/>
        <v>3.3950617283950546E-2</v>
      </c>
      <c r="D4" s="4">
        <f t="shared" si="2"/>
        <v>2.5019305019305014</v>
      </c>
      <c r="E4" s="4">
        <f t="shared" si="3"/>
        <v>1.6658097686375322</v>
      </c>
      <c r="G4" s="4">
        <f t="shared" si="1"/>
        <v>1.0339506172839505</v>
      </c>
    </row>
    <row r="5" spans="1:7" x14ac:dyDescent="0.2">
      <c r="A5" s="4">
        <f>IF('True_Odds_Calculator_2-way'!A6="","",'True_Odds_Calculator_2-way'!A6)</f>
        <v>2.6</v>
      </c>
      <c r="B5" s="4">
        <f>IF('True_Odds_Calculator_2-way'!B6="","",'True_Odds_Calculator_2-way'!B6)</f>
        <v>1.54</v>
      </c>
      <c r="C5" s="4">
        <f t="shared" si="0"/>
        <v>3.3966033966033926E-2</v>
      </c>
      <c r="D5" s="4">
        <f t="shared" si="2"/>
        <v>2.7201086956521738</v>
      </c>
      <c r="E5" s="4">
        <f t="shared" si="3"/>
        <v>1.5813586097946286</v>
      </c>
      <c r="G5" s="4">
        <f t="shared" si="1"/>
        <v>1.0339660339660339</v>
      </c>
    </row>
    <row r="6" spans="1:7" x14ac:dyDescent="0.2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3.3225814910969431E-2</v>
      </c>
      <c r="D6" s="4">
        <f t="shared" si="2"/>
        <v>2.315792669966295</v>
      </c>
      <c r="E6" s="4">
        <f t="shared" si="3"/>
        <v>1.7599981538319522</v>
      </c>
      <c r="G6" s="4">
        <f t="shared" si="1"/>
        <v>1.0332258149109694</v>
      </c>
    </row>
    <row r="7" spans="1:7" x14ac:dyDescent="0.2">
      <c r="A7" s="4">
        <f>IF('True_Odds_Calculator_2-way'!A8="","",'True_Odds_Calculator_2-way'!A8)</f>
        <v>1.8</v>
      </c>
      <c r="B7" s="4">
        <f>IF('True_Odds_Calculator_2-way'!B8="","",'True_Odds_Calculator_2-way'!B8)</f>
        <v>2.09</v>
      </c>
      <c r="C7" s="4">
        <f t="shared" si="0"/>
        <v>3.4024455077086735E-2</v>
      </c>
      <c r="D7" s="4">
        <f t="shared" si="2"/>
        <v>1.8568608094768018</v>
      </c>
      <c r="E7" s="4">
        <f t="shared" si="3"/>
        <v>2.1670506912442398</v>
      </c>
      <c r="G7" s="4">
        <f t="shared" si="1"/>
        <v>1.0340244550770867</v>
      </c>
    </row>
    <row r="8" spans="1:7" x14ac:dyDescent="0.2">
      <c r="A8" s="4">
        <f>IF('True_Odds_Calculator_2-way'!A9="","",'True_Odds_Calculator_2-way'!A9)</f>
        <v>1.98</v>
      </c>
      <c r="B8" s="4">
        <f>IF('True_Odds_Calculator_2-way'!B9="","",'True_Odds_Calculator_2-way'!B9)</f>
        <v>1.9</v>
      </c>
      <c r="C8" s="4">
        <f t="shared" si="0"/>
        <v>3.1366294524189264E-2</v>
      </c>
      <c r="D8" s="4">
        <f t="shared" si="2"/>
        <v>2.0434546442151005</v>
      </c>
      <c r="E8" s="4">
        <f t="shared" si="3"/>
        <v>1.9583550234252993</v>
      </c>
      <c r="G8" s="4">
        <f t="shared" si="1"/>
        <v>1.0313662945241893</v>
      </c>
    </row>
    <row r="9" spans="1:7" x14ac:dyDescent="0.2">
      <c r="A9" s="4">
        <f>IF('True_Odds_Calculator_2-way'!A10="","",'True_Odds_Calculator_2-way'!A10)</f>
        <v>2.9</v>
      </c>
      <c r="B9" s="4">
        <f>IF('True_Odds_Calculator_2-way'!B10="","",'True_Odds_Calculator_2-way'!B10)</f>
        <v>1.44</v>
      </c>
      <c r="C9" s="4">
        <f t="shared" si="0"/>
        <v>3.9272030651340994E-2</v>
      </c>
      <c r="D9" s="4">
        <f t="shared" si="2"/>
        <v>3.0751104565537557</v>
      </c>
      <c r="E9" s="4">
        <f t="shared" si="3"/>
        <v>1.481902058197303</v>
      </c>
      <c r="G9" s="4">
        <f t="shared" si="1"/>
        <v>1.039272030651341</v>
      </c>
    </row>
    <row r="10" spans="1:7" x14ac:dyDescent="0.2">
      <c r="A10" s="4">
        <f>IF('True_Odds_Calculator_2-way'!A11="","",'True_Odds_Calculator_2-way'!A11)</f>
        <v>2.82</v>
      </c>
      <c r="B10" s="4">
        <f>IF('True_Odds_Calculator_2-way'!B11="","",'True_Odds_Calculator_2-way'!B11)</f>
        <v>1.46</v>
      </c>
      <c r="C10" s="4">
        <f t="shared" si="0"/>
        <v>3.9541435927329172E-2</v>
      </c>
      <c r="D10" s="4">
        <f t="shared" si="2"/>
        <v>2.9865080516465974</v>
      </c>
      <c r="E10" s="4">
        <f t="shared" si="3"/>
        <v>1.5033958957131379</v>
      </c>
      <c r="G10" s="4">
        <f t="shared" si="1"/>
        <v>1.0395414359273292</v>
      </c>
    </row>
    <row r="11" spans="1:7" x14ac:dyDescent="0.2">
      <c r="A11" s="4">
        <f>IF('True_Odds_Calculator_2-way'!A12="","",'True_Odds_Calculator_2-way'!A12)</f>
        <v>2.36</v>
      </c>
      <c r="B11" s="4">
        <f>IF('True_Odds_Calculator_2-way'!B12="","",'True_Odds_Calculator_2-way'!B12)</f>
        <v>1.63</v>
      </c>
      <c r="C11" s="4">
        <f t="shared" si="0"/>
        <v>3.7225746074659449E-2</v>
      </c>
      <c r="D11" s="4">
        <f t="shared" si="2"/>
        <v>2.4684291581108826</v>
      </c>
      <c r="E11" s="4">
        <f t="shared" si="3"/>
        <v>1.6809998252053835</v>
      </c>
      <c r="G11" s="4">
        <f t="shared" si="1"/>
        <v>1.0372257460746594</v>
      </c>
    </row>
    <row r="12" spans="1:7" x14ac:dyDescent="0.2">
      <c r="A12" s="4">
        <f>IF('True_Odds_Calculator_2-way'!A13="","",'True_Odds_Calculator_2-way'!A13)</f>
        <v>2.86</v>
      </c>
      <c r="B12" s="4">
        <f>IF('True_Odds_Calculator_2-way'!B13="","",'True_Odds_Calculator_2-way'!B13)</f>
        <v>1.44</v>
      </c>
      <c r="C12" s="4">
        <f t="shared" si="0"/>
        <v>4.4094794094794221E-2</v>
      </c>
      <c r="D12" s="4">
        <f t="shared" si="2"/>
        <v>3.0524755410613702</v>
      </c>
      <c r="E12" s="4">
        <f t="shared" si="3"/>
        <v>1.4872165246280515</v>
      </c>
      <c r="G12" s="4">
        <f t="shared" si="1"/>
        <v>1.0440947940947942</v>
      </c>
    </row>
    <row r="13" spans="1:7" x14ac:dyDescent="0.2">
      <c r="A13" s="4">
        <f>IF('True_Odds_Calculator_2-way'!A14="","",'True_Odds_Calculator_2-way'!A14)</f>
        <v>3.13</v>
      </c>
      <c r="B13" s="4">
        <f>IF('True_Odds_Calculator_2-way'!B14="","",'True_Odds_Calculator_2-way'!B14)</f>
        <v>1.38</v>
      </c>
      <c r="C13" s="4">
        <f t="shared" si="0"/>
        <v>4.4126499050794132E-2</v>
      </c>
      <c r="D13" s="4">
        <f t="shared" si="2"/>
        <v>3.3621857242936097</v>
      </c>
      <c r="E13" s="4">
        <f t="shared" si="3"/>
        <v>1.4233367383925923</v>
      </c>
      <c r="G13" s="4">
        <f t="shared" si="1"/>
        <v>1.0441264990507941</v>
      </c>
    </row>
    <row r="14" spans="1:7" x14ac:dyDescent="0.2">
      <c r="A14" s="4">
        <f>IF('True_Odds_Calculator_2-way'!A15="","",'True_Odds_Calculator_2-way'!A15)</f>
        <v>2.9</v>
      </c>
      <c r="B14" s="4">
        <f>IF('True_Odds_Calculator_2-way'!B15="","",'True_Odds_Calculator_2-way'!B15)</f>
        <v>1.43</v>
      </c>
      <c r="C14" s="4">
        <f t="shared" si="0"/>
        <v>4.4128285507595955E-2</v>
      </c>
      <c r="D14" s="4">
        <f t="shared" si="2"/>
        <v>3.0982443033246176</v>
      </c>
      <c r="E14" s="4">
        <f t="shared" si="3"/>
        <v>1.4765889264732064</v>
      </c>
      <c r="G14" s="4">
        <f t="shared" si="1"/>
        <v>1.044128285507596</v>
      </c>
    </row>
    <row r="15" spans="1:7" x14ac:dyDescent="0.2">
      <c r="A15" s="4">
        <f>IF('True_Odds_Calculator_2-way'!A16="","",'True_Odds_Calculator_2-way'!A16)</f>
        <v>2.66</v>
      </c>
      <c r="B15" s="4">
        <f>IF('True_Odds_Calculator_2-way'!B16="","",'True_Odds_Calculator_2-way'!B16)</f>
        <v>1.51</v>
      </c>
      <c r="C15" s="4">
        <f t="shared" si="0"/>
        <v>3.8191505253199143E-2</v>
      </c>
      <c r="D15" s="4">
        <f t="shared" si="2"/>
        <v>2.802344240563734</v>
      </c>
      <c r="E15" s="4">
        <f t="shared" si="3"/>
        <v>1.5548329655866526</v>
      </c>
      <c r="G15" s="4">
        <f t="shared" si="1"/>
        <v>1.0381915052531991</v>
      </c>
    </row>
    <row r="16" spans="1:7" x14ac:dyDescent="0.2">
      <c r="A16" s="4">
        <f>IF('True_Odds_Calculator_2-way'!A17="","",'True_Odds_Calculator_2-way'!A17)</f>
        <v>2.76</v>
      </c>
      <c r="B16" s="4">
        <f>IF('True_Odds_Calculator_2-way'!B17="","",'True_Odds_Calculator_2-way'!B17)</f>
        <v>1.48</v>
      </c>
      <c r="C16" s="4">
        <f t="shared" si="0"/>
        <v>3.7994516255385857E-2</v>
      </c>
      <c r="D16" s="4">
        <f t="shared" si="2"/>
        <v>2.9127210496292069</v>
      </c>
      <c r="E16" s="4">
        <f t="shared" si="3"/>
        <v>1.5228153892036982</v>
      </c>
      <c r="G16" s="4">
        <f t="shared" si="1"/>
        <v>1.0379945162553859</v>
      </c>
    </row>
    <row r="17" spans="1:7" x14ac:dyDescent="0.2">
      <c r="A17" s="4">
        <f>IF('True_Odds_Calculator_2-way'!A18="","",'True_Odds_Calculator_2-way'!A18)</f>
        <v>2.63</v>
      </c>
      <c r="B17" s="4">
        <f>IF('True_Odds_Calculator_2-way'!B18="","",'True_Odds_Calculator_2-way'!B18)</f>
        <v>1.51</v>
      </c>
      <c r="C17" s="4">
        <f t="shared" si="0"/>
        <v>4.2479792511268322E-2</v>
      </c>
      <c r="D17" s="4">
        <f t="shared" si="2"/>
        <v>2.7856065654262965</v>
      </c>
      <c r="E17" s="4">
        <f t="shared" si="3"/>
        <v>1.5600337831202247</v>
      </c>
      <c r="G17" s="4">
        <f t="shared" si="1"/>
        <v>1.0424797925112683</v>
      </c>
    </row>
    <row r="18" spans="1:7" x14ac:dyDescent="0.2">
      <c r="A18" s="4">
        <f>IF('True_Odds_Calculator_2-way'!A19="","",'True_Odds_Calculator_2-way'!A19)</f>
        <v>2.76</v>
      </c>
      <c r="B18" s="4">
        <f>IF('True_Odds_Calculator_2-way'!B19="","",'True_Odds_Calculator_2-way'!B19)</f>
        <v>1.48</v>
      </c>
      <c r="C18" s="4">
        <f t="shared" si="0"/>
        <v>3.7994516255385857E-2</v>
      </c>
      <c r="D18" s="4">
        <f t="shared" si="2"/>
        <v>2.9127210496292069</v>
      </c>
      <c r="E18" s="4">
        <f t="shared" si="3"/>
        <v>1.5228153892036982</v>
      </c>
      <c r="G18" s="4">
        <f t="shared" si="1"/>
        <v>1.0379945162553859</v>
      </c>
    </row>
    <row r="19" spans="1:7" x14ac:dyDescent="0.2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4.7732755049828324E-2</v>
      </c>
      <c r="D19" s="4">
        <f t="shared" si="2"/>
        <v>1.4805288504897098</v>
      </c>
      <c r="E19" s="4">
        <f t="shared" si="3"/>
        <v>3.0810405014826774</v>
      </c>
      <c r="G19" s="4">
        <f t="shared" si="1"/>
        <v>1.0477327550498283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2.4916986953225084E-2</v>
      </c>
      <c r="D20" s="4">
        <f t="shared" si="2"/>
        <v>2.1458748281762841</v>
      </c>
      <c r="E20" s="4">
        <f t="shared" si="3"/>
        <v>1.8726956692045928</v>
      </c>
      <c r="G20" s="4">
        <f t="shared" si="1"/>
        <v>1.0249169869532251</v>
      </c>
    </row>
    <row r="21" spans="1:7" x14ac:dyDescent="0.2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4.2943310984548067E-2</v>
      </c>
      <c r="D21" s="4">
        <f t="shared" si="2"/>
        <v>3.1039421176295079</v>
      </c>
      <c r="E21" s="4">
        <f t="shared" si="3"/>
        <v>1.4752982468579936</v>
      </c>
      <c r="G21" s="4">
        <f t="shared" si="1"/>
        <v>1.0429433109845481</v>
      </c>
    </row>
    <row r="22" spans="1:7" x14ac:dyDescent="0.2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3.8527765820060234E-2</v>
      </c>
      <c r="D22" s="4">
        <f t="shared" si="2"/>
        <v>1.9076165058509547</v>
      </c>
      <c r="E22" s="4">
        <f t="shared" si="3"/>
        <v>2.1017869260348339</v>
      </c>
      <c r="G22" s="4">
        <f t="shared" si="1"/>
        <v>1.0385277658200602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4.1666666666666519E-2</v>
      </c>
      <c r="D23" s="4">
        <f t="shared" si="2"/>
        <v>1.7409326424870464</v>
      </c>
      <c r="E23" s="4">
        <f t="shared" si="3"/>
        <v>2.3496503496503496</v>
      </c>
      <c r="G23" s="4">
        <f t="shared" si="1"/>
        <v>1.0416666666666665</v>
      </c>
    </row>
    <row r="24" spans="1:7" x14ac:dyDescent="0.2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5.4414335664335844E-2</v>
      </c>
      <c r="D24" s="4">
        <f t="shared" si="2"/>
        <v>1.4878881482685744</v>
      </c>
      <c r="E24" s="4">
        <f t="shared" si="3"/>
        <v>3.0496501166277912</v>
      </c>
      <c r="G24" s="4">
        <f t="shared" si="1"/>
        <v>1.0544143356643358</v>
      </c>
    </row>
    <row r="25" spans="1:7" x14ac:dyDescent="0.2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5.2659631169384991E-2</v>
      </c>
      <c r="D25" s="4">
        <f t="shared" si="2"/>
        <v>1.6594728462763138</v>
      </c>
      <c r="E25" s="4">
        <f t="shared" si="3"/>
        <v>2.516362660944206</v>
      </c>
      <c r="G25" s="4">
        <f t="shared" si="1"/>
        <v>1.052659631169385</v>
      </c>
    </row>
    <row r="26" spans="1:7" x14ac:dyDescent="0.2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3.3530739384231012E-2</v>
      </c>
      <c r="D26" s="4">
        <f t="shared" si="2"/>
        <v>2.1873783563495448</v>
      </c>
      <c r="E26" s="4">
        <f t="shared" si="3"/>
        <v>1.8421915345285409</v>
      </c>
      <c r="G26" s="4">
        <f t="shared" si="1"/>
        <v>1.033530739384231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1.96</v>
      </c>
      <c r="B2" s="4">
        <f>IF('True_Odds_Calculator_2-way'!B3="","",'True_Odds_Calculator_2-way'!B3)</f>
        <v>1.93</v>
      </c>
      <c r="C2" s="4">
        <f>1/A2</f>
        <v>0.51020408163265307</v>
      </c>
      <c r="D2">
        <f>1/B2</f>
        <v>0.5181347150259068</v>
      </c>
      <c r="E2">
        <f>C2+D2-1</f>
        <v>2.8338796658559762E-2</v>
      </c>
      <c r="F2">
        <f>C2+D2-(C2*D2)-1</f>
        <v>-0.23601564978322942</v>
      </c>
      <c r="G2">
        <v>0</v>
      </c>
      <c r="H2">
        <f>C2*D2</f>
        <v>0.26435444644178918</v>
      </c>
      <c r="I2">
        <f>((-4*F2*H2)^0.5)/(2*F2)</f>
        <v>-1.0583343916682539</v>
      </c>
      <c r="J2">
        <f>(-((-4*F2*H2)^0.5))/(2*F2)</f>
        <v>1.0583343916682539</v>
      </c>
      <c r="K2">
        <f>IF(A2="","",(C2/($J2+C2-($J2*C2))))</f>
        <v>0.49603149604724417</v>
      </c>
      <c r="L2">
        <f>IF(B2="","",(D2/($J2+D2-($J2*D2))))</f>
        <v>0.50396850395275605</v>
      </c>
      <c r="M2">
        <f>IF(A2="","",1/K2)</f>
        <v>2.0160010160015238</v>
      </c>
      <c r="N2">
        <f>IF(B2="","",1/L2)</f>
        <v>1.9842509842514759</v>
      </c>
    </row>
    <row r="3" spans="1:14" x14ac:dyDescent="0.25">
      <c r="A3" s="4">
        <f>IF('True_Odds_Calculator_2-way'!A4="","",'True_Odds_Calculator_2-way'!A4)</f>
        <v>2.46</v>
      </c>
      <c r="B3" s="4">
        <f>IF('True_Odds_Calculator_2-way'!B4="","",'True_Odds_Calculator_2-way'!B4)</f>
        <v>1.59</v>
      </c>
      <c r="C3" s="4">
        <f t="shared" ref="C3:C66" si="0">1/A3</f>
        <v>0.4065040650406504</v>
      </c>
      <c r="D3">
        <f t="shared" ref="D3:D66" si="1">1/B3</f>
        <v>0.62893081761006286</v>
      </c>
      <c r="E3">
        <f t="shared" ref="E3:E66" si="2">C3+D3-1</f>
        <v>3.5434882650713373E-2</v>
      </c>
      <c r="F3">
        <f t="shared" ref="F3:F66" si="3">C3+D3-(C3*D3)-1</f>
        <v>-0.22022805133711709</v>
      </c>
      <c r="G3">
        <v>0</v>
      </c>
      <c r="H3">
        <f t="shared" ref="H3:H66" si="4">C3*D3</f>
        <v>0.25566293398783041</v>
      </c>
      <c r="I3">
        <f t="shared" ref="I3:I66" si="5">((-4*F3*H3)^0.5)/(2*F3)</f>
        <v>-1.0774510935845931</v>
      </c>
      <c r="J3">
        <f t="shared" ref="J3:J66" si="6">(-((-4*F3*H3)^0.5))/(2*F3)</f>
        <v>1.0774510935845931</v>
      </c>
      <c r="K3">
        <f t="shared" ref="K3:K66" si="7">IF(A3="","",(C3/($J3+C3-($J3*C3))))</f>
        <v>0.38863950806180297</v>
      </c>
      <c r="L3">
        <f t="shared" ref="L3:L66" si="8">IF(B3="","",(D3/($J3+D3-($J3*D3))))</f>
        <v>0.61136049193819697</v>
      </c>
      <c r="M3">
        <f t="shared" ref="M3:M66" si="9">IF(A3="","",1/K3)</f>
        <v>2.5730785966335055</v>
      </c>
      <c r="N3">
        <f t="shared" ref="N3:N66" si="10">IF(B3="","",1/L3)</f>
        <v>1.6356961452149104</v>
      </c>
    </row>
    <row r="4" spans="1:14" x14ac:dyDescent="0.25">
      <c r="A4" s="4">
        <f>IF('True_Odds_Calculator_2-way'!A5="","",'True_Odds_Calculator_2-way'!A5)</f>
        <v>2.4</v>
      </c>
      <c r="B4" s="4">
        <f>IF('True_Odds_Calculator_2-way'!B5="","",'True_Odds_Calculator_2-way'!B5)</f>
        <v>1.62</v>
      </c>
      <c r="C4" s="4">
        <f t="shared" si="0"/>
        <v>0.41666666666666669</v>
      </c>
      <c r="D4">
        <f t="shared" si="1"/>
        <v>0.61728395061728392</v>
      </c>
      <c r="E4">
        <f t="shared" si="2"/>
        <v>3.3950617283950546E-2</v>
      </c>
      <c r="F4">
        <f t="shared" si="3"/>
        <v>-0.22325102880658443</v>
      </c>
      <c r="G4">
        <v>0</v>
      </c>
      <c r="H4">
        <f t="shared" si="4"/>
        <v>0.25720164609053497</v>
      </c>
      <c r="I4">
        <f t="shared" si="5"/>
        <v>-1.0733469768527295</v>
      </c>
      <c r="J4">
        <f t="shared" si="6"/>
        <v>1.0733469768527295</v>
      </c>
      <c r="K4">
        <f t="shared" si="7"/>
        <v>0.3995707383438068</v>
      </c>
      <c r="L4">
        <f t="shared" si="8"/>
        <v>0.60042926165619326</v>
      </c>
      <c r="M4">
        <f t="shared" si="9"/>
        <v>2.502685767593821</v>
      </c>
      <c r="N4">
        <f t="shared" si="10"/>
        <v>1.6654751256486924</v>
      </c>
    </row>
    <row r="5" spans="1:14" x14ac:dyDescent="0.25">
      <c r="A5" s="4">
        <f>IF('True_Odds_Calculator_2-way'!A6="","",'True_Odds_Calculator_2-way'!A6)</f>
        <v>2.6</v>
      </c>
      <c r="B5" s="4">
        <f>IF('True_Odds_Calculator_2-way'!B6="","",'True_Odds_Calculator_2-way'!B6)</f>
        <v>1.54</v>
      </c>
      <c r="C5" s="4">
        <f t="shared" si="0"/>
        <v>0.38461538461538458</v>
      </c>
      <c r="D5">
        <f t="shared" si="1"/>
        <v>0.64935064935064934</v>
      </c>
      <c r="E5">
        <f t="shared" si="2"/>
        <v>3.3966033966033926E-2</v>
      </c>
      <c r="F5">
        <f t="shared" si="3"/>
        <v>-0.2157842157842158</v>
      </c>
      <c r="G5">
        <v>0</v>
      </c>
      <c r="H5">
        <f t="shared" si="4"/>
        <v>0.24975024975024973</v>
      </c>
      <c r="I5">
        <f t="shared" si="5"/>
        <v>-1.075828707279838</v>
      </c>
      <c r="J5">
        <f t="shared" si="6"/>
        <v>1.075828707279838</v>
      </c>
      <c r="K5">
        <f t="shared" si="7"/>
        <v>0.36746792744318868</v>
      </c>
      <c r="L5">
        <f t="shared" si="8"/>
        <v>0.63253207255681121</v>
      </c>
      <c r="M5">
        <f t="shared" si="9"/>
        <v>2.7213259316477414</v>
      </c>
      <c r="N5">
        <f t="shared" si="10"/>
        <v>1.5809475019311128</v>
      </c>
    </row>
    <row r="6" spans="1:14" x14ac:dyDescent="0.25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0.44843049327354262</v>
      </c>
      <c r="D6">
        <f t="shared" si="1"/>
        <v>0.58479532163742687</v>
      </c>
      <c r="E6">
        <f t="shared" si="2"/>
        <v>3.3225814910969431E-2</v>
      </c>
      <c r="F6">
        <f t="shared" si="3"/>
        <v>-0.22901423963496192</v>
      </c>
      <c r="G6">
        <v>0</v>
      </c>
      <c r="H6">
        <f t="shared" si="4"/>
        <v>0.26224005454593136</v>
      </c>
      <c r="I6">
        <f t="shared" si="5"/>
        <v>-1.070084984173661</v>
      </c>
      <c r="J6">
        <f t="shared" si="6"/>
        <v>1.070084984173661</v>
      </c>
      <c r="K6">
        <f t="shared" si="7"/>
        <v>0.43174080130549697</v>
      </c>
      <c r="L6">
        <f t="shared" si="8"/>
        <v>0.56825919869450314</v>
      </c>
      <c r="M6">
        <f t="shared" si="9"/>
        <v>2.3162045305336028</v>
      </c>
      <c r="N6">
        <f t="shared" si="10"/>
        <v>1.7597603387632996</v>
      </c>
    </row>
    <row r="7" spans="1:14" x14ac:dyDescent="0.25">
      <c r="A7" s="4">
        <f>IF('True_Odds_Calculator_2-way'!A8="","",'True_Odds_Calculator_2-way'!A8)</f>
        <v>1.8</v>
      </c>
      <c r="B7" s="4">
        <f>IF('True_Odds_Calculator_2-way'!B8="","",'True_Odds_Calculator_2-way'!B8)</f>
        <v>2.09</v>
      </c>
      <c r="C7" s="4">
        <f t="shared" si="0"/>
        <v>0.55555555555555558</v>
      </c>
      <c r="D7">
        <f t="shared" si="1"/>
        <v>0.47846889952153115</v>
      </c>
      <c r="E7">
        <f t="shared" si="2"/>
        <v>3.4024455077086735E-2</v>
      </c>
      <c r="F7">
        <f t="shared" si="3"/>
        <v>-0.23179160021265277</v>
      </c>
      <c r="G7">
        <v>0</v>
      </c>
      <c r="H7">
        <f t="shared" si="4"/>
        <v>0.26581605528973956</v>
      </c>
      <c r="I7">
        <f t="shared" si="5"/>
        <v>-1.0708823421952987</v>
      </c>
      <c r="J7">
        <f t="shared" si="6"/>
        <v>1.0708823421952987</v>
      </c>
      <c r="K7">
        <f t="shared" si="7"/>
        <v>0.53858826760586154</v>
      </c>
      <c r="L7">
        <f t="shared" si="8"/>
        <v>0.46141173239413841</v>
      </c>
      <c r="M7">
        <f t="shared" si="9"/>
        <v>1.8567058737562385</v>
      </c>
      <c r="N7">
        <f t="shared" si="10"/>
        <v>2.1672617529928755</v>
      </c>
    </row>
    <row r="8" spans="1:14" x14ac:dyDescent="0.25">
      <c r="A8" s="4">
        <f>IF('True_Odds_Calculator_2-way'!A9="","",'True_Odds_Calculator_2-way'!A9)</f>
        <v>1.98</v>
      </c>
      <c r="B8" s="4">
        <f>IF('True_Odds_Calculator_2-way'!B9="","",'True_Odds_Calculator_2-way'!B9)</f>
        <v>1.9</v>
      </c>
      <c r="C8" s="4">
        <f t="shared" si="0"/>
        <v>0.50505050505050508</v>
      </c>
      <c r="D8">
        <f t="shared" si="1"/>
        <v>0.52631578947368418</v>
      </c>
      <c r="E8">
        <f t="shared" si="2"/>
        <v>3.1366294524189264E-2</v>
      </c>
      <c r="F8">
        <f t="shared" si="3"/>
        <v>-0.23444976076555024</v>
      </c>
      <c r="G8">
        <v>0</v>
      </c>
      <c r="H8">
        <f t="shared" si="4"/>
        <v>0.26581605528973951</v>
      </c>
      <c r="I8">
        <f t="shared" si="5"/>
        <v>-1.0647942749998998</v>
      </c>
      <c r="J8">
        <f t="shared" si="6"/>
        <v>1.0647942749998998</v>
      </c>
      <c r="K8">
        <f t="shared" si="7"/>
        <v>0.48935688187389592</v>
      </c>
      <c r="L8">
        <f t="shared" si="8"/>
        <v>0.51064311812610408</v>
      </c>
      <c r="M8">
        <f t="shared" si="9"/>
        <v>2.0434983894999017</v>
      </c>
      <c r="N8">
        <f t="shared" si="10"/>
        <v>1.9583148474999099</v>
      </c>
    </row>
    <row r="9" spans="1:14" x14ac:dyDescent="0.25">
      <c r="A9" s="4">
        <f>IF('True_Odds_Calculator_2-way'!A10="","",'True_Odds_Calculator_2-way'!A10)</f>
        <v>2.9</v>
      </c>
      <c r="B9" s="4">
        <f>IF('True_Odds_Calculator_2-way'!B10="","",'True_Odds_Calculator_2-way'!B10)</f>
        <v>1.44</v>
      </c>
      <c r="C9" s="4">
        <f t="shared" si="0"/>
        <v>0.34482758620689657</v>
      </c>
      <c r="D9">
        <f t="shared" si="1"/>
        <v>0.69444444444444442</v>
      </c>
      <c r="E9">
        <f t="shared" si="2"/>
        <v>3.9272030651340994E-2</v>
      </c>
      <c r="F9">
        <f t="shared" si="3"/>
        <v>-0.20019157088122608</v>
      </c>
      <c r="G9">
        <v>0</v>
      </c>
      <c r="H9">
        <f t="shared" si="4"/>
        <v>0.23946360153256704</v>
      </c>
      <c r="I9">
        <f t="shared" si="5"/>
        <v>-1.0936965981495177</v>
      </c>
      <c r="J9">
        <f t="shared" si="6"/>
        <v>1.0936965981495177</v>
      </c>
      <c r="K9">
        <f t="shared" si="7"/>
        <v>0.3248838055157513</v>
      </c>
      <c r="L9">
        <f t="shared" si="8"/>
        <v>0.67511619448424876</v>
      </c>
      <c r="M9">
        <f t="shared" si="9"/>
        <v>3.0780235364840833</v>
      </c>
      <c r="N9">
        <f t="shared" si="10"/>
        <v>1.4812265031857879</v>
      </c>
    </row>
    <row r="10" spans="1:14" x14ac:dyDescent="0.25">
      <c r="A10" s="4">
        <f>IF('True_Odds_Calculator_2-way'!A11="","",'True_Odds_Calculator_2-way'!A11)</f>
        <v>2.82</v>
      </c>
      <c r="B10" s="4">
        <f>IF('True_Odds_Calculator_2-way'!B11="","",'True_Odds_Calculator_2-way'!B11)</f>
        <v>1.46</v>
      </c>
      <c r="C10" s="4">
        <f t="shared" si="0"/>
        <v>0.3546099290780142</v>
      </c>
      <c r="D10">
        <f t="shared" si="1"/>
        <v>0.68493150684931503</v>
      </c>
      <c r="E10">
        <f t="shared" si="2"/>
        <v>3.9541435927329172E-2</v>
      </c>
      <c r="F10">
        <f t="shared" si="3"/>
        <v>-0.20334207713980379</v>
      </c>
      <c r="G10">
        <v>0</v>
      </c>
      <c r="H10">
        <f t="shared" si="4"/>
        <v>0.24288351306713299</v>
      </c>
      <c r="I10">
        <f t="shared" si="5"/>
        <v>-1.0929124924699354</v>
      </c>
      <c r="J10">
        <f t="shared" si="6"/>
        <v>1.0929124924699354</v>
      </c>
      <c r="K10">
        <f t="shared" si="7"/>
        <v>0.33454877845281611</v>
      </c>
      <c r="L10">
        <f t="shared" si="8"/>
        <v>0.66545122154718395</v>
      </c>
      <c r="M10">
        <f t="shared" si="9"/>
        <v>2.9891007362952826</v>
      </c>
      <c r="N10">
        <f t="shared" si="10"/>
        <v>1.50273974653617</v>
      </c>
    </row>
    <row r="11" spans="1:14" x14ac:dyDescent="0.25">
      <c r="A11" s="4">
        <f>IF('True_Odds_Calculator_2-way'!A12="","",'True_Odds_Calculator_2-way'!A12)</f>
        <v>2.36</v>
      </c>
      <c r="B11" s="4">
        <f>IF('True_Odds_Calculator_2-way'!B12="","",'True_Odds_Calculator_2-way'!B12)</f>
        <v>1.63</v>
      </c>
      <c r="C11" s="4">
        <f t="shared" si="0"/>
        <v>0.42372881355932207</v>
      </c>
      <c r="D11">
        <f t="shared" si="1"/>
        <v>0.61349693251533743</v>
      </c>
      <c r="E11">
        <f t="shared" si="2"/>
        <v>3.7225746074659449E-2</v>
      </c>
      <c r="F11">
        <f t="shared" si="3"/>
        <v>-0.2227305812623479</v>
      </c>
      <c r="G11">
        <v>0</v>
      </c>
      <c r="H11">
        <f t="shared" si="4"/>
        <v>0.25995632733700741</v>
      </c>
      <c r="I11">
        <f t="shared" si="5"/>
        <v>-1.0803395392536073</v>
      </c>
      <c r="J11">
        <f t="shared" si="6"/>
        <v>1.0803395392536073</v>
      </c>
      <c r="K11">
        <f t="shared" si="7"/>
        <v>0.40497933867464492</v>
      </c>
      <c r="L11">
        <f t="shared" si="8"/>
        <v>0.59502066132535514</v>
      </c>
      <c r="M11">
        <f t="shared" si="9"/>
        <v>2.4692617733849058</v>
      </c>
      <c r="N11">
        <f t="shared" si="10"/>
        <v>1.6806139097297725</v>
      </c>
    </row>
    <row r="12" spans="1:14" x14ac:dyDescent="0.25">
      <c r="A12" s="4">
        <f>IF('True_Odds_Calculator_2-way'!A13="","",'True_Odds_Calculator_2-way'!A13)</f>
        <v>2.86</v>
      </c>
      <c r="B12" s="4">
        <f>IF('True_Odds_Calculator_2-way'!B13="","",'True_Odds_Calculator_2-way'!B13)</f>
        <v>1.44</v>
      </c>
      <c r="C12" s="4">
        <f t="shared" si="0"/>
        <v>0.34965034965034969</v>
      </c>
      <c r="D12">
        <f t="shared" si="1"/>
        <v>0.69444444444444442</v>
      </c>
      <c r="E12">
        <f t="shared" si="2"/>
        <v>4.4094794094794221E-2</v>
      </c>
      <c r="F12">
        <f t="shared" si="3"/>
        <v>-0.19871794871794868</v>
      </c>
      <c r="G12">
        <v>0</v>
      </c>
      <c r="H12">
        <f t="shared" si="4"/>
        <v>0.24281274281274284</v>
      </c>
      <c r="I12">
        <f t="shared" si="5"/>
        <v>-1.1053942207134548</v>
      </c>
      <c r="J12">
        <f t="shared" si="6"/>
        <v>1.1053942207134548</v>
      </c>
      <c r="K12">
        <f t="shared" si="7"/>
        <v>0.32722157058583895</v>
      </c>
      <c r="L12">
        <f t="shared" si="8"/>
        <v>0.67277842941416099</v>
      </c>
      <c r="M12">
        <f t="shared" si="9"/>
        <v>3.0560332505270256</v>
      </c>
      <c r="N12">
        <f t="shared" si="10"/>
        <v>1.4863734571139202</v>
      </c>
    </row>
    <row r="13" spans="1:14" x14ac:dyDescent="0.25">
      <c r="A13" s="4">
        <f>IF('True_Odds_Calculator_2-way'!A14="","",'True_Odds_Calculator_2-way'!A14)</f>
        <v>3.13</v>
      </c>
      <c r="B13" s="4">
        <f>IF('True_Odds_Calculator_2-way'!B14="","",'True_Odds_Calculator_2-way'!B14)</f>
        <v>1.38</v>
      </c>
      <c r="C13" s="4">
        <f t="shared" si="0"/>
        <v>0.31948881789137379</v>
      </c>
      <c r="D13">
        <f t="shared" si="1"/>
        <v>0.7246376811594204</v>
      </c>
      <c r="E13">
        <f t="shared" si="2"/>
        <v>4.4126499050794132E-2</v>
      </c>
      <c r="F13">
        <f t="shared" si="3"/>
        <v>-0.18738713710237531</v>
      </c>
      <c r="G13">
        <v>0</v>
      </c>
      <c r="H13">
        <f t="shared" si="4"/>
        <v>0.23151363615316944</v>
      </c>
      <c r="I13">
        <f t="shared" si="5"/>
        <v>-1.1115228625097586</v>
      </c>
      <c r="J13">
        <f t="shared" si="6"/>
        <v>1.1115228625097586</v>
      </c>
      <c r="K13">
        <f t="shared" si="7"/>
        <v>0.29695234566594209</v>
      </c>
      <c r="L13">
        <f t="shared" si="8"/>
        <v>0.70304765433405814</v>
      </c>
      <c r="M13">
        <f t="shared" si="9"/>
        <v>3.3675436971457859</v>
      </c>
      <c r="N13">
        <f t="shared" si="10"/>
        <v>1.4223786877537079</v>
      </c>
    </row>
    <row r="14" spans="1:14" x14ac:dyDescent="0.25">
      <c r="A14" s="4">
        <f>IF('True_Odds_Calculator_2-way'!A15="","",'True_Odds_Calculator_2-way'!A15)</f>
        <v>2.9</v>
      </c>
      <c r="B14" s="4">
        <f>IF('True_Odds_Calculator_2-way'!B15="","",'True_Odds_Calculator_2-way'!B15)</f>
        <v>1.43</v>
      </c>
      <c r="C14" s="4">
        <f t="shared" si="0"/>
        <v>0.34482758620689657</v>
      </c>
      <c r="D14">
        <f t="shared" si="1"/>
        <v>0.69930069930069938</v>
      </c>
      <c r="E14">
        <f t="shared" si="2"/>
        <v>4.4128285507595955E-2</v>
      </c>
      <c r="F14">
        <f t="shared" si="3"/>
        <v>-0.19700988666505903</v>
      </c>
      <c r="G14">
        <v>0</v>
      </c>
      <c r="H14">
        <f t="shared" si="4"/>
        <v>0.24113817217265499</v>
      </c>
      <c r="I14">
        <f t="shared" si="5"/>
        <v>-1.1063409095203594</v>
      </c>
      <c r="J14">
        <f t="shared" si="6"/>
        <v>1.1063409095203594</v>
      </c>
      <c r="K14">
        <f t="shared" si="7"/>
        <v>0.32236770277424032</v>
      </c>
      <c r="L14">
        <f t="shared" si="8"/>
        <v>0.67763229722575968</v>
      </c>
      <c r="M14">
        <f t="shared" si="9"/>
        <v>3.1020477280886829</v>
      </c>
      <c r="N14">
        <f t="shared" si="10"/>
        <v>1.4757265910937543</v>
      </c>
    </row>
    <row r="15" spans="1:14" x14ac:dyDescent="0.25">
      <c r="A15" s="4">
        <f>IF('True_Odds_Calculator_2-way'!A16="","",'True_Odds_Calculator_2-way'!A16)</f>
        <v>2.66</v>
      </c>
      <c r="B15" s="4">
        <f>IF('True_Odds_Calculator_2-way'!B16="","",'True_Odds_Calculator_2-way'!B16)</f>
        <v>1.51</v>
      </c>
      <c r="C15" s="4">
        <f t="shared" si="0"/>
        <v>0.37593984962406013</v>
      </c>
      <c r="D15">
        <f t="shared" si="1"/>
        <v>0.66225165562913912</v>
      </c>
      <c r="E15">
        <f t="shared" si="2"/>
        <v>3.8191505253199143E-2</v>
      </c>
      <c r="F15">
        <f t="shared" si="3"/>
        <v>-0.21077528257730427</v>
      </c>
      <c r="G15">
        <v>0</v>
      </c>
      <c r="H15">
        <f t="shared" si="4"/>
        <v>0.24896678783050341</v>
      </c>
      <c r="I15">
        <f t="shared" si="5"/>
        <v>-1.0868281233544477</v>
      </c>
      <c r="J15">
        <f t="shared" si="6"/>
        <v>1.0868281233544477</v>
      </c>
      <c r="K15">
        <f t="shared" si="7"/>
        <v>0.35661625150597864</v>
      </c>
      <c r="L15">
        <f t="shared" si="8"/>
        <v>0.64338374849402136</v>
      </c>
      <c r="M15">
        <f t="shared" si="9"/>
        <v>2.8041346847683837</v>
      </c>
      <c r="N15">
        <f t="shared" si="10"/>
        <v>1.5542823429107684</v>
      </c>
    </row>
    <row r="16" spans="1:14" x14ac:dyDescent="0.25">
      <c r="A16" s="4">
        <f>IF('True_Odds_Calculator_2-way'!A17="","",'True_Odds_Calculator_2-way'!A17)</f>
        <v>2.76</v>
      </c>
      <c r="B16" s="4">
        <f>IF('True_Odds_Calculator_2-way'!B17="","",'True_Odds_Calculator_2-way'!B17)</f>
        <v>1.48</v>
      </c>
      <c r="C16" s="4">
        <f t="shared" si="0"/>
        <v>0.3623188405797102</v>
      </c>
      <c r="D16">
        <f t="shared" si="1"/>
        <v>0.67567567567567566</v>
      </c>
      <c r="E16">
        <f t="shared" si="2"/>
        <v>3.7994516255385857E-2</v>
      </c>
      <c r="F16">
        <f t="shared" si="3"/>
        <v>-0.20681551116333718</v>
      </c>
      <c r="G16">
        <v>0</v>
      </c>
      <c r="H16">
        <f t="shared" si="4"/>
        <v>0.2448100274187231</v>
      </c>
      <c r="I16">
        <f t="shared" si="5"/>
        <v>-1.0879853497231118</v>
      </c>
      <c r="J16">
        <f t="shared" si="6"/>
        <v>1.0879853497231118</v>
      </c>
      <c r="K16">
        <f t="shared" si="7"/>
        <v>0.34307033081725358</v>
      </c>
      <c r="L16">
        <f t="shared" si="8"/>
        <v>0.65692966918274631</v>
      </c>
      <c r="M16">
        <f t="shared" si="9"/>
        <v>2.9148542155126762</v>
      </c>
      <c r="N16">
        <f t="shared" si="10"/>
        <v>1.5222329678670938</v>
      </c>
    </row>
    <row r="17" spans="1:14" x14ac:dyDescent="0.25">
      <c r="A17" s="4">
        <f>IF('True_Odds_Calculator_2-way'!A18="","",'True_Odds_Calculator_2-way'!A18)</f>
        <v>2.63</v>
      </c>
      <c r="B17" s="4">
        <f>IF('True_Odds_Calculator_2-way'!B18="","",'True_Odds_Calculator_2-way'!B18)</f>
        <v>1.51</v>
      </c>
      <c r="C17" s="4">
        <f t="shared" si="0"/>
        <v>0.38022813688212931</v>
      </c>
      <c r="D17">
        <f t="shared" si="1"/>
        <v>0.66225165562913912</v>
      </c>
      <c r="E17">
        <f t="shared" si="2"/>
        <v>4.2479792511268322E-2</v>
      </c>
      <c r="F17">
        <f t="shared" si="3"/>
        <v>-0.20932692065570468</v>
      </c>
      <c r="G17">
        <v>0</v>
      </c>
      <c r="H17">
        <f t="shared" si="4"/>
        <v>0.25180671316697306</v>
      </c>
      <c r="I17">
        <f t="shared" si="5"/>
        <v>-1.0967840087249536</v>
      </c>
      <c r="J17">
        <f t="shared" si="6"/>
        <v>1.0967840087249536</v>
      </c>
      <c r="K17">
        <f t="shared" si="7"/>
        <v>0.35871120219022673</v>
      </c>
      <c r="L17">
        <f t="shared" si="8"/>
        <v>0.64128879780977321</v>
      </c>
      <c r="M17">
        <f t="shared" si="9"/>
        <v>2.7877579342216747</v>
      </c>
      <c r="N17">
        <f t="shared" si="10"/>
        <v>1.5593598444497263</v>
      </c>
    </row>
    <row r="18" spans="1:14" x14ac:dyDescent="0.25">
      <c r="A18" s="4">
        <f>IF('True_Odds_Calculator_2-way'!A19="","",'True_Odds_Calculator_2-way'!A19)</f>
        <v>2.76</v>
      </c>
      <c r="B18" s="4">
        <f>IF('True_Odds_Calculator_2-way'!B19="","",'True_Odds_Calculator_2-way'!B19)</f>
        <v>1.48</v>
      </c>
      <c r="C18" s="4">
        <f t="shared" si="0"/>
        <v>0.3623188405797102</v>
      </c>
      <c r="D18">
        <f t="shared" si="1"/>
        <v>0.67567567567567566</v>
      </c>
      <c r="E18">
        <f t="shared" si="2"/>
        <v>3.7994516255385857E-2</v>
      </c>
      <c r="F18">
        <f t="shared" si="3"/>
        <v>-0.20681551116333718</v>
      </c>
      <c r="G18">
        <v>0</v>
      </c>
      <c r="H18">
        <f t="shared" si="4"/>
        <v>0.2448100274187231</v>
      </c>
      <c r="I18">
        <f t="shared" si="5"/>
        <v>-1.0879853497231118</v>
      </c>
      <c r="J18">
        <f t="shared" si="6"/>
        <v>1.0879853497231118</v>
      </c>
      <c r="K18">
        <f t="shared" si="7"/>
        <v>0.34307033081725358</v>
      </c>
      <c r="L18">
        <f t="shared" si="8"/>
        <v>0.65692966918274631</v>
      </c>
      <c r="M18">
        <f t="shared" si="9"/>
        <v>2.9148542155126762</v>
      </c>
      <c r="N18">
        <f t="shared" si="10"/>
        <v>1.5222329678670938</v>
      </c>
    </row>
    <row r="19" spans="1:14" x14ac:dyDescent="0.25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0.69930069930069938</v>
      </c>
      <c r="D19">
        <f t="shared" si="1"/>
        <v>0.34843205574912889</v>
      </c>
      <c r="E19">
        <f t="shared" si="2"/>
        <v>4.7732755049828324E-2</v>
      </c>
      <c r="F19">
        <f t="shared" si="3"/>
        <v>-0.19592602519431779</v>
      </c>
      <c r="G19">
        <v>0</v>
      </c>
      <c r="H19">
        <f t="shared" si="4"/>
        <v>0.24365878024414611</v>
      </c>
      <c r="I19">
        <f t="shared" si="5"/>
        <v>-1.1151799920304557</v>
      </c>
      <c r="J19">
        <f t="shared" si="6"/>
        <v>1.1151799920304557</v>
      </c>
      <c r="K19">
        <f t="shared" si="7"/>
        <v>0.67589150583910462</v>
      </c>
      <c r="L19">
        <f t="shared" si="8"/>
        <v>0.32410849416089516</v>
      </c>
      <c r="M19">
        <f t="shared" si="9"/>
        <v>1.479527396573096</v>
      </c>
      <c r="N19">
        <f t="shared" si="10"/>
        <v>3.0853865850969528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0.47846889952153115</v>
      </c>
      <c r="D20">
        <f t="shared" si="1"/>
        <v>0.54644808743169393</v>
      </c>
      <c r="E20">
        <f t="shared" si="2"/>
        <v>2.4916986953225084E-2</v>
      </c>
      <c r="F20">
        <f t="shared" si="3"/>
        <v>-0.23654142808586287</v>
      </c>
      <c r="G20">
        <v>0</v>
      </c>
      <c r="H20">
        <f t="shared" si="4"/>
        <v>0.26145841503908801</v>
      </c>
      <c r="I20">
        <f t="shared" si="5"/>
        <v>-1.0513509339597378</v>
      </c>
      <c r="J20">
        <f t="shared" si="6"/>
        <v>1.0513509339597378</v>
      </c>
      <c r="K20">
        <f t="shared" si="7"/>
        <v>0.46598919212836404</v>
      </c>
      <c r="L20">
        <f t="shared" si="8"/>
        <v>0.53401080787163591</v>
      </c>
      <c r="M20">
        <f t="shared" si="9"/>
        <v>2.145972518016114</v>
      </c>
      <c r="N20">
        <f t="shared" si="10"/>
        <v>1.8726212751865827</v>
      </c>
    </row>
    <row r="21" spans="1:14" x14ac:dyDescent="0.25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0.3436426116838488</v>
      </c>
      <c r="D21">
        <f t="shared" si="1"/>
        <v>0.69930069930069938</v>
      </c>
      <c r="E21">
        <f t="shared" si="2"/>
        <v>4.2943310984548067E-2</v>
      </c>
      <c r="F21">
        <f t="shared" si="3"/>
        <v>-0.19736620767548607</v>
      </c>
      <c r="G21">
        <v>0</v>
      </c>
      <c r="H21">
        <f t="shared" si="4"/>
        <v>0.24030951866003414</v>
      </c>
      <c r="I21">
        <f t="shared" si="5"/>
        <v>-1.10344092836073</v>
      </c>
      <c r="J21">
        <f t="shared" si="6"/>
        <v>1.10344092836073</v>
      </c>
      <c r="K21">
        <f t="shared" si="7"/>
        <v>0.32179461788018088</v>
      </c>
      <c r="L21">
        <f t="shared" si="8"/>
        <v>0.67820538211981918</v>
      </c>
      <c r="M21">
        <f t="shared" si="9"/>
        <v>3.1075721731689949</v>
      </c>
      <c r="N21">
        <f t="shared" si="10"/>
        <v>1.4744795991951138</v>
      </c>
    </row>
    <row r="22" spans="1:14" x14ac:dyDescent="0.25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0.54347826086956519</v>
      </c>
      <c r="D22">
        <f t="shared" si="1"/>
        <v>0.49504950495049505</v>
      </c>
      <c r="E22">
        <f t="shared" si="2"/>
        <v>3.8527765820060234E-2</v>
      </c>
      <c r="F22">
        <f t="shared" si="3"/>
        <v>-0.23052087817477407</v>
      </c>
      <c r="G22">
        <v>0</v>
      </c>
      <c r="H22">
        <f t="shared" si="4"/>
        <v>0.26904864399483425</v>
      </c>
      <c r="I22">
        <f t="shared" si="5"/>
        <v>-1.080339539253607</v>
      </c>
      <c r="J22">
        <f t="shared" si="6"/>
        <v>1.080339539253607</v>
      </c>
      <c r="K22">
        <f t="shared" si="7"/>
        <v>0.52425045981949592</v>
      </c>
      <c r="L22">
        <f t="shared" si="8"/>
        <v>0.4757495401805043</v>
      </c>
      <c r="M22">
        <f t="shared" si="9"/>
        <v>1.9074852129730298</v>
      </c>
      <c r="N22">
        <f t="shared" si="10"/>
        <v>2.1019463300386789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0.59523809523809523</v>
      </c>
      <c r="D23">
        <f t="shared" si="1"/>
        <v>0.4464285714285714</v>
      </c>
      <c r="E23">
        <f t="shared" si="2"/>
        <v>4.1666666666666519E-2</v>
      </c>
      <c r="F23">
        <f t="shared" si="3"/>
        <v>-0.22406462585034026</v>
      </c>
      <c r="G23">
        <v>0</v>
      </c>
      <c r="H23">
        <f t="shared" si="4"/>
        <v>0.26573129251700678</v>
      </c>
      <c r="I23">
        <f t="shared" si="5"/>
        <v>-1.0890171046725801</v>
      </c>
      <c r="J23">
        <f t="shared" si="6"/>
        <v>1.0890171046725801</v>
      </c>
      <c r="K23">
        <f t="shared" si="7"/>
        <v>0.5745371023930006</v>
      </c>
      <c r="L23">
        <f t="shared" si="8"/>
        <v>0.42546289760699951</v>
      </c>
      <c r="M23">
        <f t="shared" si="9"/>
        <v>1.7405316311773544</v>
      </c>
      <c r="N23">
        <f t="shared" si="10"/>
        <v>2.3503812097939996</v>
      </c>
    </row>
    <row r="24" spans="1:14" x14ac:dyDescent="0.25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0.69930069930069938</v>
      </c>
      <c r="D24">
        <f t="shared" si="1"/>
        <v>0.35511363636363641</v>
      </c>
      <c r="E24">
        <f t="shared" si="2"/>
        <v>5.4414335664335844E-2</v>
      </c>
      <c r="F24">
        <f t="shared" si="3"/>
        <v>-0.1939168785759694</v>
      </c>
      <c r="G24">
        <v>0</v>
      </c>
      <c r="H24">
        <f t="shared" si="4"/>
        <v>0.24833121424030521</v>
      </c>
      <c r="I24">
        <f t="shared" si="5"/>
        <v>-1.1316388537144457</v>
      </c>
      <c r="J24">
        <f t="shared" si="6"/>
        <v>1.1316388537144457</v>
      </c>
      <c r="K24">
        <f t="shared" si="7"/>
        <v>0.67267377482789603</v>
      </c>
      <c r="L24">
        <f t="shared" si="8"/>
        <v>0.32732622517210391</v>
      </c>
      <c r="M24">
        <f t="shared" si="9"/>
        <v>1.4866047070972115</v>
      </c>
      <c r="N24">
        <f t="shared" si="10"/>
        <v>3.0550561583454332</v>
      </c>
    </row>
    <row r="25" spans="1:14" x14ac:dyDescent="0.25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0.62893081761006286</v>
      </c>
      <c r="D25">
        <f t="shared" si="1"/>
        <v>0.42372881355932207</v>
      </c>
      <c r="E25">
        <f t="shared" si="2"/>
        <v>5.2659631169384991E-2</v>
      </c>
      <c r="F25">
        <f t="shared" si="3"/>
        <v>-0.21383647798742134</v>
      </c>
      <c r="G25">
        <v>0</v>
      </c>
      <c r="H25">
        <f t="shared" si="4"/>
        <v>0.26649610915680633</v>
      </c>
      <c r="I25">
        <f t="shared" si="5"/>
        <v>-1.1163607017227666</v>
      </c>
      <c r="J25">
        <f t="shared" si="6"/>
        <v>1.1163607017227666</v>
      </c>
      <c r="K25">
        <f t="shared" si="7"/>
        <v>0.60289892589305494</v>
      </c>
      <c r="L25">
        <f t="shared" si="8"/>
        <v>0.39710107410694506</v>
      </c>
      <c r="M25">
        <f t="shared" si="9"/>
        <v>1.6586528140164323</v>
      </c>
      <c r="N25">
        <f t="shared" si="10"/>
        <v>2.5182505543429619</v>
      </c>
    </row>
    <row r="26" spans="1:14" x14ac:dyDescent="0.25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0.47393364928909953</v>
      </c>
      <c r="D26">
        <f t="shared" si="1"/>
        <v>0.55959709009513148</v>
      </c>
      <c r="E26">
        <f t="shared" si="2"/>
        <v>3.3530739384231012E-2</v>
      </c>
      <c r="F26">
        <f t="shared" si="3"/>
        <v>-0.23168115165611569</v>
      </c>
      <c r="G26">
        <v>0</v>
      </c>
      <c r="H26">
        <f t="shared" si="4"/>
        <v>0.2652118910403467</v>
      </c>
      <c r="I26">
        <f t="shared" si="5"/>
        <v>-1.0699196023072943</v>
      </c>
      <c r="J26">
        <f t="shared" si="6"/>
        <v>1.0699196023072943</v>
      </c>
      <c r="K26">
        <f t="shared" si="7"/>
        <v>0.45711971203586105</v>
      </c>
      <c r="L26">
        <f t="shared" si="8"/>
        <v>0.5428802879641389</v>
      </c>
      <c r="M26">
        <f t="shared" si="9"/>
        <v>2.1876107585610964</v>
      </c>
      <c r="N26">
        <f t="shared" si="10"/>
        <v>1.842026727015841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90" zoomScaleNormal="90" workbookViewId="0">
      <pane ySplit="2" topLeftCell="A3" activePane="bottomLeft" state="frozen"/>
      <selection pane="bottomLeft" activeCell="Q36" sqref="Q3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2" t="s">
        <v>9</v>
      </c>
      <c r="B1" s="73"/>
      <c r="C1" s="18"/>
      <c r="D1" s="74" t="s">
        <v>25</v>
      </c>
      <c r="E1" s="73"/>
      <c r="F1" s="74" t="s">
        <v>23</v>
      </c>
      <c r="G1" s="73"/>
      <c r="H1" s="74" t="s">
        <v>11</v>
      </c>
      <c r="I1" s="73"/>
      <c r="J1" s="74" t="s">
        <v>10</v>
      </c>
      <c r="K1" s="73"/>
      <c r="L1" s="70" t="s">
        <v>227</v>
      </c>
      <c r="M1" s="71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ht="15" x14ac:dyDescent="0.25">
      <c r="A3">
        <v>1.96</v>
      </c>
      <c r="B3">
        <v>1.93</v>
      </c>
      <c r="C3" s="20">
        <f t="shared" ref="C3:C66" si="0">IF(OR($A3="",$B3=""),"",(1/A3)+(1/B3)-1)</f>
        <v>2.8338796658559762E-2</v>
      </c>
      <c r="D3" s="17">
        <f>IF(OR($A3="",$B3=""),"",A3*'MPTO_working_2-way'!$G2)</f>
        <v>2.0155440414507773</v>
      </c>
      <c r="E3" s="22">
        <f>IF(OR($A3="",$B3=""),"",B3*'MPTO_working_2-way'!$G2)</f>
        <v>1.9846938775510203</v>
      </c>
      <c r="F3" s="17">
        <f>IF(OR($A3="",$B3=""),"",'MPTO_working_2-way'!D2)</f>
        <v>2.0159880622468553</v>
      </c>
      <c r="G3" s="22">
        <f>IF(OR($A3="",$B3=""),"",'MPTO_working_2-way'!E2)</f>
        <v>1.9842635333613092</v>
      </c>
      <c r="H3" s="17">
        <f>IF(OR($A3="",$B3=""),"",'OddsRatio_working_2-way'!M2)</f>
        <v>2.0160010160015238</v>
      </c>
      <c r="I3" s="17">
        <f>IF(OR($A3="",$B3=""),"",'OddsRatio_working_2-way'!N2)</f>
        <v>1.9842509842514759</v>
      </c>
      <c r="J3" s="17">
        <f>IF('Log_working_2-way'!$D2="","",A3^('Log_working_2-way'!$D2))</f>
        <v>2.0162023284286739</v>
      </c>
      <c r="K3" s="22">
        <f>IF('Log_working_2-way'!$D2="","",B3^('Log_working_2-way'!$D2))</f>
        <v>1.9840560014719333</v>
      </c>
      <c r="L3" s="33">
        <f>(1/D3)</f>
        <v>0.49614395886889456</v>
      </c>
      <c r="M3" s="33">
        <f>(1/E3)</f>
        <v>0.50385604113110538</v>
      </c>
      <c r="N3" s="12">
        <v>100</v>
      </c>
      <c r="O3" s="12">
        <f>(1/A3)*((N3*A3)-N3)</f>
        <v>48.979591836734699</v>
      </c>
      <c r="P3" s="12">
        <f>(1/B3)*((N3*B3)-N3)</f>
        <v>48.186528497409334</v>
      </c>
      <c r="Q3" s="12">
        <f>(1/B3)*N3</f>
        <v>51.81347150259068</v>
      </c>
      <c r="R3" s="12">
        <f>(1/A3)*N3</f>
        <v>51.020408163265309</v>
      </c>
      <c r="S3" s="39">
        <f>O3-Q3</f>
        <v>-2.8338796658559815</v>
      </c>
      <c r="T3" s="39">
        <f>P3-R3</f>
        <v>-2.8338796658559744</v>
      </c>
    </row>
    <row r="4" spans="1:20" s="12" customFormat="1" ht="15" x14ac:dyDescent="0.25">
      <c r="A4">
        <v>2.46</v>
      </c>
      <c r="B4">
        <v>1.59</v>
      </c>
      <c r="C4" s="20">
        <f t="shared" si="0"/>
        <v>3.5434882650713373E-2</v>
      </c>
      <c r="D4" s="17">
        <f>IF(OR($A4="",$B4=""),"",A4*'MPTO_working_2-way'!$G3)</f>
        <v>2.5471698113207548</v>
      </c>
      <c r="E4" s="22">
        <f>IF(OR($A4="",$B4=""),"",B4*'MPTO_working_2-way'!$G3)</f>
        <v>1.6463414634146343</v>
      </c>
      <c r="F4" s="17">
        <f>IF(OR($A4="",$B4=""),"",'MPTO_working_2-way'!D3)</f>
        <v>2.5721049516669958</v>
      </c>
      <c r="G4" s="22">
        <f>IF(OR($A4="",$B4=""),"",'MPTO_working_2-way'!E3)</f>
        <v>1.6360898481616264</v>
      </c>
      <c r="H4" s="17">
        <f>IF(OR($A4="",$B4=""),"",'OddsRatio_working_2-way'!M3)</f>
        <v>2.5730785966335055</v>
      </c>
      <c r="I4" s="17">
        <f>IF(OR($A4="",$B4=""),"",'OddsRatio_working_2-way'!N3)</f>
        <v>1.6356961452149104</v>
      </c>
      <c r="J4" s="17">
        <f>IF('Log_working_2-way'!$D3="","",A4^('Log_working_2-way'!$D3))</f>
        <v>2.5847141060445584</v>
      </c>
      <c r="K4" s="22">
        <f>IF('Log_working_2-way'!$D3="","",B4^('Log_working_2-way'!$D3))</f>
        <v>1.6310286481237015</v>
      </c>
      <c r="L4" s="33">
        <f t="shared" ref="L4:L16" si="1">(1/D4)</f>
        <v>0.3925925925925926</v>
      </c>
      <c r="M4" s="33">
        <f t="shared" ref="M4:M16" si="2">(1/E4)</f>
        <v>0.6074074074074074</v>
      </c>
      <c r="N4" s="12">
        <v>100</v>
      </c>
      <c r="O4" s="12">
        <f t="shared" ref="O4:O23" si="3">(1/A4)*((N4*A4)-N4)</f>
        <v>59.349593495934961</v>
      </c>
      <c r="P4" s="12">
        <f t="shared" ref="P4:P23" si="4">(1/B4)*((N4*B4)-N4)</f>
        <v>37.106918238993707</v>
      </c>
      <c r="Q4" s="12">
        <f t="shared" ref="Q4:Q23" si="5">(1/B4)*N4</f>
        <v>62.893081761006286</v>
      </c>
      <c r="R4" s="12">
        <f t="shared" ref="R4:R23" si="6">(1/A4)*N4</f>
        <v>40.650406504065039</v>
      </c>
      <c r="S4" s="39">
        <f t="shared" ref="S4:S23" si="7">O4-Q4</f>
        <v>-3.5434882650713249</v>
      </c>
      <c r="T4" s="39">
        <f t="shared" ref="T4:T23" si="8">P4-R4</f>
        <v>-3.543488265071332</v>
      </c>
    </row>
    <row r="5" spans="1:20" s="12" customFormat="1" ht="15" x14ac:dyDescent="0.25">
      <c r="A5">
        <v>2.4</v>
      </c>
      <c r="B5">
        <v>1.62</v>
      </c>
      <c r="C5" s="20">
        <f t="shared" si="0"/>
        <v>3.3950617283950546E-2</v>
      </c>
      <c r="D5" s="17">
        <f>IF(OR($A5="",$B5=""),"",A5*'MPTO_working_2-way'!$G4)</f>
        <v>2.4814814814814814</v>
      </c>
      <c r="E5" s="22">
        <f>IF(OR($A5="",$B5=""),"",B5*'MPTO_working_2-way'!$G4)</f>
        <v>1.675</v>
      </c>
      <c r="F5" s="17">
        <f>IF(OR($A5="",$B5=""),"",'MPTO_working_2-way'!D4)</f>
        <v>2.5019305019305014</v>
      </c>
      <c r="G5" s="22">
        <f>IF(OR($A5="",$B5=""),"",'MPTO_working_2-way'!E4)</f>
        <v>1.6658097686375322</v>
      </c>
      <c r="H5" s="17">
        <f>IF(OR($A5="",$B5=""),"",'OddsRatio_working_2-way'!M4)</f>
        <v>2.502685767593821</v>
      </c>
      <c r="I5" s="17">
        <f>IF(OR($A5="",$B5=""),"",'OddsRatio_working_2-way'!N4)</f>
        <v>1.6654751256486924</v>
      </c>
      <c r="J5" s="17">
        <f>IF('Log_working_2-way'!$D4="","",A5^('Log_working_2-way'!$D4))</f>
        <v>2.5121786003771214</v>
      </c>
      <c r="K5" s="22">
        <f>IF('Log_working_2-way'!$D4="","",B5^('Log_working_2-way'!$D4))</f>
        <v>1.6612975476246807</v>
      </c>
      <c r="L5" s="33">
        <f t="shared" si="1"/>
        <v>0.40298507462686567</v>
      </c>
      <c r="M5" s="33">
        <f t="shared" si="2"/>
        <v>0.59701492537313428</v>
      </c>
      <c r="N5" s="12">
        <v>100</v>
      </c>
      <c r="O5" s="12">
        <f t="shared" si="3"/>
        <v>58.333333333333336</v>
      </c>
      <c r="P5" s="12">
        <f t="shared" si="4"/>
        <v>38.271604938271601</v>
      </c>
      <c r="Q5" s="12">
        <f t="shared" si="5"/>
        <v>61.728395061728392</v>
      </c>
      <c r="R5" s="12">
        <f t="shared" si="6"/>
        <v>41.666666666666671</v>
      </c>
      <c r="S5" s="39">
        <f t="shared" si="7"/>
        <v>-3.3950617283950564</v>
      </c>
      <c r="T5" s="39">
        <f t="shared" si="8"/>
        <v>-3.3950617283950706</v>
      </c>
    </row>
    <row r="6" spans="1:20" s="12" customFormat="1" ht="15" x14ac:dyDescent="0.25">
      <c r="A6">
        <v>2.6</v>
      </c>
      <c r="B6">
        <v>1.54</v>
      </c>
      <c r="C6" s="20">
        <f t="shared" si="0"/>
        <v>3.3966033966033926E-2</v>
      </c>
      <c r="D6" s="17">
        <f>IF(OR($A6="",$B6=""),"",A6*'MPTO_working_2-way'!$G5)</f>
        <v>2.6883116883116882</v>
      </c>
      <c r="E6" s="22">
        <f>IF(OR($A6="",$B6=""),"",B6*'MPTO_working_2-way'!$G5)</f>
        <v>1.5923076923076922</v>
      </c>
      <c r="F6" s="17">
        <f>IF(OR($A6="",$B6=""),"",'MPTO_working_2-way'!D5)</f>
        <v>2.7201086956521738</v>
      </c>
      <c r="G6" s="22">
        <f>IF(OR($A6="",$B6=""),"",'MPTO_working_2-way'!E5)</f>
        <v>1.5813586097946286</v>
      </c>
      <c r="H6" s="17">
        <f>IF(OR($A6="",$B6=""),"",'OddsRatio_working_2-way'!M5)</f>
        <v>2.7213259316477414</v>
      </c>
      <c r="I6" s="17">
        <f>IF(OR($A6="",$B6=""),"",'OddsRatio_working_2-way'!N5)</f>
        <v>1.5809475019311128</v>
      </c>
      <c r="J6" s="17">
        <f>IF('Log_working_2-way'!$D5="","",A6^('Log_working_2-way'!$D5))</f>
        <v>2.7362430303283927</v>
      </c>
      <c r="K6" s="22">
        <f>IF('Log_working_2-way'!$D5="","",B6^('Log_working_2-way'!$D5))</f>
        <v>1.5759562356951364</v>
      </c>
      <c r="L6" s="33">
        <f t="shared" si="1"/>
        <v>0.37198067632850246</v>
      </c>
      <c r="M6" s="33">
        <f t="shared" si="2"/>
        <v>0.6280193236714976</v>
      </c>
      <c r="N6" s="12">
        <v>100</v>
      </c>
      <c r="O6" s="12">
        <f t="shared" si="3"/>
        <v>61.538461538461533</v>
      </c>
      <c r="P6" s="12">
        <f t="shared" si="4"/>
        <v>35.064935064935064</v>
      </c>
      <c r="Q6" s="12">
        <f t="shared" si="5"/>
        <v>64.935064935064929</v>
      </c>
      <c r="R6" s="12">
        <f t="shared" si="6"/>
        <v>38.46153846153846</v>
      </c>
      <c r="S6" s="39">
        <f t="shared" si="7"/>
        <v>-3.3966033966033962</v>
      </c>
      <c r="T6" s="39">
        <f t="shared" si="8"/>
        <v>-3.3966033966033962</v>
      </c>
    </row>
    <row r="7" spans="1:20" s="12" customFormat="1" ht="15" x14ac:dyDescent="0.25">
      <c r="A7">
        <v>2.23</v>
      </c>
      <c r="B7">
        <v>1.71</v>
      </c>
      <c r="C7" s="20">
        <f t="shared" si="0"/>
        <v>3.3225814910969431E-2</v>
      </c>
      <c r="D7" s="17">
        <f>IF(OR($A7="",$B7=""),"",A7*'MPTO_working_2-way'!$G6)</f>
        <v>2.3040935672514617</v>
      </c>
      <c r="E7" s="22">
        <f>IF(OR($A7="",$B7=""),"",B7*'MPTO_working_2-way'!$G6)</f>
        <v>1.7668161434977576</v>
      </c>
      <c r="F7" s="17">
        <f>IF(OR($A7="",$B7=""),"",'MPTO_working_2-way'!D6)</f>
        <v>2.315792669966295</v>
      </c>
      <c r="G7" s="22">
        <f>IF(OR($A7="",$B7=""),"",'MPTO_working_2-way'!E6)</f>
        <v>1.7599981538319522</v>
      </c>
      <c r="H7" s="17">
        <f>IF(OR($A7="",$B7=""),"",'OddsRatio_working_2-way'!M6)</f>
        <v>2.3162045305336028</v>
      </c>
      <c r="I7" s="17">
        <f>IF(OR($A7="",$B7=""),"",'OddsRatio_working_2-way'!N6)</f>
        <v>1.7597603387632996</v>
      </c>
      <c r="J7" s="17">
        <f>IF('Log_working_2-way'!$D6="","",A7^('Log_working_2-way'!$D6))</f>
        <v>2.3215866387713424</v>
      </c>
      <c r="K7" s="22">
        <f>IF('Log_working_2-way'!$D6="","",B7^('Log_working_2-way'!$D6))</f>
        <v>1.7566662454529891</v>
      </c>
      <c r="L7" s="33">
        <f t="shared" si="1"/>
        <v>0.43401015228426398</v>
      </c>
      <c r="M7" s="33">
        <f t="shared" si="2"/>
        <v>0.56598984771573613</v>
      </c>
      <c r="N7" s="12">
        <v>100</v>
      </c>
      <c r="O7" s="12">
        <f t="shared" si="3"/>
        <v>55.156950672645742</v>
      </c>
      <c r="P7" s="12">
        <f t="shared" si="4"/>
        <v>41.520467836257311</v>
      </c>
      <c r="Q7" s="12">
        <f t="shared" si="5"/>
        <v>58.479532163742689</v>
      </c>
      <c r="R7" s="12">
        <f t="shared" si="6"/>
        <v>44.843049327354265</v>
      </c>
      <c r="S7" s="39">
        <f t="shared" si="7"/>
        <v>-3.3225814910969476</v>
      </c>
      <c r="T7" s="39">
        <f t="shared" si="8"/>
        <v>-3.3225814910969547</v>
      </c>
    </row>
    <row r="8" spans="1:20" ht="15" x14ac:dyDescent="0.25">
      <c r="A8">
        <v>1.8</v>
      </c>
      <c r="B8">
        <v>2.09</v>
      </c>
      <c r="C8" s="20">
        <f t="shared" si="0"/>
        <v>3.4024455077086735E-2</v>
      </c>
      <c r="D8" s="17">
        <f>IF(OR($A8="",$B8=""),"",A8*'MPTO_working_2-way'!$G7)</f>
        <v>1.8612440191387563</v>
      </c>
      <c r="E8" s="22">
        <f>IF(OR($A8="",$B8=""),"",B8*'MPTO_working_2-way'!$G7)</f>
        <v>2.161111111111111</v>
      </c>
      <c r="F8" s="17">
        <f>IF(OR($A8="",$B8=""),"",'MPTO_working_2-way'!D7)</f>
        <v>1.8568608094768018</v>
      </c>
      <c r="G8" s="22">
        <f>IF(OR($A8="",$B8=""),"",'MPTO_working_2-way'!E7)</f>
        <v>2.1670506912442398</v>
      </c>
      <c r="H8" s="17">
        <f>IF(OR($A8="",$B8=""),"",'OddsRatio_working_2-way'!M7)</f>
        <v>1.8567058737562385</v>
      </c>
      <c r="I8" s="17">
        <f>IF(OR($A8="",$B8=""),"",'OddsRatio_working_2-way'!N7)</f>
        <v>2.1672617529928755</v>
      </c>
      <c r="J8" s="17">
        <f>IF('Log_working_2-way'!$D7="","",A8^('Log_working_2-way'!$D7))</f>
        <v>1.8547149010332622</v>
      </c>
      <c r="K8" s="22">
        <f>IF('Log_working_2-way'!$D7="","",B8^('Log_working_2-way'!$D7))</f>
        <v>2.1699807722915003</v>
      </c>
      <c r="L8" s="33">
        <f t="shared" si="1"/>
        <v>0.53727506426735205</v>
      </c>
      <c r="M8" s="33">
        <f t="shared" si="2"/>
        <v>0.46272493573264784</v>
      </c>
      <c r="N8" s="12">
        <v>100</v>
      </c>
      <c r="O8" s="12">
        <f t="shared" si="3"/>
        <v>44.444444444444443</v>
      </c>
      <c r="P8" s="12">
        <f t="shared" si="4"/>
        <v>52.153110047846894</v>
      </c>
      <c r="Q8" s="12">
        <f t="shared" si="5"/>
        <v>47.846889952153113</v>
      </c>
      <c r="R8" s="12">
        <f t="shared" si="6"/>
        <v>55.555555555555557</v>
      </c>
      <c r="S8" s="39">
        <f t="shared" si="7"/>
        <v>-3.4024455077086699</v>
      </c>
      <c r="T8" s="39">
        <f t="shared" si="8"/>
        <v>-3.4024455077086628</v>
      </c>
    </row>
    <row r="9" spans="1:20" ht="15" x14ac:dyDescent="0.25">
      <c r="A9">
        <v>1.98</v>
      </c>
      <c r="B9">
        <v>1.9</v>
      </c>
      <c r="C9" s="20">
        <f t="shared" si="0"/>
        <v>3.1366294524189264E-2</v>
      </c>
      <c r="D9" s="17">
        <f>IF(OR($A9="",$B9=""),"",A9*'MPTO_working_2-way'!$G8)</f>
        <v>2.0421052631578949</v>
      </c>
      <c r="E9" s="22">
        <f>IF(OR($A9="",$B9=""),"",B9*'MPTO_working_2-way'!$G8)</f>
        <v>1.9595959595959596</v>
      </c>
      <c r="F9" s="17">
        <f>IF(OR($A9="",$B9=""),"",'MPTO_working_2-way'!D8)</f>
        <v>2.0434546442151005</v>
      </c>
      <c r="G9" s="22">
        <f>IF(OR($A9="",$B9=""),"",'MPTO_working_2-way'!E8)</f>
        <v>1.9583550234252993</v>
      </c>
      <c r="H9" s="17">
        <f>IF(OR($A9="",$B9=""),"",'OddsRatio_working_2-way'!M8)</f>
        <v>2.0434983894999017</v>
      </c>
      <c r="I9" s="17">
        <f>IF(OR($A9="",$B9=""),"",'OddsRatio_working_2-way'!N8)</f>
        <v>1.9583148474999099</v>
      </c>
      <c r="J9" s="17">
        <f>IF('Log_working_2-way'!$D8="","",A9^('Log_working_2-way'!$D8))</f>
        <v>2.0441122029468173</v>
      </c>
      <c r="K9" s="22">
        <f>IF('Log_working_2-way'!$D8="","",B9^('Log_working_2-way'!$D8))</f>
        <v>1.9577514726651566</v>
      </c>
      <c r="L9" s="33">
        <f t="shared" si="1"/>
        <v>0.48969072164948452</v>
      </c>
      <c r="M9" s="33">
        <f t="shared" si="2"/>
        <v>0.51030927835051543</v>
      </c>
      <c r="N9" s="12">
        <v>100</v>
      </c>
      <c r="O9" s="12">
        <f t="shared" si="3"/>
        <v>49.494949494949495</v>
      </c>
      <c r="P9" s="12">
        <f t="shared" si="4"/>
        <v>47.368421052631575</v>
      </c>
      <c r="Q9" s="12">
        <f t="shared" si="5"/>
        <v>52.631578947368418</v>
      </c>
      <c r="R9" s="12">
        <f t="shared" si="6"/>
        <v>50.505050505050505</v>
      </c>
      <c r="S9" s="39">
        <f t="shared" si="7"/>
        <v>-3.1366294524189229</v>
      </c>
      <c r="T9" s="39">
        <f t="shared" si="8"/>
        <v>-3.13662945241893</v>
      </c>
    </row>
    <row r="10" spans="1:20" ht="15" x14ac:dyDescent="0.25">
      <c r="A10">
        <v>2.9</v>
      </c>
      <c r="B10">
        <v>1.44</v>
      </c>
      <c r="C10" s="20">
        <f t="shared" si="0"/>
        <v>3.9272030651340994E-2</v>
      </c>
      <c r="D10" s="17">
        <f>IF(OR($A10="",$B10=""),"",A10*'MPTO_working_2-way'!$G9)</f>
        <v>3.0138888888888888</v>
      </c>
      <c r="E10" s="22">
        <f>IF(OR($A10="",$B10=""),"",B10*'MPTO_working_2-way'!$G9)</f>
        <v>1.4965517241379309</v>
      </c>
      <c r="F10" s="17">
        <f>IF(OR($A10="",$B10=""),"",'MPTO_working_2-way'!D9)</f>
        <v>3.0751104565537557</v>
      </c>
      <c r="G10" s="22">
        <f>IF(OR($A10="",$B10=""),"",'MPTO_working_2-way'!E9)</f>
        <v>1.481902058197303</v>
      </c>
      <c r="H10" s="17">
        <f>IF(OR($A10="",$B10=""),"",'OddsRatio_working_2-way'!M9)</f>
        <v>3.0780235364840833</v>
      </c>
      <c r="I10" s="17">
        <f>IF(OR($A10="",$B10=""),"",'OddsRatio_working_2-way'!N9)</f>
        <v>1.4812265031857879</v>
      </c>
      <c r="J10" s="17">
        <f>IF('Log_working_2-way'!$D9="","",A10^('Log_working_2-way'!$D9))</f>
        <v>3.1075186928168366</v>
      </c>
      <c r="K10" s="22">
        <f>IF('Log_working_2-way'!$D9="","",B10^('Log_working_2-way'!$D9))</f>
        <v>1.4744916395794321</v>
      </c>
      <c r="L10" s="33">
        <f t="shared" si="1"/>
        <v>0.33179723502304148</v>
      </c>
      <c r="M10" s="33">
        <f t="shared" si="2"/>
        <v>0.66820276497695863</v>
      </c>
      <c r="N10" s="12">
        <v>100</v>
      </c>
      <c r="O10" s="12">
        <f t="shared" si="3"/>
        <v>65.517241379310349</v>
      </c>
      <c r="P10" s="12">
        <f t="shared" si="4"/>
        <v>30.555555555555554</v>
      </c>
      <c r="Q10" s="12">
        <f t="shared" si="5"/>
        <v>69.444444444444443</v>
      </c>
      <c r="R10" s="12">
        <f t="shared" si="6"/>
        <v>34.482758620689658</v>
      </c>
      <c r="S10" s="39">
        <f t="shared" si="7"/>
        <v>-3.9272030651340941</v>
      </c>
      <c r="T10" s="39">
        <f t="shared" si="8"/>
        <v>-3.9272030651341048</v>
      </c>
    </row>
    <row r="11" spans="1:20" ht="15" x14ac:dyDescent="0.25">
      <c r="A11">
        <v>2.82</v>
      </c>
      <c r="B11">
        <v>1.46</v>
      </c>
      <c r="C11" s="20">
        <f t="shared" si="0"/>
        <v>3.9541435927329172E-2</v>
      </c>
      <c r="D11" s="17">
        <f>IF(OR($A11="",$B11=""),"",A11*'MPTO_working_2-way'!$G10)</f>
        <v>2.9315068493150682</v>
      </c>
      <c r="E11" s="22">
        <f>IF(OR($A11="",$B11=""),"",B11*'MPTO_working_2-way'!$G10)</f>
        <v>1.5177304964539005</v>
      </c>
      <c r="F11" s="17">
        <f>IF(OR($A11="",$B11=""),"",'MPTO_working_2-way'!D10)</f>
        <v>2.9865080516465974</v>
      </c>
      <c r="G11" s="22">
        <f>IF(OR($A11="",$B11=""),"",'MPTO_working_2-way'!E10)</f>
        <v>1.5033958957131379</v>
      </c>
      <c r="H11" s="17">
        <f>IF(OR($A11="",$B11=""),"",'OddsRatio_working_2-way'!M10)</f>
        <v>2.9891007362952826</v>
      </c>
      <c r="I11" s="17">
        <f>IF(OR($A11="",$B11=""),"",'OddsRatio_working_2-way'!N10)</f>
        <v>1.50273974653617</v>
      </c>
      <c r="J11" s="17">
        <f>IF('Log_working_2-way'!$D10="","",A11^('Log_working_2-way'!$D10))</f>
        <v>3.0154812236740574</v>
      </c>
      <c r="K11" s="22">
        <f>IF('Log_working_2-way'!$D10="","",B11^('Log_working_2-way'!$D10))</f>
        <v>1.4961594225006967</v>
      </c>
      <c r="L11" s="33">
        <f t="shared" si="1"/>
        <v>0.34112149532710284</v>
      </c>
      <c r="M11" s="33">
        <f t="shared" si="2"/>
        <v>0.65887850467289732</v>
      </c>
      <c r="N11" s="12">
        <v>100</v>
      </c>
      <c r="O11" s="12">
        <f t="shared" si="3"/>
        <v>64.539007092198588</v>
      </c>
      <c r="P11" s="12">
        <f t="shared" si="4"/>
        <v>31.506849315068493</v>
      </c>
      <c r="Q11" s="12">
        <f t="shared" si="5"/>
        <v>68.493150684931507</v>
      </c>
      <c r="R11" s="12">
        <f t="shared" si="6"/>
        <v>35.460992907801419</v>
      </c>
      <c r="S11" s="39">
        <f t="shared" si="7"/>
        <v>-3.9541435927329189</v>
      </c>
      <c r="T11" s="39">
        <f t="shared" si="8"/>
        <v>-3.954143592732926</v>
      </c>
    </row>
    <row r="12" spans="1:20" ht="15" x14ac:dyDescent="0.25">
      <c r="A12">
        <v>2.36</v>
      </c>
      <c r="B12">
        <v>1.63</v>
      </c>
      <c r="C12" s="20">
        <f t="shared" si="0"/>
        <v>3.7225746074659449E-2</v>
      </c>
      <c r="D12" s="17">
        <f>IF(OR($A12="",$B12=""),"",A12*'MPTO_working_2-way'!$G11)</f>
        <v>2.447852760736196</v>
      </c>
      <c r="E12" s="22">
        <f>IF(OR($A12="",$B12=""),"",B12*'MPTO_working_2-way'!$G11)</f>
        <v>1.6906779661016949</v>
      </c>
      <c r="F12" s="17">
        <f>IF(OR($A12="",$B12=""),"",'MPTO_working_2-way'!D11)</f>
        <v>2.4684291581108826</v>
      </c>
      <c r="G12" s="22">
        <f>IF(OR($A12="",$B12=""),"",'MPTO_working_2-way'!E11)</f>
        <v>1.6809998252053835</v>
      </c>
      <c r="H12" s="17">
        <f>IF(OR($A12="",$B12=""),"",'OddsRatio_working_2-way'!M11)</f>
        <v>2.4692617733849058</v>
      </c>
      <c r="I12" s="17">
        <f>IF(OR($A12="",$B12=""),"",'OddsRatio_working_2-way'!N11)</f>
        <v>1.6806139097297725</v>
      </c>
      <c r="J12" s="17">
        <f>IF('Log_working_2-way'!$D11="","",A12^('Log_working_2-way'!$D11))</f>
        <v>2.4788363298437481</v>
      </c>
      <c r="K12" s="22">
        <f>IF('Log_working_2-way'!$D11="","",B12^('Log_working_2-way'!$D11))</f>
        <v>1.6762073529161199</v>
      </c>
      <c r="L12" s="33">
        <f t="shared" si="1"/>
        <v>0.40852130325814545</v>
      </c>
      <c r="M12" s="33">
        <f t="shared" si="2"/>
        <v>0.5914786967418546</v>
      </c>
      <c r="N12" s="12">
        <v>100</v>
      </c>
      <c r="O12" s="12">
        <f t="shared" si="3"/>
        <v>57.627118644067799</v>
      </c>
      <c r="P12" s="12">
        <f t="shared" si="4"/>
        <v>38.650306748466257</v>
      </c>
      <c r="Q12" s="12">
        <f t="shared" si="5"/>
        <v>61.349693251533743</v>
      </c>
      <c r="R12" s="12">
        <f t="shared" si="6"/>
        <v>42.372881355932208</v>
      </c>
      <c r="S12" s="39">
        <f t="shared" si="7"/>
        <v>-3.722574607465944</v>
      </c>
      <c r="T12" s="39">
        <f t="shared" si="8"/>
        <v>-3.7225746074659511</v>
      </c>
    </row>
    <row r="13" spans="1:20" ht="15" x14ac:dyDescent="0.25">
      <c r="A13">
        <v>2.86</v>
      </c>
      <c r="B13">
        <v>1.44</v>
      </c>
      <c r="C13" s="20">
        <f t="shared" si="0"/>
        <v>4.4094794094794221E-2</v>
      </c>
      <c r="D13" s="17">
        <f>IF(OR($A13="",$B13=""),"",A13*'MPTO_working_2-way'!$G12)</f>
        <v>2.9861111111111112</v>
      </c>
      <c r="E13" s="22">
        <f>IF(OR($A13="",$B13=""),"",B13*'MPTO_working_2-way'!$G12)</f>
        <v>1.5034965034965035</v>
      </c>
      <c r="F13" s="17">
        <f>IF(OR($A13="",$B13=""),"",'MPTO_working_2-way'!D12)</f>
        <v>3.0524755410613702</v>
      </c>
      <c r="G13" s="22">
        <f>IF(OR($A13="",$B13=""),"",'MPTO_working_2-way'!E12)</f>
        <v>1.4872165246280515</v>
      </c>
      <c r="H13" s="17">
        <f>IF(OR($A13="",$B13=""),"",'OddsRatio_working_2-way'!M12)</f>
        <v>3.0560332505270256</v>
      </c>
      <c r="I13" s="17">
        <f>IF(OR($A13="",$B13=""),"",'OddsRatio_working_2-way'!N12)</f>
        <v>1.4863734571139202</v>
      </c>
      <c r="J13" s="17">
        <f>IF('Log_working_2-way'!$D12="","",A13^('Log_working_2-way'!$D12))</f>
        <v>3.0882156203394064</v>
      </c>
      <c r="K13" s="22">
        <f>IF('Log_working_2-way'!$D12="","",B13^('Log_working_2-way'!$D12))</f>
        <v>1.4788777510605122</v>
      </c>
      <c r="L13" s="33">
        <f t="shared" si="1"/>
        <v>0.33488372093023255</v>
      </c>
      <c r="M13" s="33">
        <f t="shared" si="2"/>
        <v>0.66511627906976745</v>
      </c>
      <c r="N13" s="12">
        <v>100</v>
      </c>
      <c r="O13" s="12">
        <f t="shared" si="3"/>
        <v>65.03496503496504</v>
      </c>
      <c r="P13" s="12">
        <f t="shared" si="4"/>
        <v>30.555555555555554</v>
      </c>
      <c r="Q13" s="12">
        <f t="shared" si="5"/>
        <v>69.444444444444443</v>
      </c>
      <c r="R13" s="12">
        <f t="shared" si="6"/>
        <v>34.965034965034967</v>
      </c>
      <c r="S13" s="39">
        <f t="shared" si="7"/>
        <v>-4.4094794094794025</v>
      </c>
      <c r="T13" s="39">
        <f t="shared" si="8"/>
        <v>-4.4094794094794132</v>
      </c>
    </row>
    <row r="14" spans="1:20" ht="15" x14ac:dyDescent="0.25">
      <c r="A14">
        <v>3.13</v>
      </c>
      <c r="B14">
        <v>1.38</v>
      </c>
      <c r="C14" s="20">
        <f t="shared" si="0"/>
        <v>4.4126499050794132E-2</v>
      </c>
      <c r="D14" s="17">
        <f>IF(OR($A14="",$B14=""),"",A14*'MPTO_working_2-way'!$G13)</f>
        <v>3.2681159420289854</v>
      </c>
      <c r="E14" s="22">
        <f>IF(OR($A14="",$B14=""),"",B14*'MPTO_working_2-way'!$G13)</f>
        <v>1.4408945686900958</v>
      </c>
      <c r="F14" s="17">
        <f>IF(OR($A14="",$B14=""),"",'MPTO_working_2-way'!D13)</f>
        <v>3.3621857242936097</v>
      </c>
      <c r="G14" s="22">
        <f>IF(OR($A14="",$B14=""),"",'MPTO_working_2-way'!E13)</f>
        <v>1.4233367383925923</v>
      </c>
      <c r="H14" s="17">
        <f>IF(OR($A14="",$B14=""),"",'OddsRatio_working_2-way'!M13)</f>
        <v>3.3675436971457859</v>
      </c>
      <c r="I14" s="17">
        <f>IF(OR($A14="",$B14=""),"",'OddsRatio_working_2-way'!N13)</f>
        <v>1.4223786877537079</v>
      </c>
      <c r="J14" s="17">
        <f>IF('Log_working_2-way'!$D13="","",A14^('Log_working_2-way'!$D13))</f>
        <v>3.4140004055182849</v>
      </c>
      <c r="K14" s="22">
        <f>IF('Log_working_2-way'!$D13="","",B14^('Log_working_2-way'!$D13))</f>
        <v>1.4142501375347136</v>
      </c>
      <c r="L14" s="33">
        <f t="shared" si="1"/>
        <v>0.30598669623059871</v>
      </c>
      <c r="M14" s="33">
        <f t="shared" si="2"/>
        <v>0.6940133037694014</v>
      </c>
      <c r="N14" s="12">
        <v>100</v>
      </c>
      <c r="O14" s="12">
        <f t="shared" si="3"/>
        <v>68.051118210862612</v>
      </c>
      <c r="P14" s="12">
        <f t="shared" si="4"/>
        <v>27.536231884057976</v>
      </c>
      <c r="Q14" s="12">
        <f t="shared" si="5"/>
        <v>72.463768115942045</v>
      </c>
      <c r="R14" s="12">
        <f t="shared" si="6"/>
        <v>31.948881789137378</v>
      </c>
      <c r="S14" s="39">
        <f t="shared" si="7"/>
        <v>-4.4126499050794337</v>
      </c>
      <c r="T14" s="39">
        <f t="shared" si="8"/>
        <v>-4.4126499050794017</v>
      </c>
    </row>
    <row r="15" spans="1:20" ht="15" x14ac:dyDescent="0.25">
      <c r="A15">
        <v>2.9</v>
      </c>
      <c r="B15">
        <v>1.43</v>
      </c>
      <c r="C15" s="20">
        <f t="shared" si="0"/>
        <v>4.4128285507595955E-2</v>
      </c>
      <c r="D15" s="17">
        <f>IF(OR($A15="",$B15=""),"",A15*'MPTO_working_2-way'!$G14)</f>
        <v>3.0279720279720284</v>
      </c>
      <c r="E15" s="22">
        <f>IF(OR($A15="",$B15=""),"",B15*'MPTO_working_2-way'!$G14)</f>
        <v>1.4931034482758621</v>
      </c>
      <c r="F15" s="17">
        <f>IF(OR($A15="",$B15=""),"",'MPTO_working_2-way'!D14)</f>
        <v>3.0982443033246176</v>
      </c>
      <c r="G15" s="22">
        <f>IF(OR($A15="",$B15=""),"",'MPTO_working_2-way'!E14)</f>
        <v>1.4765889264732064</v>
      </c>
      <c r="H15" s="17">
        <f>IF(OR($A15="",$B15=""),"",'OddsRatio_working_2-way'!M14)</f>
        <v>3.1020477280886829</v>
      </c>
      <c r="I15" s="17">
        <f>IF(OR($A15="",$B15=""),"",'OddsRatio_working_2-way'!N14)</f>
        <v>1.4757265910937543</v>
      </c>
      <c r="J15" s="17">
        <f>IF('Log_working_2-way'!$D14="","",A15^('Log_working_2-way'!$D14))</f>
        <v>3.1362184372898758</v>
      </c>
      <c r="K15" s="22">
        <f>IF('Log_working_2-way'!$D14="","",B15^('Log_working_2-way'!$D14))</f>
        <v>1.4681169221935553</v>
      </c>
      <c r="L15" s="33">
        <f t="shared" si="1"/>
        <v>0.33025404157043875</v>
      </c>
      <c r="M15" s="33">
        <f t="shared" si="2"/>
        <v>0.66974595842956119</v>
      </c>
      <c r="N15" s="12">
        <v>100</v>
      </c>
      <c r="O15" s="12">
        <f t="shared" si="3"/>
        <v>65.517241379310349</v>
      </c>
      <c r="P15" s="12">
        <f t="shared" si="4"/>
        <v>30.069930069930074</v>
      </c>
      <c r="Q15" s="12">
        <f t="shared" si="5"/>
        <v>69.930069930069934</v>
      </c>
      <c r="R15" s="12">
        <f t="shared" si="6"/>
        <v>34.482758620689658</v>
      </c>
      <c r="S15" s="39">
        <f t="shared" si="7"/>
        <v>-4.4128285507595848</v>
      </c>
      <c r="T15" s="39">
        <f t="shared" si="8"/>
        <v>-4.4128285507595848</v>
      </c>
    </row>
    <row r="16" spans="1:20" ht="15" x14ac:dyDescent="0.25">
      <c r="A16">
        <v>2.66</v>
      </c>
      <c r="B16">
        <v>1.51</v>
      </c>
      <c r="C16" s="20">
        <f t="shared" si="0"/>
        <v>3.8191505253199143E-2</v>
      </c>
      <c r="D16" s="17">
        <f>IF(OR($A16="",$B16=""),"",A16*'MPTO_working_2-way'!$G15)</f>
        <v>2.76158940397351</v>
      </c>
      <c r="E16" s="22">
        <f>IF(OR($A16="",$B16=""),"",B16*'MPTO_working_2-way'!$G15)</f>
        <v>1.5676691729323307</v>
      </c>
      <c r="F16" s="17">
        <f>IF(OR($A16="",$B16=""),"",'MPTO_working_2-way'!D15)</f>
        <v>2.802344240563734</v>
      </c>
      <c r="G16" s="22">
        <f>IF(OR($A16="",$B16=""),"",'MPTO_working_2-way'!E15)</f>
        <v>1.5548329655866526</v>
      </c>
      <c r="H16" s="17">
        <f>IF(OR($A16="",$B16=""),"",'OddsRatio_working_2-way'!M15)</f>
        <v>2.8041346847683837</v>
      </c>
      <c r="I16" s="17">
        <f>IF(OR($A16="",$B16=""),"",'OddsRatio_working_2-way'!N15)</f>
        <v>1.5542823429107684</v>
      </c>
      <c r="J16" s="17">
        <f>IF('Log_working_2-way'!$D15="","",A16^('Log_working_2-way'!$D15))</f>
        <v>2.8234489092067649</v>
      </c>
      <c r="K16" s="22">
        <f>IF('Log_working_2-way'!$D15="","",B16^('Log_working_2-way'!$D15))</f>
        <v>1.5484113072488479</v>
      </c>
      <c r="L16" s="33">
        <f t="shared" si="1"/>
        <v>0.36211031175059949</v>
      </c>
      <c r="M16" s="33">
        <f t="shared" si="2"/>
        <v>0.63788968824940051</v>
      </c>
      <c r="N16" s="12">
        <v>100</v>
      </c>
      <c r="O16" s="12">
        <f t="shared" si="3"/>
        <v>62.406015037593981</v>
      </c>
      <c r="P16" s="12">
        <f t="shared" si="4"/>
        <v>33.774834437086092</v>
      </c>
      <c r="Q16" s="12">
        <f t="shared" si="5"/>
        <v>66.225165562913915</v>
      </c>
      <c r="R16" s="12">
        <f t="shared" si="6"/>
        <v>37.593984962406012</v>
      </c>
      <c r="S16" s="39">
        <f t="shared" si="7"/>
        <v>-3.8191505253199338</v>
      </c>
      <c r="T16" s="39">
        <f t="shared" si="8"/>
        <v>-3.8191505253199196</v>
      </c>
    </row>
    <row r="17" spans="1:20" ht="15" x14ac:dyDescent="0.25">
      <c r="A17">
        <v>2.76</v>
      </c>
      <c r="B17">
        <v>1.48</v>
      </c>
      <c r="C17" s="20">
        <f t="shared" si="0"/>
        <v>3.7994516255385857E-2</v>
      </c>
      <c r="D17" s="17">
        <f>IF(OR($A17="",$B17=""),"",A17*'MPTO_working_2-way'!$G16)</f>
        <v>2.8648648648648649</v>
      </c>
      <c r="E17" s="22">
        <f>IF(OR($A17="",$B17=""),"",B17*'MPTO_working_2-way'!$G16)</f>
        <v>1.536231884057971</v>
      </c>
      <c r="F17" s="17">
        <f>IF(OR($A17="",$B17=""),"",'MPTO_working_2-way'!D16)</f>
        <v>2.9127210496292069</v>
      </c>
      <c r="G17" s="22">
        <f>IF(OR($A17="",$B17=""),"",'MPTO_working_2-way'!E16)</f>
        <v>1.5228153892036982</v>
      </c>
      <c r="H17" s="17">
        <f>IF(OR($A17="",$B17=""),"",'OddsRatio_working_2-way'!M16)</f>
        <v>2.9148542155126762</v>
      </c>
      <c r="I17" s="17">
        <f>IF(OR($A17="",$B17=""),"",'OddsRatio_working_2-way'!N16)</f>
        <v>1.5222329678670938</v>
      </c>
      <c r="J17" s="17">
        <f>IF('Log_working_2-way'!$D16="","",A17^('Log_working_2-way'!$D16))</f>
        <v>2.9376615335149099</v>
      </c>
      <c r="K17" s="22">
        <f>IF('Log_working_2-way'!$D16="","",B17^('Log_working_2-way'!$D16))</f>
        <v>1.5160860050648084</v>
      </c>
      <c r="L17" s="33">
        <f t="shared" ref="L17" si="9">(1/D17)</f>
        <v>0.34905660377358488</v>
      </c>
      <c r="M17" s="33">
        <f t="shared" ref="M17" si="10">(1/E17)</f>
        <v>0.65094339622641517</v>
      </c>
      <c r="N17" s="12">
        <v>100</v>
      </c>
      <c r="O17" s="12">
        <f t="shared" si="3"/>
        <v>63.768115942028999</v>
      </c>
      <c r="P17" s="12">
        <f t="shared" si="4"/>
        <v>32.432432432432435</v>
      </c>
      <c r="Q17" s="12">
        <f t="shared" si="5"/>
        <v>67.567567567567565</v>
      </c>
      <c r="R17" s="12">
        <f t="shared" si="6"/>
        <v>36.231884057971023</v>
      </c>
      <c r="S17" s="39">
        <f t="shared" si="7"/>
        <v>-3.7994516255385662</v>
      </c>
      <c r="T17" s="39">
        <f t="shared" si="8"/>
        <v>-3.7994516255385875</v>
      </c>
    </row>
    <row r="18" spans="1:20" ht="15" x14ac:dyDescent="0.25">
      <c r="A18">
        <v>2.63</v>
      </c>
      <c r="B18">
        <v>1.51</v>
      </c>
      <c r="C18" s="20">
        <f t="shared" si="0"/>
        <v>4.2479792511268322E-2</v>
      </c>
      <c r="D18" s="17">
        <f>IF(OR($A18="",$B18=""),"",A18*'MPTO_working_2-way'!$G17)</f>
        <v>2.7417218543046356</v>
      </c>
      <c r="E18" s="22">
        <f>IF(OR($A18="",$B18=""),"",B18*'MPTO_working_2-way'!$G17)</f>
        <v>1.5741444866920151</v>
      </c>
      <c r="F18" s="17">
        <f>IF(OR($A18="",$B18=""),"",'MPTO_working_2-way'!D17)</f>
        <v>2.7856065654262965</v>
      </c>
      <c r="G18" s="22">
        <f>IF(OR($A18="",$B18=""),"",'MPTO_working_2-way'!E17)</f>
        <v>1.5600337831202247</v>
      </c>
      <c r="H18" s="17">
        <f>IF(OR($A18="",$B18=""),"",'OddsRatio_working_2-way'!M17)</f>
        <v>2.7877579342216747</v>
      </c>
      <c r="I18" s="17">
        <f>IF(OR($A18="",$B18=""),"",'OddsRatio_working_2-way'!N17)</f>
        <v>1.5593598444497263</v>
      </c>
      <c r="J18" s="17">
        <f>IF('Log_working_2-way'!$D17="","",A18^('Log_working_2-way'!$D17))</f>
        <v>2.8086642204693022</v>
      </c>
      <c r="K18" s="22">
        <f>IF('Log_working_2-way'!$D17="","",B18^('Log_working_2-way'!$D17))</f>
        <v>1.5528942236384655</v>
      </c>
      <c r="L18" s="33">
        <f t="shared" ref="L18" si="11">(1/D18)</f>
        <v>0.36473429951690822</v>
      </c>
      <c r="M18" s="33">
        <f t="shared" ref="M18" si="12">(1/E18)</f>
        <v>0.63526570048309183</v>
      </c>
      <c r="N18" s="12">
        <v>100</v>
      </c>
      <c r="O18" s="12">
        <f t="shared" si="3"/>
        <v>61.977186311787079</v>
      </c>
      <c r="P18" s="12">
        <f t="shared" si="4"/>
        <v>33.774834437086092</v>
      </c>
      <c r="Q18" s="12">
        <f t="shared" si="5"/>
        <v>66.225165562913915</v>
      </c>
      <c r="R18" s="12">
        <f t="shared" si="6"/>
        <v>38.022813688212928</v>
      </c>
      <c r="S18" s="39">
        <f t="shared" si="7"/>
        <v>-4.2479792511268357</v>
      </c>
      <c r="T18" s="39">
        <f t="shared" si="8"/>
        <v>-4.2479792511268357</v>
      </c>
    </row>
    <row r="19" spans="1:20" ht="15" x14ac:dyDescent="0.25">
      <c r="A19">
        <v>2.76</v>
      </c>
      <c r="B19">
        <v>1.48</v>
      </c>
      <c r="C19" s="20">
        <f t="shared" si="0"/>
        <v>3.7994516255385857E-2</v>
      </c>
      <c r="D19" s="17">
        <f>IF(OR($A19="",$B19=""),"",A19*'MPTO_working_2-way'!$G18)</f>
        <v>2.8648648648648649</v>
      </c>
      <c r="E19" s="22">
        <f>IF(OR($A19="",$B19=""),"",B19*'MPTO_working_2-way'!$G18)</f>
        <v>1.536231884057971</v>
      </c>
      <c r="F19" s="17">
        <f>IF(OR($A19="",$B19=""),"",'MPTO_working_2-way'!D18)</f>
        <v>2.9127210496292069</v>
      </c>
      <c r="G19" s="22">
        <f>IF(OR($A19="",$B19=""),"",'MPTO_working_2-way'!E18)</f>
        <v>1.5228153892036982</v>
      </c>
      <c r="H19" s="17">
        <f>IF(OR($A19="",$B19=""),"",'OddsRatio_working_2-way'!M18)</f>
        <v>2.9148542155126762</v>
      </c>
      <c r="I19" s="17">
        <f>IF(OR($A19="",$B19=""),"",'OddsRatio_working_2-way'!N18)</f>
        <v>1.5222329678670938</v>
      </c>
      <c r="J19" s="17">
        <f>IF('Log_working_2-way'!$D18="","",A19^('Log_working_2-way'!$D18))</f>
        <v>2.9376615335149099</v>
      </c>
      <c r="K19" s="22">
        <f>IF('Log_working_2-way'!$D18="","",B19^('Log_working_2-way'!$D18))</f>
        <v>1.5160860050648084</v>
      </c>
      <c r="L19" s="33">
        <f t="shared" ref="L19" si="13">(1/D19)</f>
        <v>0.34905660377358488</v>
      </c>
      <c r="M19" s="33">
        <f t="shared" ref="M19" si="14">(1/E19)</f>
        <v>0.65094339622641517</v>
      </c>
      <c r="N19" s="12">
        <v>100</v>
      </c>
      <c r="O19" s="12">
        <f t="shared" si="3"/>
        <v>63.768115942028999</v>
      </c>
      <c r="P19" s="12">
        <f t="shared" si="4"/>
        <v>32.432432432432435</v>
      </c>
      <c r="Q19" s="12">
        <f t="shared" si="5"/>
        <v>67.567567567567565</v>
      </c>
      <c r="R19" s="12">
        <f t="shared" si="6"/>
        <v>36.231884057971023</v>
      </c>
      <c r="S19" s="39">
        <f t="shared" si="7"/>
        <v>-3.7994516255385662</v>
      </c>
      <c r="T19" s="39">
        <f t="shared" si="8"/>
        <v>-3.7994516255385875</v>
      </c>
    </row>
    <row r="20" spans="1:20" ht="15" x14ac:dyDescent="0.25">
      <c r="A20">
        <v>1.43</v>
      </c>
      <c r="B20">
        <v>2.87</v>
      </c>
      <c r="C20" s="20">
        <f t="shared" si="0"/>
        <v>4.7732755049828324E-2</v>
      </c>
      <c r="D20" s="17">
        <f>IF(OR($A20="",$B20=""),"",A20*'MPTO_working_2-way'!$G19)</f>
        <v>1.4982578397212545</v>
      </c>
      <c r="E20" s="22">
        <f>IF(OR($A20="",$B20=""),"",B20*'MPTO_working_2-way'!$G19)</f>
        <v>3.0069930069930075</v>
      </c>
      <c r="F20" s="17">
        <f>IF(OR($A20="",$B20=""),"",'MPTO_working_2-way'!D19)</f>
        <v>1.4805288504897098</v>
      </c>
      <c r="G20" s="22">
        <f>IF(OR($A20="",$B20=""),"",'MPTO_working_2-way'!E19)</f>
        <v>3.0810405014826774</v>
      </c>
      <c r="H20" s="17">
        <f>IF(OR($A20="",$B20=""),"",'OddsRatio_working_2-way'!M19)</f>
        <v>1.479527396573096</v>
      </c>
      <c r="I20" s="17">
        <f>IF(OR($A20="",$B20=""),"",'OddsRatio_working_2-way'!N19)</f>
        <v>3.0853865850969528</v>
      </c>
      <c r="J20" s="17">
        <f>IF('Log_working_2-way'!$D19="","",A20^('Log_working_2-way'!$D19))</f>
        <v>1.4713489035424459</v>
      </c>
      <c r="K20" s="22">
        <f>IF('Log_working_2-way'!$D19="","",B20^('Log_working_2-way'!$D19))</f>
        <v>3.1215706506997294</v>
      </c>
      <c r="L20" s="33">
        <f t="shared" ref="L20" si="15">(1/D20)</f>
        <v>0.66744186046511622</v>
      </c>
      <c r="M20" s="33">
        <f t="shared" ref="M20" si="16">(1/E20)</f>
        <v>0.33255813953488367</v>
      </c>
      <c r="N20" s="12">
        <v>100</v>
      </c>
      <c r="O20" s="12">
        <f t="shared" si="3"/>
        <v>30.069930069930074</v>
      </c>
      <c r="P20" s="12">
        <f t="shared" si="4"/>
        <v>65.156794425087099</v>
      </c>
      <c r="Q20" s="12">
        <f t="shared" si="5"/>
        <v>34.843205574912886</v>
      </c>
      <c r="R20" s="12">
        <f t="shared" si="6"/>
        <v>69.930069930069934</v>
      </c>
      <c r="S20" s="39">
        <f t="shared" si="7"/>
        <v>-4.7732755049828128</v>
      </c>
      <c r="T20" s="39">
        <f t="shared" si="8"/>
        <v>-4.7732755049828341</v>
      </c>
    </row>
    <row r="21" spans="1:20" ht="15" x14ac:dyDescent="0.25">
      <c r="A21">
        <v>2.09</v>
      </c>
      <c r="B21">
        <v>1.83</v>
      </c>
      <c r="C21" s="20">
        <f t="shared" si="0"/>
        <v>2.4916986953225084E-2</v>
      </c>
      <c r="D21" s="17">
        <f>IF(OR($A21="",$B21=""),"",A21*'MPTO_working_2-way'!$G20)</f>
        <v>2.1420765027322402</v>
      </c>
      <c r="E21" s="22">
        <f>IF(OR($A21="",$B21=""),"",B21*'MPTO_working_2-way'!$G20)</f>
        <v>1.8755980861244019</v>
      </c>
      <c r="F21" s="17">
        <f>IF(OR($A21="",$B21=""),"",'MPTO_working_2-way'!D20)</f>
        <v>2.1458748281762841</v>
      </c>
      <c r="G21" s="22">
        <f>IF(OR($A21="",$B21=""),"",'MPTO_working_2-way'!E20)</f>
        <v>1.8726956692045928</v>
      </c>
      <c r="H21" s="17">
        <f>IF(OR($A21="",$B21=""),"",'OddsRatio_working_2-way'!M20)</f>
        <v>2.145972518016114</v>
      </c>
      <c r="I21" s="17">
        <f>IF(OR($A21="",$B21=""),"",'OddsRatio_working_2-way'!N20)</f>
        <v>1.8726212751865827</v>
      </c>
      <c r="J21" s="17">
        <f>IF('Log_working_2-way'!$D20="","",A21^('Log_working_2-way'!$D20))</f>
        <v>2.1476949656411697</v>
      </c>
      <c r="K21" s="22">
        <f>IF('Log_working_2-way'!$D20="","",B21^('Log_working_2-way'!$D20))</f>
        <v>1.8713116550453253</v>
      </c>
      <c r="L21" s="33">
        <f t="shared" ref="L21" si="17">(1/D21)</f>
        <v>0.4668367346938776</v>
      </c>
      <c r="M21" s="33">
        <f t="shared" ref="M21" si="18">(1/E21)</f>
        <v>0.53316326530612246</v>
      </c>
      <c r="N21" s="12">
        <v>100</v>
      </c>
      <c r="O21" s="12">
        <f t="shared" si="3"/>
        <v>52.153110047846894</v>
      </c>
      <c r="P21" s="12">
        <f t="shared" si="4"/>
        <v>45.355191256830594</v>
      </c>
      <c r="Q21" s="12">
        <f t="shared" si="5"/>
        <v>54.644808743169392</v>
      </c>
      <c r="R21" s="12">
        <f t="shared" si="6"/>
        <v>47.846889952153113</v>
      </c>
      <c r="S21" s="39">
        <f t="shared" si="7"/>
        <v>-2.4916986953224978</v>
      </c>
      <c r="T21" s="39">
        <f t="shared" si="8"/>
        <v>-2.4916986953225191</v>
      </c>
    </row>
    <row r="22" spans="1:20" ht="15" x14ac:dyDescent="0.25">
      <c r="A22">
        <v>2.91</v>
      </c>
      <c r="B22">
        <v>1.43</v>
      </c>
      <c r="C22" s="20">
        <f t="shared" si="0"/>
        <v>4.2943310984548067E-2</v>
      </c>
      <c r="D22" s="17">
        <f>IF(OR($A22="",$B22=""),"",A22*'MPTO_working_2-way'!$G21)</f>
        <v>3.034965034965035</v>
      </c>
      <c r="E22" s="22">
        <f>IF(OR($A22="",$B22=""),"",B22*'MPTO_working_2-way'!$G21)</f>
        <v>1.4914089347079036</v>
      </c>
      <c r="F22" s="17">
        <f>IF(OR($A22="",$B22=""),"",'MPTO_working_2-way'!D21)</f>
        <v>3.1039421176295079</v>
      </c>
      <c r="G22" s="22">
        <f>IF(OR($A22="",$B22=""),"",'MPTO_working_2-way'!E21)</f>
        <v>1.4752982468579936</v>
      </c>
      <c r="H22" s="17">
        <f>IF(OR($A22="",$B22=""),"",'OddsRatio_working_2-way'!M21)</f>
        <v>3.1075721731689949</v>
      </c>
      <c r="I22" s="17">
        <f>IF(OR($A22="",$B22=""),"",'OddsRatio_working_2-way'!N21)</f>
        <v>1.4744795991951138</v>
      </c>
      <c r="J22" s="17">
        <f>IF('Log_working_2-way'!$D21="","",A22^('Log_working_2-way'!$D21))</f>
        <v>3.141058581582127</v>
      </c>
      <c r="K22" s="22">
        <f>IF('Log_working_2-way'!$D21="","",B22^('Log_working_2-way'!$D21))</f>
        <v>1.4670586823732825</v>
      </c>
      <c r="L22" s="33">
        <f t="shared" ref="L22" si="19">(1/D22)</f>
        <v>0.3294930875576037</v>
      </c>
      <c r="M22" s="33">
        <f t="shared" ref="M22" si="20">(1/E22)</f>
        <v>0.67050691244239635</v>
      </c>
      <c r="N22" s="12">
        <v>100</v>
      </c>
      <c r="O22" s="12">
        <f t="shared" si="3"/>
        <v>65.635738831615114</v>
      </c>
      <c r="P22" s="12">
        <f t="shared" si="4"/>
        <v>30.069930069930074</v>
      </c>
      <c r="Q22" s="12">
        <f t="shared" si="5"/>
        <v>69.930069930069934</v>
      </c>
      <c r="R22" s="12">
        <f t="shared" si="6"/>
        <v>34.364261168384878</v>
      </c>
      <c r="S22" s="39">
        <f t="shared" si="7"/>
        <v>-4.2943310984548191</v>
      </c>
      <c r="T22" s="39">
        <f t="shared" si="8"/>
        <v>-4.2943310984548049</v>
      </c>
    </row>
    <row r="23" spans="1:20" ht="15" x14ac:dyDescent="0.25">
      <c r="A23">
        <v>1.84</v>
      </c>
      <c r="B23">
        <v>2.02</v>
      </c>
      <c r="C23" s="20">
        <f t="shared" si="0"/>
        <v>3.8527765820060234E-2</v>
      </c>
      <c r="D23" s="17">
        <f>IF(OR($A23="",$B23=""),"",A23*'MPTO_working_2-way'!$G22)</f>
        <v>1.9108910891089108</v>
      </c>
      <c r="E23" s="22">
        <f>IF(OR($A23="",$B23=""),"",B23*'MPTO_working_2-way'!$G22)</f>
        <v>2.0978260869565215</v>
      </c>
      <c r="F23" s="17">
        <f>IF(OR($A23="",$B23=""),"",'MPTO_working_2-way'!D22)</f>
        <v>1.9076165058509547</v>
      </c>
      <c r="G23" s="22">
        <f>IF(OR($A23="",$B23=""),"",'MPTO_working_2-way'!E22)</f>
        <v>2.1017869260348339</v>
      </c>
      <c r="H23" s="17">
        <f>IF(OR($A23="",$B23=""),"",'OddsRatio_working_2-way'!M22)</f>
        <v>1.9074852129730298</v>
      </c>
      <c r="I23" s="17">
        <f>IF(OR($A23="",$B23=""),"",'OddsRatio_working_2-way'!N22)</f>
        <v>2.1019463300386789</v>
      </c>
      <c r="J23" s="17">
        <f>IF('Log_working_2-way'!$D22="","",A23^('Log_working_2-way'!$D22))</f>
        <v>1.9059915032763037</v>
      </c>
      <c r="K23" s="22">
        <f>IF('Log_working_2-way'!$D22="","",B23^('Log_working_2-way'!$D22))</f>
        <v>2.1037631107837189</v>
      </c>
      <c r="L23" s="33">
        <f t="shared" ref="L23" si="21">(1/D23)</f>
        <v>0.52331606217616577</v>
      </c>
      <c r="M23" s="33">
        <f t="shared" ref="M23" si="22">(1/E23)</f>
        <v>0.47668393782383423</v>
      </c>
      <c r="N23" s="12">
        <v>100</v>
      </c>
      <c r="O23" s="12">
        <f t="shared" si="3"/>
        <v>45.652173913043477</v>
      </c>
      <c r="P23" s="12">
        <f t="shared" si="4"/>
        <v>50.495049504950494</v>
      </c>
      <c r="Q23" s="12">
        <f t="shared" si="5"/>
        <v>49.504950495049506</v>
      </c>
      <c r="R23" s="12">
        <f t="shared" si="6"/>
        <v>54.347826086956516</v>
      </c>
      <c r="S23" s="39">
        <f t="shared" si="7"/>
        <v>-3.8527765820060296</v>
      </c>
      <c r="T23" s="39">
        <f t="shared" si="8"/>
        <v>-3.8527765820060225</v>
      </c>
    </row>
    <row r="24" spans="1:20" ht="15" x14ac:dyDescent="0.25">
      <c r="A24">
        <v>1.68</v>
      </c>
      <c r="B24">
        <v>2.2400000000000002</v>
      </c>
      <c r="C24" s="20">
        <f t="shared" si="0"/>
        <v>4.1666666666666519E-2</v>
      </c>
      <c r="D24" s="17">
        <f>IF(OR($A24="",$B24=""),"",A24*'MPTO_working_2-way'!$G23)</f>
        <v>1.7499999999999998</v>
      </c>
      <c r="E24" s="22">
        <f>IF(OR($A24="",$B24=""),"",B24*'MPTO_working_2-way'!$G23)</f>
        <v>2.333333333333333</v>
      </c>
      <c r="F24" s="17">
        <f>IF(OR($A24="",$B24=""),"",'MPTO_working_2-way'!D23)</f>
        <v>1.7409326424870464</v>
      </c>
      <c r="G24" s="22">
        <f>IF(OR($A24="",$B24=""),"",'MPTO_working_2-way'!E23)</f>
        <v>2.3496503496503496</v>
      </c>
      <c r="H24" s="17">
        <f>IF(OR($A24="",$B24=""),"",'OddsRatio_working_2-way'!M23)</f>
        <v>1.7405316311773544</v>
      </c>
      <c r="I24" s="17">
        <f>IF(OR($A24="",$B24=""),"",'OddsRatio_working_2-way'!N23)</f>
        <v>2.3503812097939996</v>
      </c>
      <c r="J24" s="17">
        <f>IF('Log_working_2-way'!$D23="","",A24^('Log_working_2-way'!$D23))</f>
        <v>1.7363936538464513</v>
      </c>
      <c r="K24" s="22">
        <f>IF('Log_working_2-way'!$D23="","",B24^('Log_working_2-way'!$D23))</f>
        <v>2.357969334439959</v>
      </c>
      <c r="L24" s="33">
        <f t="shared" ref="L24" si="23">(1/D24)</f>
        <v>0.57142857142857151</v>
      </c>
      <c r="M24" s="33">
        <f t="shared" ref="M24" si="24">(1/E24)</f>
        <v>0.4285714285714286</v>
      </c>
      <c r="N24" s="12">
        <v>100</v>
      </c>
      <c r="O24" s="12">
        <f t="shared" ref="O24" si="25">(1/A24)*((N24*A24)-N24)</f>
        <v>40.476190476190474</v>
      </c>
      <c r="P24" s="12">
        <f t="shared" ref="P24" si="26">(1/B24)*((N24*B24)-N24)</f>
        <v>55.357142857142868</v>
      </c>
      <c r="Q24" s="12">
        <f t="shared" ref="Q24" si="27">(1/B24)*N24</f>
        <v>44.642857142857139</v>
      </c>
      <c r="R24" s="12">
        <f t="shared" ref="R24" si="28">(1/A24)*N24</f>
        <v>59.523809523809526</v>
      </c>
      <c r="S24" s="39">
        <f t="shared" ref="S24" si="29">O24-Q24</f>
        <v>-4.1666666666666643</v>
      </c>
      <c r="T24" s="39">
        <f t="shared" ref="T24" si="30">P24-R24</f>
        <v>-4.1666666666666572</v>
      </c>
    </row>
    <row r="25" spans="1:20" x14ac:dyDescent="0.2">
      <c r="A25" s="14">
        <v>1.43</v>
      </c>
      <c r="B25" s="15">
        <v>2.8159999999999998</v>
      </c>
      <c r="C25" s="20">
        <f t="shared" si="0"/>
        <v>5.4414335664335844E-2</v>
      </c>
      <c r="D25" s="17">
        <f>IF(OR($A25="",$B25=""),"",A25*'MPTO_working_2-way'!$G24)</f>
        <v>1.5078125000000002</v>
      </c>
      <c r="E25" s="22">
        <f>IF(OR($A25="",$B25=""),"",B25*'MPTO_working_2-way'!$G24)</f>
        <v>2.9692307692307698</v>
      </c>
      <c r="F25" s="17">
        <f>IF(OR($A25="",$B25=""),"",'MPTO_working_2-way'!D24)</f>
        <v>1.4878881482685744</v>
      </c>
      <c r="G25" s="22">
        <f>IF(OR($A25="",$B25=""),"",'MPTO_working_2-way'!E24)</f>
        <v>3.0496501166277912</v>
      </c>
      <c r="H25" s="17">
        <f>IF(OR($A25="",$B25=""),"",'OddsRatio_working_2-way'!M24)</f>
        <v>1.4866047070972115</v>
      </c>
      <c r="I25" s="17">
        <f>IF(OR($A25="",$B25=""),"",'OddsRatio_working_2-way'!N24)</f>
        <v>3.0550561583454332</v>
      </c>
      <c r="J25" s="17">
        <f>IF('Log_working_2-way'!$D24="","",A25^('Log_working_2-way'!$D24))</f>
        <v>1.4773930563896764</v>
      </c>
      <c r="K25" s="22">
        <f>IF('Log_working_2-way'!$D24="","",B25^('Log_working_2-way'!$D24))</f>
        <v>3.0947099808072132</v>
      </c>
      <c r="L25" s="33">
        <f t="shared" ref="L25" si="31">(1/D25)</f>
        <v>0.66321243523316054</v>
      </c>
      <c r="M25" s="33">
        <f t="shared" ref="M25" si="32">(1/E25)</f>
        <v>0.3367875647668393</v>
      </c>
      <c r="N25" s="12">
        <v>100</v>
      </c>
      <c r="O25" s="12">
        <f t="shared" ref="O25" si="33">(1/A25)*((N25*A25)-N25)</f>
        <v>30.069930069930074</v>
      </c>
      <c r="P25" s="12">
        <f t="shared" ref="P25" si="34">(1/B25)*((N25*B25)-N25)</f>
        <v>64.48863636363636</v>
      </c>
      <c r="Q25" s="12">
        <f t="shared" ref="Q25" si="35">(1/B25)*N25</f>
        <v>35.51136363636364</v>
      </c>
      <c r="R25" s="12">
        <f t="shared" ref="R25" si="36">(1/A25)*N25</f>
        <v>69.930069930069934</v>
      </c>
      <c r="S25" s="39">
        <f t="shared" ref="S25" si="37">O25-Q25</f>
        <v>-5.4414335664335667</v>
      </c>
      <c r="T25" s="39">
        <f t="shared" ref="T25" si="38">P25-R25</f>
        <v>-5.4414335664335738</v>
      </c>
    </row>
    <row r="26" spans="1:20" x14ac:dyDescent="0.2">
      <c r="A26" s="14">
        <v>1.59</v>
      </c>
      <c r="B26" s="15">
        <v>2.36</v>
      </c>
      <c r="C26" s="20">
        <f t="shared" si="0"/>
        <v>5.2659631169384991E-2</v>
      </c>
      <c r="D26" s="17">
        <f>IF(OR($A26="",$B26=""),"",A26*'MPTO_working_2-way'!$G25)</f>
        <v>1.6737288135593222</v>
      </c>
      <c r="E26" s="22">
        <f>IF(OR($A26="",$B26=""),"",B26*'MPTO_working_2-way'!$G25)</f>
        <v>2.4842767295597485</v>
      </c>
      <c r="F26" s="17">
        <f>IF(OR($A26="",$B26=""),"",'MPTO_working_2-way'!D25)</f>
        <v>1.6594728462763138</v>
      </c>
      <c r="G26" s="22">
        <f>IF(OR($A26="",$B26=""),"",'MPTO_working_2-way'!E25)</f>
        <v>2.516362660944206</v>
      </c>
      <c r="H26" s="17">
        <f>IF(OR($A26="",$B26=""),"",'OddsRatio_working_2-way'!M25)</f>
        <v>1.6586528140164323</v>
      </c>
      <c r="I26" s="17">
        <f>IF(OR($A26="",$B26=""),"",'OddsRatio_working_2-way'!N25)</f>
        <v>2.5182505543429619</v>
      </c>
      <c r="J26" s="17">
        <f>IF('Log_working_2-way'!$D25="","",A26^('Log_working_2-way'!$D25))</f>
        <v>1.6521006205812045</v>
      </c>
      <c r="K26" s="22">
        <f>IF('Log_working_2-way'!$D25="","",B26^('Log_working_2-way'!$D25))</f>
        <v>2.5335056714191588</v>
      </c>
      <c r="L26" s="33">
        <f t="shared" ref="L26" si="39">(1/D26)</f>
        <v>0.59746835443037971</v>
      </c>
      <c r="M26" s="33">
        <f t="shared" ref="M26" si="40">(1/E26)</f>
        <v>0.40253164556962023</v>
      </c>
      <c r="N26" s="12">
        <v>100</v>
      </c>
      <c r="O26" s="12">
        <f t="shared" ref="O26:O27" si="41">(1/A26)*((N26*A26)-N26)</f>
        <v>37.106918238993707</v>
      </c>
      <c r="P26" s="12">
        <f t="shared" ref="P26:P27" si="42">(1/B26)*((N26*B26)-N26)</f>
        <v>57.627118644067799</v>
      </c>
      <c r="Q26" s="12">
        <f t="shared" ref="Q26:Q27" si="43">(1/B26)*N26</f>
        <v>42.372881355932208</v>
      </c>
      <c r="R26" s="12">
        <f t="shared" ref="R26:R27" si="44">(1/A26)*N26</f>
        <v>62.893081761006286</v>
      </c>
      <c r="S26" s="39">
        <f t="shared" ref="S26" si="45">O26-Q26</f>
        <v>-5.2659631169385008</v>
      </c>
      <c r="T26" s="39">
        <f t="shared" ref="T26" si="46">P26-R26</f>
        <v>-5.2659631169384866</v>
      </c>
    </row>
    <row r="27" spans="1:20" ht="15" x14ac:dyDescent="0.25">
      <c r="A27">
        <v>2.11</v>
      </c>
      <c r="B27">
        <v>1.7869999999999999</v>
      </c>
      <c r="C27" s="20">
        <f t="shared" si="0"/>
        <v>3.3530739384231012E-2</v>
      </c>
      <c r="D27" s="17">
        <f>IF(OR($A27="",$B27=""),"",A27*'MPTO_working_2-way'!$G26)</f>
        <v>2.1807498601007271</v>
      </c>
      <c r="E27" s="22">
        <f>IF(OR($A27="",$B27=""),"",B27*'MPTO_working_2-way'!$G26)</f>
        <v>1.8469194312796207</v>
      </c>
      <c r="F27" s="17">
        <f>IF(OR($A27="",$B27=""),"",'MPTO_working_2-way'!D26)</f>
        <v>2.1873783563495448</v>
      </c>
      <c r="G27" s="22">
        <f>IF(OR($A27="",$B27=""),"",'MPTO_working_2-way'!E26)</f>
        <v>1.8421915345285409</v>
      </c>
      <c r="H27" s="17">
        <f>IF(OR($A27="",$B27=""),"",'OddsRatio_working_2-way'!M26)</f>
        <v>2.1876107585610964</v>
      </c>
      <c r="I27" s="17">
        <f>IF(OR($A27="",$B27=""),"",'OddsRatio_working_2-way'!N26)</f>
        <v>1.842026727015841</v>
      </c>
      <c r="J27" s="17">
        <f>IF('Log_working_2-way'!$D26="","",A27^('Log_working_2-way'!$D26))</f>
        <v>2.1906459013018411</v>
      </c>
      <c r="K27" s="22">
        <f>IF('Log_working_2-way'!$D26="","",B27^('Log_working_2-way'!$D26))</f>
        <v>1.8398802691098688</v>
      </c>
      <c r="L27" s="33">
        <f t="shared" ref="L27" si="47">(1/D27)</f>
        <v>0.45855786502437779</v>
      </c>
      <c r="M27" s="33">
        <f t="shared" ref="M27" si="48">(1/E27)</f>
        <v>0.54144213497562232</v>
      </c>
      <c r="N27" s="12">
        <v>100</v>
      </c>
      <c r="O27" s="4">
        <f t="shared" si="41"/>
        <v>52.606635071090047</v>
      </c>
      <c r="P27" s="4">
        <f t="shared" si="42"/>
        <v>44.040290990486838</v>
      </c>
      <c r="Q27" s="4">
        <f t="shared" si="43"/>
        <v>55.959709009513148</v>
      </c>
      <c r="R27" s="4">
        <f t="shared" si="44"/>
        <v>47.393364928909953</v>
      </c>
      <c r="S27" s="39">
        <f t="shared" ref="S27" si="49">O27-Q27</f>
        <v>-3.3530739384231012</v>
      </c>
      <c r="T27" s="39">
        <f t="shared" ref="T27" si="50">P27-R27</f>
        <v>-3.3530739384231154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C1" zoomScale="80" zoomScaleNormal="80" workbookViewId="0">
      <pane ySplit="2" topLeftCell="A394" activePane="bottomLeft" state="frozen"/>
      <selection pane="bottomLeft" activeCell="AG427" sqref="AG42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72" t="s">
        <v>9</v>
      </c>
      <c r="B1" s="72"/>
      <c r="C1" s="73"/>
      <c r="D1" s="18"/>
      <c r="E1" s="74" t="s">
        <v>25</v>
      </c>
      <c r="F1" s="72"/>
      <c r="G1" s="73"/>
      <c r="H1" s="74" t="s">
        <v>23</v>
      </c>
      <c r="I1" s="72"/>
      <c r="J1" s="73"/>
      <c r="K1" s="74" t="s">
        <v>11</v>
      </c>
      <c r="L1" s="72"/>
      <c r="M1" s="73"/>
      <c r="N1" s="74" t="s">
        <v>181</v>
      </c>
      <c r="O1" s="72"/>
      <c r="P1" s="72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4" si="93">(1/A368)*((T368*A368)-T368)</f>
        <v>50.980392156862742</v>
      </c>
      <c r="V368" s="4">
        <f t="shared" ref="V368:V424" si="94">(1/B368)*((T368*B368)-T368)</f>
        <v>71.346704871060169</v>
      </c>
      <c r="W368" s="4">
        <f t="shared" ref="W368:W424" si="95">(1/C368)*((T368*C368)-T368)</f>
        <v>74.747474747474755</v>
      </c>
      <c r="X368" s="4">
        <f t="shared" ref="X368:X424" si="96">((1/B368)+(1/C368))*T368</f>
        <v>53.905820381465077</v>
      </c>
      <c r="Y368" s="4">
        <f t="shared" ref="Y368:Y424" si="97">((1/A368)+(1/C368))*T368</f>
        <v>74.272133095662511</v>
      </c>
      <c r="Z368" s="4">
        <f t="shared" ref="Z368:Z424" si="98">((1/A368)+(1/B368))*T368</f>
        <v>77.672902972077068</v>
      </c>
      <c r="AA368" s="4">
        <f t="shared" ref="AA368:AA424" si="99">U368-X368</f>
        <v>-2.9254282246023351</v>
      </c>
      <c r="AB368" s="4">
        <f t="shared" ref="AB368:AB424" si="100">V368-Y368</f>
        <v>-2.9254282246023422</v>
      </c>
      <c r="AC368" s="4">
        <f t="shared" ref="AC368:AC424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24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 t="s">
        <v>407</v>
      </c>
      <c r="AI407" s="69" t="s">
        <v>461</v>
      </c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  <c r="AH408" s="45" t="s">
        <v>406</v>
      </c>
      <c r="AI408" s="45" t="s">
        <v>461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  <c r="AH409" s="45" t="s">
        <v>405</v>
      </c>
      <c r="AI409" s="45" t="s">
        <v>460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  <c r="AH410" s="45" t="s">
        <v>405</v>
      </c>
      <c r="AI410" s="45" t="s">
        <v>460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  <c r="AH411" s="45" t="s">
        <v>468</v>
      </c>
      <c r="AI411" s="45" t="s">
        <v>460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  <c r="AH412" s="45" t="s">
        <v>457</v>
      </c>
      <c r="AI412" s="45" t="s">
        <v>460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  <c r="AH413" s="45" t="s">
        <v>405</v>
      </c>
      <c r="AI413" s="45" t="s">
        <v>460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  <c r="AH414" s="45" t="s">
        <v>459</v>
      </c>
      <c r="AI414" s="45" t="s">
        <v>460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  <c r="AH415" s="45" t="s">
        <v>405</v>
      </c>
      <c r="AI415" s="45" t="s">
        <v>460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  <c r="AH416" s="45" t="s">
        <v>455</v>
      </c>
      <c r="AI416" s="45" t="s">
        <v>461</v>
      </c>
    </row>
    <row r="417" spans="1:35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  <c r="AH417" s="45" t="s">
        <v>404</v>
      </c>
      <c r="AI417" s="45" t="s">
        <v>460</v>
      </c>
    </row>
    <row r="418" spans="1:35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  <c r="AH418" s="45" t="s">
        <v>471</v>
      </c>
      <c r="AI418" s="45" t="s">
        <v>461</v>
      </c>
    </row>
    <row r="419" spans="1:35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D419" s="45" t="s">
        <v>443</v>
      </c>
      <c r="AF419">
        <v>3.13</v>
      </c>
      <c r="AG419">
        <v>1.38</v>
      </c>
      <c r="AH419" s="45" t="s">
        <v>455</v>
      </c>
      <c r="AI419" s="45" t="s">
        <v>461</v>
      </c>
    </row>
    <row r="420" spans="1:35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D420" s="45" t="s">
        <v>443</v>
      </c>
      <c r="AF420">
        <v>2.9</v>
      </c>
      <c r="AG420">
        <v>1.43</v>
      </c>
      <c r="AH420" s="45" t="s">
        <v>459</v>
      </c>
      <c r="AI420" s="45" t="s">
        <v>461</v>
      </c>
    </row>
    <row r="421" spans="1:35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D421" s="45" t="s">
        <v>411</v>
      </c>
      <c r="AF421">
        <v>2.66</v>
      </c>
      <c r="AG421">
        <v>1.51</v>
      </c>
      <c r="AH421" s="45" t="s">
        <v>406</v>
      </c>
      <c r="AI421" s="45" t="s">
        <v>461</v>
      </c>
    </row>
    <row r="422" spans="1:35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D422" s="45" t="s">
        <v>498</v>
      </c>
      <c r="AF422">
        <v>2.76</v>
      </c>
      <c r="AG422">
        <v>1.48</v>
      </c>
      <c r="AH422" s="45" t="s">
        <v>404</v>
      </c>
      <c r="AI422" s="45" t="s">
        <v>460</v>
      </c>
    </row>
    <row r="423" spans="1:35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D423" s="45" t="s">
        <v>411</v>
      </c>
      <c r="AF423">
        <v>2.63</v>
      </c>
      <c r="AG423">
        <v>1.51</v>
      </c>
      <c r="AH423" s="45" t="s">
        <v>406</v>
      </c>
      <c r="AI423" s="45" t="s">
        <v>461</v>
      </c>
    </row>
    <row r="424" spans="1:35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D424" s="45" t="s">
        <v>411</v>
      </c>
      <c r="AF424">
        <v>2.76</v>
      </c>
      <c r="AG424">
        <v>1.48</v>
      </c>
      <c r="AH424" s="45" t="s">
        <v>405</v>
      </c>
      <c r="AI424" s="45" t="s">
        <v>460</v>
      </c>
    </row>
    <row r="425" spans="1:35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9"/>
      <c r="O425" s="30"/>
      <c r="P425" s="30"/>
      <c r="Q425"/>
      <c r="R425"/>
      <c r="S425" s="42"/>
    </row>
    <row r="426" spans="1:35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9"/>
      <c r="O426" s="30"/>
      <c r="P426" s="30"/>
      <c r="Q426"/>
      <c r="R426"/>
      <c r="S426" s="42"/>
    </row>
    <row r="427" spans="1:35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9"/>
      <c r="O427" s="30"/>
      <c r="P427" s="30"/>
      <c r="Q427"/>
      <c r="R427"/>
      <c r="S427" s="42"/>
    </row>
    <row r="428" spans="1:35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9"/>
      <c r="O428" s="30"/>
      <c r="P428" s="30"/>
      <c r="Q428"/>
      <c r="R428"/>
      <c r="S428" s="42"/>
    </row>
    <row r="429" spans="1:35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9"/>
      <c r="O429" s="30"/>
      <c r="P429" s="30"/>
      <c r="Q429"/>
      <c r="R429"/>
      <c r="S429" s="42"/>
    </row>
    <row r="430" spans="1:35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9"/>
      <c r="O430" s="30"/>
      <c r="P430" s="30"/>
      <c r="Q430"/>
      <c r="R430"/>
      <c r="S430" s="42"/>
    </row>
    <row r="431" spans="1:35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9"/>
      <c r="O431" s="30"/>
      <c r="P431" s="30"/>
      <c r="Q431"/>
      <c r="R431"/>
      <c r="S431" s="42"/>
    </row>
    <row r="432" spans="1:35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9"/>
      <c r="O432" s="30"/>
      <c r="P432" s="30"/>
      <c r="Q432"/>
      <c r="R432"/>
      <c r="S432" s="42"/>
    </row>
    <row r="433" spans="1:19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9"/>
      <c r="O433" s="30"/>
      <c r="P433" s="30"/>
      <c r="Q433"/>
      <c r="R433"/>
      <c r="S433" s="42"/>
    </row>
    <row r="434" spans="1:19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9"/>
      <c r="O434" s="30"/>
      <c r="P434" s="30"/>
      <c r="Q434"/>
      <c r="R434"/>
      <c r="S434" s="42"/>
    </row>
    <row r="435" spans="1:19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9"/>
      <c r="O435" s="30"/>
      <c r="P435" s="30"/>
      <c r="Q435"/>
      <c r="R435"/>
      <c r="S435" s="42"/>
    </row>
    <row r="436" spans="1:19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9"/>
      <c r="O436" s="30"/>
      <c r="P436" s="30"/>
      <c r="Q436"/>
      <c r="R436"/>
      <c r="S436" s="42"/>
    </row>
    <row r="437" spans="1:19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9"/>
      <c r="O437" s="30"/>
      <c r="P437" s="30"/>
      <c r="Q437"/>
      <c r="R437"/>
      <c r="S437" s="42"/>
    </row>
    <row r="438" spans="1:19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9"/>
      <c r="O438" s="30"/>
      <c r="P438" s="30"/>
      <c r="Q438"/>
      <c r="R438"/>
      <c r="S438" s="42"/>
    </row>
    <row r="439" spans="1:19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9"/>
      <c r="O439" s="30"/>
      <c r="P439" s="30"/>
      <c r="Q439"/>
      <c r="R439"/>
      <c r="S439" s="42"/>
    </row>
    <row r="440" spans="1:19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9"/>
      <c r="O440" s="30"/>
      <c r="P440" s="30"/>
      <c r="Q440"/>
      <c r="R440"/>
      <c r="S440" s="42"/>
    </row>
    <row r="441" spans="1:19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9"/>
      <c r="O441" s="30"/>
      <c r="P441" s="30"/>
      <c r="Q441"/>
      <c r="R441"/>
      <c r="S441" s="42"/>
    </row>
    <row r="442" spans="1:19" ht="15" x14ac:dyDescent="0.25">
      <c r="A442"/>
      <c r="B442"/>
      <c r="C442"/>
      <c r="D442" s="20"/>
      <c r="E442" s="17"/>
      <c r="F442" s="21"/>
      <c r="G442" s="22"/>
      <c r="H442" s="17"/>
      <c r="I442" s="21"/>
      <c r="J442" s="22"/>
      <c r="K442" s="17"/>
      <c r="L442" s="21"/>
      <c r="M442" s="22"/>
      <c r="N442" s="29"/>
      <c r="O442" s="30"/>
      <c r="P442" s="30"/>
      <c r="Q442"/>
      <c r="R442"/>
      <c r="S442" s="42"/>
    </row>
    <row r="443" spans="1:19" ht="15" x14ac:dyDescent="0.25">
      <c r="A443"/>
      <c r="B443"/>
      <c r="C443"/>
      <c r="D443" s="20"/>
      <c r="E443" s="17"/>
      <c r="F443" s="21"/>
      <c r="G443" s="22"/>
      <c r="H443" s="17"/>
      <c r="I443" s="21"/>
      <c r="J443" s="22"/>
      <c r="K443" s="17"/>
      <c r="L443" s="21"/>
      <c r="M443" s="22"/>
      <c r="N443" s="29"/>
      <c r="O443" s="30"/>
      <c r="P443" s="30"/>
      <c r="Q443"/>
      <c r="R443"/>
      <c r="S443" s="42"/>
    </row>
    <row r="444" spans="1:19" ht="15" x14ac:dyDescent="0.25">
      <c r="A444"/>
      <c r="B444"/>
      <c r="C444"/>
      <c r="D444" s="20"/>
      <c r="E444" s="17"/>
      <c r="F444" s="21"/>
      <c r="G444" s="22"/>
      <c r="H444" s="17"/>
      <c r="I444" s="21"/>
      <c r="J444" s="22"/>
      <c r="K444" s="17"/>
      <c r="L444" s="21"/>
      <c r="M444" s="22"/>
      <c r="N444" s="29"/>
      <c r="O444" s="30"/>
      <c r="P444" s="30"/>
      <c r="Q444"/>
      <c r="R444"/>
      <c r="S444" s="42"/>
    </row>
    <row r="445" spans="1:19" ht="15" x14ac:dyDescent="0.25">
      <c r="A445"/>
      <c r="B445"/>
      <c r="C445"/>
      <c r="D445" s="20"/>
      <c r="E445" s="17"/>
      <c r="F445" s="21"/>
      <c r="G445" s="22"/>
      <c r="H445" s="17"/>
      <c r="I445" s="21"/>
      <c r="J445" s="22"/>
      <c r="K445" s="17"/>
      <c r="L445" s="21"/>
      <c r="M445" s="22"/>
      <c r="N445" s="29"/>
      <c r="O445" s="30"/>
      <c r="P445" s="30"/>
      <c r="Q445"/>
      <c r="R445"/>
      <c r="S445" s="42"/>
    </row>
    <row r="446" spans="1:19" ht="15" x14ac:dyDescent="0.25">
      <c r="A446"/>
      <c r="B446"/>
      <c r="C446"/>
      <c r="D446" s="20"/>
      <c r="E446" s="17"/>
      <c r="F446" s="21"/>
      <c r="G446" s="22"/>
      <c r="H446" s="17"/>
      <c r="I446" s="21"/>
      <c r="J446" s="22"/>
      <c r="K446" s="17"/>
      <c r="L446" s="21"/>
      <c r="M446" s="22"/>
      <c r="N446" s="29"/>
      <c r="O446" s="30"/>
      <c r="P446" s="30"/>
      <c r="Q446"/>
      <c r="R446"/>
      <c r="S446" s="42"/>
    </row>
    <row r="447" spans="1:19" ht="15" x14ac:dyDescent="0.25">
      <c r="A447"/>
      <c r="B447"/>
      <c r="C447"/>
      <c r="D447" s="20"/>
      <c r="E447" s="17"/>
      <c r="F447" s="21"/>
      <c r="G447" s="22"/>
      <c r="H447" s="17"/>
      <c r="I447" s="21"/>
      <c r="J447" s="22"/>
      <c r="K447" s="17"/>
      <c r="L447" s="21"/>
      <c r="M447" s="22"/>
      <c r="N447" s="29"/>
      <c r="O447" s="30"/>
      <c r="P447" s="30"/>
      <c r="Q447"/>
      <c r="R447"/>
      <c r="S447" s="42"/>
    </row>
    <row r="448" spans="1:19" ht="15" x14ac:dyDescent="0.25">
      <c r="A448"/>
      <c r="B448"/>
      <c r="C448"/>
      <c r="D448" s="20"/>
      <c r="E448" s="17"/>
      <c r="F448" s="21"/>
      <c r="G448" s="22"/>
      <c r="H448" s="17"/>
      <c r="I448" s="21"/>
      <c r="J448" s="22"/>
      <c r="K448" s="17"/>
      <c r="L448" s="21"/>
      <c r="M448" s="22"/>
      <c r="N448" s="29"/>
      <c r="O448" s="30"/>
      <c r="P448" s="30"/>
      <c r="Q448"/>
      <c r="R448"/>
      <c r="S448" s="42"/>
    </row>
    <row r="449" spans="1:19" ht="15" x14ac:dyDescent="0.25">
      <c r="A449"/>
      <c r="B449"/>
      <c r="C449"/>
      <c r="D449" s="20"/>
      <c r="E449" s="17"/>
      <c r="F449" s="21"/>
      <c r="G449" s="22"/>
      <c r="H449" s="17"/>
      <c r="I449" s="21"/>
      <c r="J449" s="22"/>
      <c r="K449" s="17"/>
      <c r="L449" s="21"/>
      <c r="M449" s="22"/>
      <c r="N449" s="29"/>
      <c r="O449" s="30"/>
      <c r="P449" s="30"/>
      <c r="Q449"/>
      <c r="R449"/>
      <c r="S449" s="42"/>
    </row>
    <row r="450" spans="1:19" ht="15" x14ac:dyDescent="0.25">
      <c r="A450"/>
      <c r="B450"/>
      <c r="C450"/>
      <c r="D450" s="20"/>
      <c r="E450" s="17"/>
      <c r="F450" s="21"/>
      <c r="G450" s="22"/>
      <c r="H450" s="17"/>
      <c r="I450" s="21"/>
      <c r="J450" s="22"/>
      <c r="K450" s="17"/>
      <c r="L450" s="21"/>
      <c r="M450" s="22"/>
      <c r="N450" s="29"/>
      <c r="O450" s="30"/>
      <c r="P450" s="30"/>
      <c r="Q450"/>
      <c r="R450"/>
      <c r="S450" s="42"/>
    </row>
    <row r="451" spans="1:19" ht="15" x14ac:dyDescent="0.25">
      <c r="A451"/>
      <c r="B451"/>
      <c r="C451"/>
      <c r="D451" s="20"/>
      <c r="E451" s="17"/>
      <c r="F451" s="21"/>
      <c r="G451" s="22"/>
      <c r="H451" s="17"/>
      <c r="I451" s="21"/>
      <c r="J451" s="22"/>
      <c r="K451" s="17"/>
      <c r="L451" s="21"/>
      <c r="M451" s="22"/>
      <c r="N451" s="29"/>
      <c r="O451" s="30"/>
      <c r="P451" s="30"/>
      <c r="Q451"/>
      <c r="R451"/>
      <c r="S451" s="42"/>
    </row>
    <row r="452" spans="1:19" ht="15" x14ac:dyDescent="0.25">
      <c r="A452"/>
      <c r="B452"/>
      <c r="C452"/>
      <c r="D452" s="20"/>
      <c r="E452" s="17"/>
      <c r="F452" s="21"/>
      <c r="G452" s="22"/>
      <c r="H452" s="17"/>
      <c r="I452" s="21"/>
      <c r="J452" s="22"/>
      <c r="K452" s="17"/>
      <c r="L452" s="21"/>
      <c r="M452" s="22"/>
      <c r="N452" s="29"/>
      <c r="O452" s="30"/>
      <c r="P452" s="30"/>
      <c r="Q452"/>
      <c r="R452"/>
      <c r="S452" s="42"/>
    </row>
    <row r="453" spans="1:19" ht="15" x14ac:dyDescent="0.25">
      <c r="A453"/>
      <c r="B453"/>
      <c r="C453"/>
      <c r="D453" s="20"/>
      <c r="E453" s="17"/>
      <c r="F453" s="21"/>
      <c r="G453" s="22"/>
      <c r="H453" s="17"/>
      <c r="I453" s="21"/>
      <c r="J453" s="22"/>
      <c r="K453" s="17"/>
      <c r="L453" s="21"/>
      <c r="M453" s="22"/>
      <c r="N453" s="29"/>
      <c r="O453" s="30"/>
      <c r="P453" s="30"/>
      <c r="Q453"/>
      <c r="R453"/>
      <c r="S453" s="42"/>
    </row>
    <row r="454" spans="1:19" ht="15" x14ac:dyDescent="0.25">
      <c r="A454"/>
      <c r="B454"/>
      <c r="C454"/>
      <c r="D454" s="20"/>
      <c r="E454" s="17"/>
      <c r="F454" s="21"/>
      <c r="G454" s="22"/>
      <c r="H454" s="17"/>
      <c r="I454" s="21"/>
      <c r="J454" s="22"/>
      <c r="K454" s="17"/>
      <c r="L454" s="21"/>
      <c r="M454" s="22"/>
      <c r="N454" s="29"/>
      <c r="O454" s="30"/>
      <c r="P454" s="30"/>
      <c r="Q454"/>
      <c r="R454"/>
      <c r="S454" s="42"/>
    </row>
    <row r="455" spans="1:19" ht="15" x14ac:dyDescent="0.25">
      <c r="A455"/>
      <c r="B455"/>
      <c r="C455"/>
      <c r="D455" s="20"/>
      <c r="E455" s="17"/>
      <c r="F455" s="21"/>
      <c r="G455" s="22"/>
      <c r="H455" s="17"/>
      <c r="I455" s="21"/>
      <c r="J455" s="22"/>
      <c r="K455" s="17"/>
      <c r="L455" s="21"/>
      <c r="M455" s="22"/>
      <c r="N455" s="29"/>
      <c r="O455" s="30"/>
      <c r="P455" s="30"/>
      <c r="Q455"/>
      <c r="R455"/>
      <c r="S455" s="42"/>
    </row>
    <row r="456" spans="1:19" ht="15" x14ac:dyDescent="0.25">
      <c r="A456"/>
      <c r="B456"/>
      <c r="C456"/>
      <c r="D456" s="20"/>
      <c r="E456" s="17"/>
      <c r="F456" s="21"/>
      <c r="G456" s="22"/>
      <c r="H456" s="17"/>
      <c r="I456" s="21"/>
      <c r="J456" s="22"/>
      <c r="K456" s="17"/>
      <c r="L456" s="21"/>
      <c r="M456" s="22"/>
      <c r="N456" s="29"/>
      <c r="O456" s="30"/>
      <c r="P456" s="30"/>
      <c r="Q456"/>
      <c r="R456"/>
      <c r="S456" s="42"/>
    </row>
    <row r="457" spans="1:19" ht="15" x14ac:dyDescent="0.25">
      <c r="A457"/>
      <c r="B457"/>
      <c r="C457"/>
      <c r="D457" s="20"/>
      <c r="E457" s="17"/>
      <c r="F457" s="21"/>
      <c r="G457" s="22"/>
      <c r="H457" s="17"/>
      <c r="I457" s="21"/>
      <c r="J457" s="22"/>
      <c r="K457" s="17"/>
      <c r="L457" s="21"/>
      <c r="M457" s="22"/>
      <c r="N457" s="29"/>
      <c r="O457" s="30"/>
      <c r="P457" s="30"/>
      <c r="Q457"/>
      <c r="R457"/>
      <c r="S457" s="42"/>
    </row>
    <row r="458" spans="1:19" ht="15" x14ac:dyDescent="0.25">
      <c r="A458"/>
      <c r="B458"/>
      <c r="C458"/>
      <c r="D458" s="20"/>
      <c r="E458" s="17"/>
      <c r="F458" s="21"/>
      <c r="G458" s="22"/>
      <c r="H458" s="17"/>
      <c r="I458" s="21"/>
      <c r="J458" s="22"/>
      <c r="K458" s="17"/>
      <c r="L458" s="21"/>
      <c r="M458" s="22"/>
      <c r="N458" s="29"/>
      <c r="O458" s="30"/>
      <c r="P458" s="30"/>
      <c r="Q458"/>
      <c r="R458"/>
      <c r="S458" s="42"/>
    </row>
    <row r="459" spans="1:19" ht="15" x14ac:dyDescent="0.25">
      <c r="A459"/>
      <c r="B459"/>
      <c r="C459"/>
      <c r="D459" s="20"/>
      <c r="E459" s="17"/>
      <c r="F459" s="21"/>
      <c r="G459" s="22"/>
      <c r="H459" s="17"/>
      <c r="I459" s="21"/>
      <c r="J459" s="22"/>
      <c r="K459" s="17"/>
      <c r="L459" s="21"/>
      <c r="M459" s="22"/>
      <c r="N459" s="29"/>
      <c r="O459" s="30"/>
      <c r="P459" s="30"/>
      <c r="Q459"/>
      <c r="R459"/>
      <c r="S459" s="42"/>
    </row>
    <row r="460" spans="1:19" ht="15" x14ac:dyDescent="0.25">
      <c r="A460"/>
      <c r="B460"/>
      <c r="C460"/>
      <c r="D460" s="20"/>
      <c r="E460" s="17"/>
      <c r="F460" s="21"/>
      <c r="G460" s="22"/>
      <c r="H460" s="17"/>
      <c r="I460" s="21"/>
      <c r="J460" s="22"/>
      <c r="K460" s="17"/>
      <c r="L460" s="21"/>
      <c r="M460" s="22"/>
      <c r="N460" s="29"/>
      <c r="O460" s="30"/>
      <c r="P460" s="30"/>
      <c r="Q460"/>
      <c r="R460"/>
      <c r="S460" s="42"/>
    </row>
    <row r="461" spans="1:19" ht="15" x14ac:dyDescent="0.25">
      <c r="A461"/>
      <c r="B461"/>
      <c r="C461"/>
      <c r="D461" s="20"/>
      <c r="E461" s="17"/>
      <c r="F461" s="21"/>
      <c r="G461" s="22"/>
      <c r="H461" s="17"/>
      <c r="I461" s="21"/>
      <c r="J461" s="22"/>
      <c r="K461" s="17"/>
      <c r="L461" s="21"/>
      <c r="M461" s="22"/>
      <c r="N461" s="29"/>
      <c r="O461" s="30"/>
      <c r="P461" s="30"/>
      <c r="Q461"/>
      <c r="R461"/>
      <c r="S461" s="42"/>
    </row>
    <row r="462" spans="1:19" ht="15" x14ac:dyDescent="0.25">
      <c r="A462"/>
      <c r="B462"/>
      <c r="C462"/>
      <c r="D462" s="20"/>
      <c r="E462" s="17"/>
      <c r="F462" s="21"/>
      <c r="G462" s="22"/>
      <c r="H462" s="17"/>
      <c r="I462" s="21"/>
      <c r="J462" s="22"/>
      <c r="K462" s="17"/>
      <c r="L462" s="21"/>
      <c r="M462" s="22"/>
      <c r="N462" s="29"/>
      <c r="O462" s="30"/>
      <c r="P462" s="30"/>
      <c r="Q462"/>
      <c r="R462"/>
      <c r="S462" s="42"/>
    </row>
    <row r="463" spans="1:19" ht="15" x14ac:dyDescent="0.25">
      <c r="A463"/>
      <c r="B463"/>
      <c r="C463"/>
      <c r="D463" s="20"/>
      <c r="E463" s="17"/>
      <c r="F463" s="21"/>
      <c r="G463" s="22"/>
      <c r="H463" s="17"/>
      <c r="I463" s="21"/>
      <c r="J463" s="22"/>
      <c r="K463" s="17"/>
      <c r="L463" s="21"/>
      <c r="M463" s="22"/>
      <c r="N463" s="29"/>
      <c r="O463" s="30"/>
      <c r="P463" s="30"/>
      <c r="Q463"/>
      <c r="R463"/>
      <c r="S463" s="42"/>
    </row>
    <row r="464" spans="1:19" ht="15" x14ac:dyDescent="0.25">
      <c r="A464"/>
      <c r="B464"/>
      <c r="C464"/>
      <c r="D464" s="20"/>
      <c r="E464" s="17"/>
      <c r="F464" s="21"/>
      <c r="G464" s="22"/>
      <c r="H464" s="17"/>
      <c r="I464" s="21"/>
      <c r="J464" s="22"/>
      <c r="K464" s="17"/>
      <c r="L464" s="21"/>
      <c r="M464" s="22"/>
      <c r="N464" s="29"/>
      <c r="O464" s="30"/>
      <c r="P464" s="30"/>
      <c r="Q464"/>
      <c r="R464"/>
      <c r="S464" s="42"/>
    </row>
    <row r="465" spans="1:35" ht="15" x14ac:dyDescent="0.25">
      <c r="A465"/>
      <c r="B465"/>
      <c r="C465"/>
      <c r="D465" s="20"/>
      <c r="E465" s="17"/>
      <c r="F465" s="21"/>
      <c r="G465" s="22"/>
      <c r="H465" s="17"/>
      <c r="I465" s="21"/>
      <c r="J465" s="22"/>
      <c r="K465" s="17"/>
      <c r="L465" s="21"/>
      <c r="M465" s="22"/>
      <c r="N465" s="29"/>
      <c r="O465" s="30"/>
      <c r="P465" s="30"/>
      <c r="Q465"/>
      <c r="R465"/>
      <c r="S465" s="42"/>
    </row>
    <row r="466" spans="1:35" ht="15" x14ac:dyDescent="0.25">
      <c r="A466"/>
      <c r="B466"/>
      <c r="C466"/>
      <c r="D466" s="20"/>
      <c r="E466" s="17"/>
      <c r="F466" s="21"/>
      <c r="G466" s="22"/>
      <c r="H466" s="17"/>
      <c r="I466" s="21"/>
      <c r="J466" s="22"/>
      <c r="K466" s="17"/>
      <c r="L466" s="21"/>
      <c r="M466" s="22"/>
      <c r="N466" s="29"/>
      <c r="O466" s="30"/>
      <c r="P466" s="30"/>
      <c r="Q466"/>
      <c r="R466"/>
      <c r="S466" s="42"/>
    </row>
    <row r="467" spans="1:35" ht="15" x14ac:dyDescent="0.25">
      <c r="A467"/>
      <c r="B467"/>
      <c r="C467"/>
      <c r="D467" s="20"/>
      <c r="E467" s="17"/>
      <c r="F467" s="21"/>
      <c r="G467" s="22"/>
      <c r="H467" s="17"/>
      <c r="I467" s="21"/>
      <c r="J467" s="22"/>
      <c r="K467" s="17"/>
      <c r="L467" s="21"/>
      <c r="M467" s="22"/>
      <c r="N467" s="29"/>
      <c r="O467" s="30"/>
      <c r="P467" s="30"/>
      <c r="Q467"/>
      <c r="R467"/>
      <c r="S467" s="42"/>
    </row>
    <row r="468" spans="1:35" ht="15" x14ac:dyDescent="0.25">
      <c r="A468"/>
      <c r="B468"/>
      <c r="C468"/>
      <c r="D468" s="20"/>
      <c r="E468" s="17"/>
      <c r="F468" s="21"/>
      <c r="G468" s="22"/>
      <c r="H468" s="17"/>
      <c r="I468" s="21"/>
      <c r="J468" s="22"/>
      <c r="K468" s="17"/>
      <c r="L468" s="21"/>
      <c r="M468" s="22"/>
      <c r="N468" s="29"/>
      <c r="O468" s="30"/>
      <c r="P468" s="30"/>
      <c r="Q468"/>
      <c r="R468"/>
      <c r="S468" s="42"/>
    </row>
    <row r="469" spans="1:35" ht="15" x14ac:dyDescent="0.25">
      <c r="A469"/>
      <c r="B469"/>
      <c r="C469"/>
      <c r="D469" s="20"/>
      <c r="E469" s="17"/>
      <c r="F469" s="21"/>
      <c r="G469" s="22"/>
      <c r="H469" s="17"/>
      <c r="I469" s="21"/>
      <c r="J469" s="22"/>
      <c r="K469" s="17"/>
      <c r="L469" s="21"/>
      <c r="M469" s="22"/>
      <c r="N469" s="29"/>
      <c r="O469" s="30"/>
      <c r="P469" s="30"/>
      <c r="Q469"/>
      <c r="R469"/>
      <c r="S469" s="42"/>
    </row>
    <row r="470" spans="1:35" ht="15" x14ac:dyDescent="0.25">
      <c r="A470"/>
      <c r="B470"/>
      <c r="C470"/>
      <c r="D470" s="20"/>
      <c r="E470" s="17"/>
      <c r="F470" s="21"/>
      <c r="G470" s="22"/>
      <c r="H470" s="17"/>
      <c r="I470" s="21"/>
      <c r="J470" s="22"/>
      <c r="K470" s="17"/>
      <c r="L470" s="21"/>
      <c r="M470" s="22"/>
      <c r="N470" s="29"/>
      <c r="O470" s="30"/>
      <c r="P470" s="30"/>
      <c r="Q470"/>
      <c r="R470"/>
      <c r="S470" s="42"/>
    </row>
    <row r="471" spans="1:35" ht="15" x14ac:dyDescent="0.25">
      <c r="A471"/>
      <c r="B471"/>
      <c r="C471"/>
      <c r="D471" s="20"/>
      <c r="E471" s="17"/>
      <c r="F471" s="21"/>
      <c r="G471" s="22"/>
      <c r="H471" s="17"/>
      <c r="I471" s="21"/>
      <c r="J471" s="22"/>
      <c r="K471" s="17"/>
      <c r="L471" s="21"/>
      <c r="M471" s="22"/>
      <c r="N471" s="29"/>
      <c r="O471" s="30"/>
      <c r="P471" s="30"/>
      <c r="Q471"/>
      <c r="R471"/>
      <c r="S471" s="42"/>
    </row>
    <row r="472" spans="1:35" ht="15" x14ac:dyDescent="0.25">
      <c r="A472"/>
      <c r="B472"/>
      <c r="C472"/>
      <c r="D472" s="20"/>
      <c r="E472" s="17"/>
      <c r="F472" s="21"/>
      <c r="G472" s="22"/>
      <c r="H472" s="17"/>
      <c r="I472" s="21"/>
      <c r="J472" s="22"/>
      <c r="K472" s="17"/>
      <c r="L472" s="21"/>
      <c r="M472" s="22"/>
      <c r="N472" s="29"/>
      <c r="O472" s="30"/>
      <c r="P472" s="30"/>
      <c r="Q472"/>
      <c r="R472"/>
      <c r="S472" s="42"/>
    </row>
    <row r="473" spans="1:35" ht="15" x14ac:dyDescent="0.25">
      <c r="A473"/>
      <c r="B473"/>
      <c r="C473"/>
      <c r="D473" s="20"/>
      <c r="E473" s="17"/>
      <c r="F473" s="21"/>
      <c r="G473" s="22"/>
      <c r="H473" s="17"/>
      <c r="I473" s="21"/>
      <c r="J473" s="22"/>
      <c r="K473" s="17"/>
      <c r="L473" s="21"/>
      <c r="M473" s="22"/>
      <c r="N473" s="29"/>
      <c r="O473" s="30"/>
      <c r="P473" s="30"/>
      <c r="Q473"/>
      <c r="R473"/>
      <c r="S473" s="42"/>
    </row>
    <row r="474" spans="1:35" ht="15" x14ac:dyDescent="0.25">
      <c r="A474"/>
      <c r="B474"/>
      <c r="C474"/>
      <c r="D474" s="20"/>
      <c r="E474" s="17"/>
      <c r="F474" s="21"/>
      <c r="G474" s="22"/>
      <c r="H474" s="17"/>
      <c r="I474" s="21"/>
      <c r="J474" s="22"/>
      <c r="K474" s="17"/>
      <c r="L474" s="21"/>
      <c r="M474" s="22"/>
      <c r="N474" s="29"/>
      <c r="O474" s="30"/>
      <c r="P474" s="30"/>
      <c r="Q474"/>
      <c r="R474"/>
      <c r="S474" s="42"/>
    </row>
    <row r="475" spans="1:35" ht="15" x14ac:dyDescent="0.25">
      <c r="A475"/>
      <c r="B475"/>
      <c r="C475"/>
      <c r="D475" s="20"/>
      <c r="E475" s="17"/>
      <c r="F475" s="21"/>
      <c r="G475" s="22"/>
      <c r="H475" s="17"/>
      <c r="I475" s="21"/>
      <c r="J475" s="22"/>
      <c r="K475" s="17"/>
      <c r="L475" s="21"/>
      <c r="M475" s="22"/>
      <c r="N475" s="29"/>
      <c r="O475" s="30"/>
      <c r="P475" s="30"/>
      <c r="Q475"/>
      <c r="R475"/>
      <c r="S475" s="42"/>
    </row>
    <row r="476" spans="1:35" ht="15" x14ac:dyDescent="0.25">
      <c r="A476"/>
      <c r="B476"/>
      <c r="C476"/>
      <c r="D476" s="20"/>
      <c r="E476" s="17"/>
      <c r="F476" s="21"/>
      <c r="G476" s="22"/>
      <c r="H476" s="17"/>
      <c r="I476" s="21"/>
      <c r="J476" s="22"/>
      <c r="K476" s="17"/>
      <c r="L476" s="21"/>
      <c r="M476" s="22"/>
      <c r="N476" s="29"/>
      <c r="O476" s="30"/>
      <c r="P476" s="30"/>
      <c r="Q476"/>
      <c r="R476"/>
      <c r="S476" s="42"/>
    </row>
    <row r="477" spans="1:35" s="55" customFormat="1" ht="15" x14ac:dyDescent="0.25">
      <c r="A477" s="47"/>
      <c r="B477" s="47"/>
      <c r="C477" s="47"/>
      <c r="D477" s="48"/>
      <c r="E477" s="49"/>
      <c r="F477" s="50"/>
      <c r="G477" s="51"/>
      <c r="H477" s="49"/>
      <c r="I477" s="50"/>
      <c r="J477" s="51"/>
      <c r="K477" s="49"/>
      <c r="L477" s="50"/>
      <c r="M477" s="51"/>
      <c r="N477" s="52"/>
      <c r="O477" s="53"/>
      <c r="P477" s="53"/>
      <c r="Q477" s="47"/>
      <c r="R477" s="47"/>
      <c r="S477" s="57"/>
      <c r="AD477" s="56"/>
      <c r="AE477" s="56"/>
      <c r="AH477" s="56"/>
      <c r="AI477" s="56"/>
    </row>
    <row r="478" spans="1:35" ht="15" x14ac:dyDescent="0.25">
      <c r="A478"/>
      <c r="B478"/>
      <c r="C478"/>
      <c r="D478" s="20"/>
      <c r="E478" s="17"/>
      <c r="F478" s="21"/>
      <c r="G478" s="22"/>
      <c r="H478" s="17"/>
      <c r="I478" s="21"/>
      <c r="J478" s="22"/>
      <c r="K478" s="17"/>
      <c r="L478" s="21"/>
      <c r="M478" s="22"/>
      <c r="N478" s="29"/>
      <c r="O478" s="30"/>
      <c r="P478" s="30"/>
      <c r="Q478"/>
      <c r="R478"/>
      <c r="S478" s="42"/>
    </row>
    <row r="479" spans="1:35" ht="15" x14ac:dyDescent="0.25">
      <c r="A479"/>
      <c r="B479"/>
      <c r="C479"/>
      <c r="D479" s="20"/>
      <c r="E479" s="17"/>
      <c r="F479" s="21"/>
      <c r="G479" s="22"/>
      <c r="H479" s="17"/>
      <c r="I479" s="21"/>
      <c r="J479" s="22"/>
      <c r="K479" s="17"/>
      <c r="L479" s="21"/>
      <c r="M479" s="22"/>
      <c r="N479" s="29"/>
      <c r="O479" s="30"/>
      <c r="P479" s="30"/>
      <c r="Q479"/>
      <c r="R479"/>
      <c r="S479" s="42"/>
    </row>
    <row r="480" spans="1:35" ht="15" x14ac:dyDescent="0.25">
      <c r="A480"/>
      <c r="B480"/>
      <c r="C480"/>
      <c r="D480" s="20"/>
      <c r="E480" s="17"/>
      <c r="F480" s="21"/>
      <c r="G480" s="22"/>
      <c r="H480" s="17"/>
      <c r="I480" s="21"/>
      <c r="J480" s="22"/>
      <c r="K480" s="17"/>
      <c r="L480" s="21"/>
      <c r="M480" s="22"/>
      <c r="N480" s="29"/>
      <c r="O480" s="30"/>
      <c r="P480" s="30"/>
      <c r="Q480"/>
      <c r="R480"/>
      <c r="S480" s="42"/>
    </row>
    <row r="481" spans="1:19" ht="15" x14ac:dyDescent="0.25">
      <c r="A481"/>
      <c r="B481"/>
      <c r="C481"/>
      <c r="D481" s="20"/>
      <c r="E481" s="17"/>
      <c r="F481" s="21"/>
      <c r="G481" s="22"/>
      <c r="H481" s="17"/>
      <c r="I481" s="21"/>
      <c r="J481" s="22"/>
      <c r="K481" s="17"/>
      <c r="L481" s="21"/>
      <c r="M481" s="22"/>
      <c r="N481" s="29"/>
      <c r="O481" s="30"/>
      <c r="P481" s="30"/>
      <c r="Q481"/>
      <c r="R481"/>
      <c r="S481" s="42"/>
    </row>
    <row r="482" spans="1:19" ht="15" x14ac:dyDescent="0.25">
      <c r="A482"/>
      <c r="B482"/>
      <c r="C482"/>
      <c r="D482" s="20"/>
      <c r="E482" s="17"/>
      <c r="F482" s="21"/>
      <c r="G482" s="22"/>
      <c r="H482" s="17"/>
      <c r="I482" s="21"/>
      <c r="J482" s="22"/>
      <c r="K482" s="17"/>
      <c r="L482" s="21"/>
      <c r="M482" s="22"/>
      <c r="N482" s="29"/>
      <c r="O482" s="30"/>
      <c r="P482" s="30"/>
      <c r="Q482"/>
      <c r="R482"/>
      <c r="S482" s="42"/>
    </row>
    <row r="483" spans="1:19" ht="15" x14ac:dyDescent="0.25">
      <c r="A483"/>
      <c r="B483"/>
      <c r="C483"/>
      <c r="D483" s="20"/>
      <c r="E483" s="17"/>
      <c r="F483" s="21"/>
      <c r="G483" s="22"/>
      <c r="H483" s="17"/>
      <c r="I483" s="21"/>
      <c r="J483" s="22"/>
      <c r="K483" s="17"/>
      <c r="L483" s="21"/>
      <c r="M483" s="22"/>
      <c r="N483" s="29"/>
      <c r="O483" s="30"/>
      <c r="P483" s="30"/>
      <c r="Q483"/>
      <c r="R483"/>
      <c r="S483" s="42"/>
    </row>
    <row r="484" spans="1:19" ht="15" x14ac:dyDescent="0.25">
      <c r="A484"/>
      <c r="B484"/>
      <c r="C484"/>
      <c r="D484" s="20"/>
      <c r="E484" s="17"/>
      <c r="F484" s="21"/>
      <c r="G484" s="22"/>
      <c r="H484" s="17"/>
      <c r="I484" s="21"/>
      <c r="J484" s="22"/>
      <c r="K484" s="17"/>
      <c r="L484" s="21"/>
      <c r="M484" s="22"/>
      <c r="N484" s="29"/>
      <c r="O484" s="30"/>
      <c r="P484" s="30"/>
      <c r="Q484"/>
      <c r="R484"/>
      <c r="S484" s="42"/>
    </row>
    <row r="485" spans="1:19" ht="15" x14ac:dyDescent="0.25">
      <c r="A485"/>
      <c r="B485"/>
      <c r="C485"/>
      <c r="D485" s="20"/>
      <c r="E485" s="17"/>
      <c r="F485" s="21"/>
      <c r="G485" s="22"/>
      <c r="H485" s="17"/>
      <c r="I485" s="21"/>
      <c r="J485" s="22"/>
      <c r="K485" s="17"/>
      <c r="L485" s="21"/>
      <c r="M485" s="22"/>
      <c r="N485" s="29"/>
      <c r="O485" s="30"/>
      <c r="P485" s="30"/>
      <c r="Q485"/>
      <c r="R485"/>
      <c r="S485" s="42"/>
    </row>
    <row r="486" spans="1:19" ht="15" x14ac:dyDescent="0.25">
      <c r="A486"/>
      <c r="B486"/>
      <c r="C486"/>
      <c r="D486" s="20"/>
      <c r="E486" s="17"/>
      <c r="F486" s="21"/>
      <c r="G486" s="22"/>
      <c r="H486" s="17"/>
      <c r="I486" s="21"/>
      <c r="J486" s="22"/>
      <c r="K486" s="17"/>
      <c r="L486" s="21"/>
      <c r="M486" s="22"/>
      <c r="N486" s="29"/>
      <c r="O486" s="30"/>
      <c r="P486" s="30"/>
      <c r="Q486"/>
      <c r="R486"/>
      <c r="S486" s="42"/>
    </row>
    <row r="487" spans="1:19" ht="15" x14ac:dyDescent="0.25">
      <c r="A487"/>
      <c r="B487"/>
      <c r="C487"/>
      <c r="D487" s="20"/>
      <c r="E487" s="17"/>
      <c r="F487" s="21"/>
      <c r="G487" s="22"/>
      <c r="H487" s="17"/>
      <c r="I487" s="21"/>
      <c r="J487" s="22"/>
      <c r="K487" s="17"/>
      <c r="L487" s="21"/>
      <c r="M487" s="22"/>
      <c r="N487" s="29"/>
      <c r="O487" s="30"/>
      <c r="P487" s="30"/>
      <c r="Q487"/>
      <c r="R487"/>
      <c r="S487" s="42"/>
    </row>
    <row r="488" spans="1:19" ht="15" x14ac:dyDescent="0.25">
      <c r="A488"/>
      <c r="B488"/>
      <c r="C488"/>
      <c r="D488" s="20"/>
      <c r="E488" s="17"/>
      <c r="F488" s="21"/>
      <c r="G488" s="22"/>
      <c r="H488" s="17"/>
      <c r="I488" s="21"/>
      <c r="J488" s="22"/>
      <c r="K488" s="17"/>
      <c r="L488" s="21"/>
      <c r="M488" s="22"/>
      <c r="N488" s="29"/>
      <c r="O488" s="30"/>
      <c r="P488" s="30"/>
      <c r="Q488"/>
      <c r="R488"/>
      <c r="S488" s="42"/>
    </row>
    <row r="489" spans="1:19" ht="15" x14ac:dyDescent="0.25">
      <c r="A489"/>
      <c r="B489"/>
      <c r="C489"/>
      <c r="D489" s="20"/>
      <c r="E489" s="17"/>
      <c r="F489" s="21"/>
      <c r="G489" s="22"/>
      <c r="H489" s="17"/>
      <c r="I489" s="21"/>
      <c r="J489" s="22"/>
      <c r="K489" s="17"/>
      <c r="L489" s="21"/>
      <c r="M489" s="22"/>
      <c r="N489" s="29"/>
      <c r="O489" s="30"/>
      <c r="P489" s="30"/>
      <c r="Q489"/>
      <c r="R489"/>
      <c r="S489" s="42"/>
    </row>
    <row r="490" spans="1:19" ht="15" x14ac:dyDescent="0.25">
      <c r="A490"/>
      <c r="B490"/>
      <c r="C490"/>
      <c r="D490" s="20"/>
      <c r="E490" s="17"/>
      <c r="F490" s="21"/>
      <c r="G490" s="22"/>
      <c r="H490" s="17"/>
      <c r="I490" s="21"/>
      <c r="J490" s="22"/>
      <c r="K490" s="17"/>
      <c r="L490" s="21"/>
      <c r="M490" s="22"/>
      <c r="N490" s="29"/>
      <c r="O490" s="30"/>
      <c r="P490" s="30"/>
      <c r="Q490"/>
      <c r="R490"/>
      <c r="S490" s="42"/>
    </row>
    <row r="491" spans="1:19" ht="15" x14ac:dyDescent="0.25">
      <c r="A491"/>
      <c r="B491"/>
      <c r="C491"/>
      <c r="D491" s="20"/>
      <c r="E491" s="17"/>
      <c r="F491" s="21"/>
      <c r="G491" s="22"/>
      <c r="H491" s="17"/>
      <c r="I491" s="21"/>
      <c r="J491" s="22"/>
      <c r="K491" s="17"/>
      <c r="L491" s="21"/>
      <c r="M491" s="22"/>
      <c r="N491" s="29"/>
      <c r="O491" s="30"/>
      <c r="P491" s="30"/>
      <c r="Q491"/>
      <c r="R491"/>
      <c r="S491" s="42"/>
    </row>
    <row r="492" spans="1:19" ht="15" x14ac:dyDescent="0.25">
      <c r="A492"/>
      <c r="B492"/>
      <c r="C492"/>
      <c r="D492" s="20"/>
      <c r="E492" s="17"/>
      <c r="F492" s="21"/>
      <c r="G492" s="22"/>
      <c r="H492" s="17"/>
      <c r="I492" s="21"/>
      <c r="J492" s="22"/>
      <c r="K492" s="17"/>
      <c r="L492" s="21"/>
      <c r="M492" s="22"/>
      <c r="N492" s="29"/>
      <c r="O492" s="30"/>
      <c r="P492" s="30"/>
      <c r="Q492"/>
      <c r="R492"/>
      <c r="S492" s="42"/>
    </row>
    <row r="493" spans="1:19" ht="15" x14ac:dyDescent="0.25">
      <c r="A493"/>
      <c r="B493"/>
      <c r="C493"/>
      <c r="D493" s="20"/>
      <c r="E493" s="17"/>
      <c r="F493" s="21"/>
      <c r="G493" s="22"/>
      <c r="H493" s="17"/>
      <c r="I493" s="21"/>
      <c r="J493" s="22"/>
      <c r="K493" s="17"/>
      <c r="L493" s="21"/>
      <c r="M493" s="22"/>
      <c r="N493" s="29"/>
      <c r="O493" s="30"/>
      <c r="P493" s="30"/>
      <c r="Q493"/>
      <c r="R493"/>
      <c r="S493" s="42"/>
    </row>
    <row r="494" spans="1:19" ht="15" x14ac:dyDescent="0.25">
      <c r="A494"/>
      <c r="B494"/>
      <c r="C494"/>
      <c r="D494" s="20"/>
      <c r="E494" s="17"/>
      <c r="F494" s="21"/>
      <c r="G494" s="22"/>
      <c r="H494" s="17"/>
      <c r="I494" s="21"/>
      <c r="J494" s="22"/>
      <c r="K494" s="17"/>
      <c r="L494" s="21"/>
      <c r="M494" s="22"/>
      <c r="N494" s="29"/>
      <c r="O494" s="30"/>
      <c r="P494" s="30"/>
      <c r="Q494"/>
      <c r="R494"/>
      <c r="S494" s="42"/>
    </row>
    <row r="495" spans="1:19" ht="15" x14ac:dyDescent="0.25">
      <c r="A495"/>
      <c r="B495"/>
      <c r="C495"/>
      <c r="D495" s="20"/>
      <c r="E495" s="17"/>
      <c r="F495" s="21"/>
      <c r="G495" s="22"/>
      <c r="H495" s="17"/>
      <c r="I495" s="21"/>
      <c r="J495" s="22"/>
      <c r="K495" s="17"/>
      <c r="L495" s="21"/>
      <c r="M495" s="22"/>
      <c r="N495" s="29"/>
      <c r="O495" s="30"/>
      <c r="P495" s="30"/>
      <c r="Q495"/>
      <c r="R495"/>
      <c r="S495" s="42"/>
    </row>
    <row r="496" spans="1:19" ht="15" x14ac:dyDescent="0.25">
      <c r="A496"/>
      <c r="B496"/>
      <c r="C496"/>
      <c r="D496" s="20"/>
      <c r="E496" s="17"/>
      <c r="F496" s="21"/>
      <c r="G496" s="22"/>
      <c r="H496" s="17"/>
      <c r="I496" s="21"/>
      <c r="J496" s="22"/>
      <c r="K496" s="17"/>
      <c r="L496" s="21"/>
      <c r="M496" s="22"/>
      <c r="N496" s="29"/>
      <c r="O496" s="30"/>
      <c r="P496" s="30"/>
      <c r="Q496"/>
      <c r="R496"/>
      <c r="S496" s="42"/>
    </row>
    <row r="497" spans="1:19" ht="15" x14ac:dyDescent="0.25">
      <c r="A497"/>
      <c r="B497"/>
      <c r="C497"/>
      <c r="D497" s="20"/>
      <c r="E497" s="17"/>
      <c r="F497" s="21"/>
      <c r="G497" s="22"/>
      <c r="H497" s="17"/>
      <c r="I497" s="21"/>
      <c r="J497" s="22"/>
      <c r="K497" s="17"/>
      <c r="L497" s="21"/>
      <c r="M497" s="22"/>
      <c r="N497" s="29"/>
      <c r="O497" s="30"/>
      <c r="P497" s="30"/>
      <c r="Q497"/>
      <c r="R497"/>
      <c r="S497" s="42"/>
    </row>
    <row r="498" spans="1:19" ht="15" x14ac:dyDescent="0.25">
      <c r="A498"/>
      <c r="B498"/>
      <c r="C498"/>
      <c r="D498" s="20"/>
      <c r="E498" s="17"/>
      <c r="F498" s="21"/>
      <c r="G498" s="22"/>
      <c r="H498" s="17"/>
      <c r="I498" s="21"/>
      <c r="J498" s="22"/>
      <c r="K498" s="17"/>
      <c r="L498" s="21"/>
      <c r="M498" s="22"/>
      <c r="N498" s="29"/>
      <c r="O498" s="30"/>
      <c r="P498" s="30"/>
      <c r="Q498"/>
      <c r="R498"/>
      <c r="S498" s="42"/>
    </row>
    <row r="499" spans="1:19" ht="15" x14ac:dyDescent="0.25">
      <c r="A499"/>
      <c r="B499"/>
      <c r="C499"/>
      <c r="D499" s="20"/>
      <c r="E499" s="17"/>
      <c r="F499" s="21"/>
      <c r="G499" s="22"/>
      <c r="H499" s="17"/>
      <c r="I499" s="21"/>
      <c r="J499" s="22"/>
      <c r="K499" s="17"/>
      <c r="L499" s="21"/>
      <c r="M499" s="22"/>
      <c r="N499" s="29"/>
      <c r="O499" s="30"/>
      <c r="P499" s="30"/>
      <c r="Q499"/>
      <c r="R499"/>
      <c r="S499" s="42"/>
    </row>
    <row r="500" spans="1:19" ht="15" x14ac:dyDescent="0.25">
      <c r="A500"/>
      <c r="B500"/>
      <c r="C500"/>
      <c r="D500" s="20"/>
      <c r="E500" s="17"/>
      <c r="F500" s="21"/>
      <c r="G500" s="22"/>
      <c r="H500" s="17"/>
      <c r="I500" s="21"/>
      <c r="J500" s="22"/>
      <c r="K500" s="17"/>
      <c r="L500" s="21"/>
      <c r="M500" s="22"/>
      <c r="N500" s="29"/>
      <c r="O500" s="30"/>
      <c r="P500" s="30"/>
      <c r="Q500"/>
      <c r="R500"/>
      <c r="S500" s="42"/>
    </row>
    <row r="501" spans="1:19" ht="15" x14ac:dyDescent="0.25">
      <c r="A501"/>
      <c r="B501"/>
      <c r="C501"/>
      <c r="D501" s="20"/>
      <c r="E501" s="17"/>
      <c r="F501" s="21"/>
      <c r="G501" s="22"/>
      <c r="H501" s="17"/>
      <c r="I501" s="21"/>
      <c r="J501" s="22"/>
      <c r="K501" s="17"/>
      <c r="L501" s="21"/>
      <c r="M501" s="22"/>
      <c r="N501" s="29"/>
      <c r="O501" s="30"/>
      <c r="P501" s="30"/>
      <c r="Q501"/>
      <c r="R501"/>
      <c r="S501" s="42"/>
    </row>
    <row r="502" spans="1:19" ht="15" x14ac:dyDescent="0.25">
      <c r="A502"/>
      <c r="B502"/>
      <c r="C502"/>
      <c r="D502" s="20"/>
      <c r="E502" s="17"/>
      <c r="F502" s="21"/>
      <c r="G502" s="22"/>
      <c r="H502" s="17"/>
      <c r="I502" s="21"/>
      <c r="J502" s="22"/>
      <c r="K502" s="17"/>
      <c r="L502" s="21"/>
      <c r="M502" s="22"/>
      <c r="N502" s="29"/>
      <c r="O502" s="30"/>
      <c r="P502" s="30"/>
      <c r="Q502"/>
      <c r="R502"/>
      <c r="S502" s="42"/>
    </row>
    <row r="503" spans="1:19" ht="15" x14ac:dyDescent="0.25">
      <c r="A503"/>
      <c r="B503"/>
      <c r="C503"/>
      <c r="D503" s="20"/>
      <c r="E503" s="17"/>
      <c r="F503" s="21"/>
      <c r="G503" s="22"/>
      <c r="H503" s="17"/>
      <c r="I503" s="21"/>
      <c r="J503" s="22"/>
      <c r="K503" s="17"/>
      <c r="L503" s="21"/>
      <c r="M503" s="22"/>
      <c r="N503" s="29"/>
      <c r="O503" s="30"/>
      <c r="P503" s="30"/>
      <c r="Q503"/>
      <c r="R503"/>
      <c r="S503" s="42"/>
    </row>
    <row r="504" spans="1:19" ht="15" x14ac:dyDescent="0.25">
      <c r="A504"/>
      <c r="B504"/>
      <c r="C504"/>
      <c r="D504" s="20"/>
      <c r="E504" s="17"/>
      <c r="F504" s="21"/>
      <c r="G504" s="22"/>
      <c r="H504" s="17"/>
      <c r="I504" s="21"/>
      <c r="J504" s="22"/>
      <c r="K504" s="17"/>
      <c r="L504" s="21"/>
      <c r="M504" s="22"/>
      <c r="N504" s="29"/>
      <c r="O504" s="30"/>
      <c r="P504" s="30"/>
      <c r="Q504"/>
      <c r="R504"/>
      <c r="S504" s="42"/>
    </row>
    <row r="505" spans="1:19" ht="15" x14ac:dyDescent="0.25">
      <c r="A505"/>
      <c r="B505"/>
      <c r="C505"/>
      <c r="D505" s="20"/>
      <c r="E505" s="17"/>
      <c r="F505" s="21"/>
      <c r="G505" s="22"/>
      <c r="H505" s="17"/>
      <c r="I505" s="21"/>
      <c r="J505" s="22"/>
      <c r="K505" s="17"/>
      <c r="L505" s="21"/>
      <c r="M505" s="22"/>
      <c r="N505" s="29"/>
      <c r="O505" s="30"/>
      <c r="P505" s="30"/>
      <c r="Q505"/>
      <c r="R505"/>
      <c r="S505" s="42"/>
    </row>
    <row r="506" spans="1:19" ht="15" x14ac:dyDescent="0.25">
      <c r="A506"/>
      <c r="B506"/>
      <c r="C506"/>
      <c r="D506" s="20"/>
      <c r="E506" s="17"/>
      <c r="F506" s="21"/>
      <c r="G506" s="22"/>
      <c r="H506" s="17"/>
      <c r="I506" s="21"/>
      <c r="J506" s="22"/>
      <c r="K506" s="17"/>
      <c r="L506" s="21"/>
      <c r="M506" s="22"/>
      <c r="N506" s="29"/>
      <c r="O506" s="30"/>
      <c r="P506" s="30"/>
      <c r="Q506"/>
      <c r="R506"/>
      <c r="S506" s="42"/>
    </row>
    <row r="507" spans="1:19" ht="15" x14ac:dyDescent="0.25">
      <c r="A507"/>
      <c r="B507"/>
      <c r="C507"/>
      <c r="D507" s="20"/>
      <c r="E507" s="17"/>
      <c r="F507" s="21"/>
      <c r="G507" s="22"/>
      <c r="H507" s="17"/>
      <c r="I507" s="21"/>
      <c r="J507" s="22"/>
      <c r="K507" s="17"/>
      <c r="L507" s="21"/>
      <c r="M507" s="22"/>
      <c r="N507" s="29"/>
      <c r="O507" s="30"/>
      <c r="P507" s="30"/>
      <c r="Q507"/>
      <c r="R507"/>
      <c r="S507" s="42"/>
    </row>
    <row r="508" spans="1:19" ht="15" x14ac:dyDescent="0.25">
      <c r="A508"/>
      <c r="B508"/>
      <c r="C508"/>
      <c r="D508" s="20"/>
      <c r="E508" s="17"/>
      <c r="F508" s="21"/>
      <c r="G508" s="22"/>
      <c r="H508" s="17"/>
      <c r="I508" s="21"/>
      <c r="J508" s="22"/>
      <c r="K508" s="17"/>
      <c r="L508" s="21"/>
      <c r="M508" s="22"/>
      <c r="N508" s="29"/>
      <c r="O508" s="30"/>
      <c r="P508" s="30"/>
      <c r="Q508"/>
      <c r="R508"/>
      <c r="S508" s="42"/>
    </row>
    <row r="509" spans="1:19" ht="15" x14ac:dyDescent="0.25">
      <c r="A509"/>
      <c r="B509"/>
      <c r="C509"/>
      <c r="D509" s="20"/>
      <c r="E509" s="17"/>
      <c r="F509" s="21"/>
      <c r="G509" s="22"/>
      <c r="H509" s="17"/>
      <c r="I509" s="21"/>
      <c r="J509" s="22"/>
      <c r="K509" s="17"/>
      <c r="L509" s="21"/>
      <c r="M509" s="22"/>
      <c r="N509" s="29"/>
      <c r="O509" s="30"/>
      <c r="P509" s="30"/>
      <c r="Q509"/>
      <c r="R509"/>
      <c r="S509" s="42"/>
    </row>
    <row r="510" spans="1:19" ht="15" x14ac:dyDescent="0.25">
      <c r="A510"/>
      <c r="B510"/>
      <c r="C510"/>
      <c r="D510" s="20"/>
      <c r="E510" s="17"/>
      <c r="F510" s="21"/>
      <c r="G510" s="22"/>
      <c r="H510" s="17"/>
      <c r="I510" s="21"/>
      <c r="J510" s="22"/>
      <c r="K510" s="17"/>
      <c r="L510" s="21"/>
      <c r="M510" s="22"/>
      <c r="N510" s="29"/>
      <c r="O510" s="30"/>
      <c r="P510" s="30"/>
      <c r="Q510"/>
      <c r="R510"/>
      <c r="S510" s="42"/>
    </row>
    <row r="511" spans="1:19" ht="15" x14ac:dyDescent="0.25">
      <c r="A511"/>
      <c r="B511"/>
      <c r="C511"/>
      <c r="D511" s="20"/>
      <c r="E511" s="17"/>
      <c r="F511" s="21"/>
      <c r="G511" s="22"/>
      <c r="H511" s="17"/>
      <c r="I511" s="21"/>
      <c r="J511" s="22"/>
      <c r="K511" s="17"/>
      <c r="L511" s="21"/>
      <c r="M511" s="22"/>
      <c r="N511" s="29"/>
      <c r="O511" s="30"/>
      <c r="P511" s="30"/>
      <c r="Q511"/>
      <c r="R511"/>
      <c r="S511" s="42"/>
    </row>
    <row r="512" spans="1:19" ht="15" x14ac:dyDescent="0.25">
      <c r="A512"/>
      <c r="B512"/>
      <c r="C512"/>
      <c r="D512" s="20"/>
      <c r="E512" s="17"/>
      <c r="F512" s="21"/>
      <c r="G512" s="22"/>
      <c r="H512" s="17"/>
      <c r="I512" s="21"/>
      <c r="J512" s="22"/>
      <c r="K512" s="17"/>
      <c r="L512" s="21"/>
      <c r="M512" s="22"/>
      <c r="N512" s="29"/>
      <c r="O512" s="30"/>
      <c r="P512" s="30"/>
      <c r="Q512"/>
      <c r="R512"/>
      <c r="S512" s="42"/>
    </row>
    <row r="513" spans="1:19" ht="15" x14ac:dyDescent="0.25">
      <c r="A513"/>
      <c r="B513"/>
      <c r="C513"/>
      <c r="D513" s="20"/>
      <c r="E513" s="17"/>
      <c r="F513" s="21"/>
      <c r="G513" s="22"/>
      <c r="H513" s="17"/>
      <c r="I513" s="21"/>
      <c r="J513" s="22"/>
      <c r="K513" s="17"/>
      <c r="L513" s="21"/>
      <c r="M513" s="22"/>
      <c r="N513" s="29"/>
      <c r="O513" s="30"/>
      <c r="P513" s="30"/>
      <c r="Q513"/>
      <c r="R513"/>
      <c r="S513" s="42"/>
    </row>
    <row r="514" spans="1:19" ht="15" x14ac:dyDescent="0.25">
      <c r="A514"/>
      <c r="B514"/>
      <c r="C514"/>
      <c r="D514" s="20"/>
      <c r="E514" s="17"/>
      <c r="F514" s="21"/>
      <c r="G514" s="22"/>
      <c r="H514" s="17"/>
      <c r="I514" s="21"/>
      <c r="J514" s="22"/>
      <c r="K514" s="17"/>
      <c r="L514" s="21"/>
      <c r="M514" s="22"/>
      <c r="N514" s="29"/>
      <c r="O514" s="30"/>
      <c r="P514" s="30"/>
      <c r="Q514"/>
      <c r="R514"/>
      <c r="S514" s="42"/>
    </row>
    <row r="515" spans="1:19" ht="15" x14ac:dyDescent="0.25">
      <c r="A515"/>
      <c r="B515"/>
      <c r="C515"/>
      <c r="D515" s="20"/>
      <c r="E515" s="17"/>
      <c r="F515" s="21"/>
      <c r="G515" s="22"/>
      <c r="H515" s="17"/>
      <c r="I515" s="21"/>
      <c r="J515" s="22"/>
      <c r="K515" s="17"/>
      <c r="L515" s="21"/>
      <c r="M515" s="22"/>
      <c r="N515" s="29"/>
      <c r="O515" s="30"/>
      <c r="P515" s="30"/>
      <c r="Q515"/>
      <c r="R515"/>
      <c r="S515" s="42"/>
    </row>
    <row r="516" spans="1:19" ht="15" x14ac:dyDescent="0.25">
      <c r="A516"/>
      <c r="B516"/>
      <c r="C516"/>
      <c r="D516" s="20"/>
      <c r="E516" s="17"/>
      <c r="F516" s="21"/>
      <c r="G516" s="22"/>
      <c r="H516" s="17"/>
      <c r="I516" s="21"/>
      <c r="J516" s="22"/>
      <c r="K516" s="17"/>
      <c r="L516" s="21"/>
      <c r="M516" s="22"/>
      <c r="N516" s="29"/>
      <c r="O516" s="30"/>
      <c r="P516" s="30"/>
      <c r="Q516"/>
      <c r="R516"/>
      <c r="S516" s="42"/>
    </row>
    <row r="517" spans="1:19" ht="15" x14ac:dyDescent="0.25">
      <c r="A517"/>
      <c r="B517"/>
      <c r="C517"/>
      <c r="D517" s="20"/>
      <c r="E517" s="17"/>
      <c r="F517" s="21"/>
      <c r="G517" s="22"/>
      <c r="H517" s="17"/>
      <c r="I517" s="21"/>
      <c r="J517" s="22"/>
      <c r="K517" s="17"/>
      <c r="L517" s="21"/>
      <c r="M517" s="22"/>
      <c r="N517" s="29"/>
      <c r="O517" s="30"/>
      <c r="P517" s="30"/>
      <c r="Q517"/>
      <c r="R517"/>
      <c r="S517" s="42"/>
    </row>
    <row r="518" spans="1:19" ht="15" x14ac:dyDescent="0.25">
      <c r="A518"/>
      <c r="B518"/>
      <c r="C518"/>
      <c r="D518" s="20"/>
      <c r="E518" s="17"/>
      <c r="F518" s="21"/>
      <c r="G518" s="22"/>
      <c r="H518" s="17"/>
      <c r="I518" s="21"/>
      <c r="J518" s="22"/>
      <c r="K518" s="17"/>
      <c r="L518" s="21"/>
      <c r="M518" s="22"/>
      <c r="N518" s="29"/>
      <c r="O518" s="30"/>
      <c r="P518" s="30"/>
      <c r="Q518"/>
      <c r="R518"/>
      <c r="S518" s="42"/>
    </row>
    <row r="519" spans="1:19" ht="15" x14ac:dyDescent="0.25">
      <c r="A519"/>
      <c r="B519"/>
      <c r="C519"/>
      <c r="D519" s="20"/>
      <c r="E519" s="17"/>
      <c r="F519" s="21"/>
      <c r="G519" s="22"/>
      <c r="H519" s="17"/>
      <c r="I519" s="21"/>
      <c r="J519" s="22"/>
      <c r="K519" s="17"/>
      <c r="L519" s="21"/>
      <c r="M519" s="22"/>
      <c r="N519" s="29"/>
      <c r="O519" s="30"/>
      <c r="P519" s="30"/>
      <c r="Q519"/>
      <c r="R519"/>
      <c r="S519" s="42"/>
    </row>
    <row r="520" spans="1:19" ht="15" x14ac:dyDescent="0.25">
      <c r="A520"/>
      <c r="B520"/>
      <c r="C520"/>
      <c r="D520" s="20"/>
      <c r="E520" s="17"/>
      <c r="F520" s="21"/>
      <c r="G520" s="22"/>
      <c r="H520" s="17"/>
      <c r="I520" s="21"/>
      <c r="J520" s="22"/>
      <c r="K520" s="17"/>
      <c r="L520" s="21"/>
      <c r="M520" s="22"/>
      <c r="N520" s="29"/>
      <c r="O520" s="30"/>
      <c r="P520" s="30"/>
      <c r="Q520"/>
      <c r="R520"/>
      <c r="S520" s="42"/>
    </row>
    <row r="521" spans="1:19" ht="15" x14ac:dyDescent="0.25">
      <c r="A521"/>
      <c r="B521"/>
      <c r="C521"/>
      <c r="D521" s="20"/>
      <c r="E521" s="17"/>
      <c r="F521" s="21"/>
      <c r="G521" s="22"/>
      <c r="H521" s="17"/>
      <c r="I521" s="21"/>
      <c r="J521" s="22"/>
      <c r="K521" s="17"/>
      <c r="L521" s="21"/>
      <c r="M521" s="22"/>
      <c r="N521" s="29"/>
      <c r="O521" s="30"/>
      <c r="P521" s="30"/>
      <c r="Q521"/>
      <c r="R521"/>
      <c r="S521" s="42"/>
    </row>
    <row r="522" spans="1:19" ht="15" x14ac:dyDescent="0.25">
      <c r="A522"/>
      <c r="B522"/>
      <c r="C522"/>
      <c r="D522" s="20"/>
      <c r="E522" s="17"/>
      <c r="F522" s="21"/>
      <c r="G522" s="22"/>
      <c r="H522" s="17"/>
      <c r="I522" s="21"/>
      <c r="J522" s="22"/>
      <c r="K522" s="17"/>
      <c r="L522" s="21"/>
      <c r="M522" s="22"/>
      <c r="N522" s="29"/>
      <c r="O522" s="30"/>
      <c r="P522" s="30"/>
      <c r="Q522"/>
      <c r="R522"/>
      <c r="S522" s="42"/>
    </row>
    <row r="523" spans="1:19" ht="15" x14ac:dyDescent="0.25">
      <c r="A523"/>
      <c r="B523"/>
      <c r="C523"/>
      <c r="D523" s="20"/>
      <c r="E523" s="17"/>
      <c r="F523" s="21"/>
      <c r="G523" s="22"/>
      <c r="H523" s="17"/>
      <c r="I523" s="21"/>
      <c r="J523" s="22"/>
      <c r="K523" s="17"/>
      <c r="L523" s="21"/>
      <c r="M523" s="22"/>
      <c r="N523" s="29"/>
      <c r="O523" s="30"/>
      <c r="P523" s="30"/>
      <c r="Q523"/>
      <c r="R523"/>
      <c r="S523" s="42"/>
    </row>
    <row r="524" spans="1:19" ht="15" x14ac:dyDescent="0.25">
      <c r="A524"/>
      <c r="B524"/>
      <c r="C524"/>
      <c r="D524" s="20"/>
      <c r="E524" s="17"/>
      <c r="F524" s="21"/>
      <c r="G524" s="22"/>
      <c r="H524" s="17"/>
      <c r="I524" s="21"/>
      <c r="J524" s="22"/>
      <c r="K524" s="17"/>
      <c r="L524" s="21"/>
      <c r="M524" s="22"/>
      <c r="N524" s="29"/>
      <c r="O524" s="30"/>
      <c r="P524" s="30"/>
      <c r="Q524"/>
      <c r="R524"/>
      <c r="S524" s="42"/>
    </row>
    <row r="525" spans="1:19" ht="15" x14ac:dyDescent="0.25">
      <c r="A525"/>
      <c r="B525"/>
      <c r="C525"/>
      <c r="D525" s="20"/>
      <c r="E525" s="17"/>
      <c r="F525" s="21"/>
      <c r="G525" s="22"/>
      <c r="H525" s="17"/>
      <c r="I525" s="21"/>
      <c r="J525" s="22"/>
      <c r="K525" s="17"/>
      <c r="L525" s="21"/>
      <c r="M525" s="22"/>
      <c r="N525" s="29"/>
      <c r="O525" s="30"/>
      <c r="P525" s="30"/>
      <c r="Q525"/>
      <c r="R525"/>
      <c r="S525" s="42"/>
    </row>
    <row r="526" spans="1:19" ht="15" x14ac:dyDescent="0.25">
      <c r="A526"/>
      <c r="B526"/>
      <c r="C526"/>
      <c r="D526" s="20"/>
      <c r="E526" s="17"/>
      <c r="F526" s="21"/>
      <c r="G526" s="22"/>
      <c r="H526" s="17"/>
      <c r="I526" s="21"/>
      <c r="J526" s="22"/>
      <c r="K526" s="17"/>
      <c r="L526" s="21"/>
      <c r="M526" s="22"/>
      <c r="N526" s="29"/>
      <c r="O526" s="30"/>
      <c r="P526" s="30"/>
      <c r="Q526"/>
      <c r="R526"/>
      <c r="S526" s="42"/>
    </row>
    <row r="527" spans="1:19" ht="15" x14ac:dyDescent="0.25">
      <c r="A527"/>
      <c r="B527"/>
      <c r="C527"/>
      <c r="D527" s="20"/>
      <c r="E527" s="17"/>
      <c r="F527" s="21"/>
      <c r="G527" s="22"/>
      <c r="H527" s="17"/>
      <c r="I527" s="21"/>
      <c r="J527" s="22"/>
      <c r="K527" s="17"/>
      <c r="L527" s="21"/>
      <c r="M527" s="22"/>
      <c r="N527" s="29"/>
      <c r="O527" s="30"/>
      <c r="P527" s="30"/>
      <c r="Q527"/>
      <c r="R527"/>
      <c r="S527" s="42"/>
    </row>
    <row r="528" spans="1:19" ht="15" x14ac:dyDescent="0.25">
      <c r="A528"/>
      <c r="B528"/>
      <c r="C528"/>
      <c r="D528" s="20"/>
      <c r="E528" s="17"/>
      <c r="F528" s="21"/>
      <c r="G528" s="22"/>
      <c r="H528" s="17"/>
      <c r="I528" s="21"/>
      <c r="J528" s="22"/>
      <c r="K528" s="17"/>
      <c r="L528" s="21"/>
      <c r="M528" s="22"/>
      <c r="N528" s="29"/>
      <c r="O528" s="30"/>
      <c r="P528" s="30"/>
      <c r="Q528"/>
      <c r="R528"/>
      <c r="S528" s="42"/>
    </row>
    <row r="529" spans="1:19" ht="15" x14ac:dyDescent="0.25">
      <c r="A529"/>
      <c r="B529"/>
      <c r="C529"/>
      <c r="D529" s="20"/>
      <c r="E529" s="17"/>
      <c r="F529" s="21"/>
      <c r="G529" s="22"/>
      <c r="H529" s="17"/>
      <c r="I529" s="21"/>
      <c r="J529" s="22"/>
      <c r="K529" s="17"/>
      <c r="L529" s="21"/>
      <c r="M529" s="22"/>
      <c r="N529" s="29"/>
      <c r="O529" s="30"/>
      <c r="P529" s="30"/>
      <c r="Q529"/>
      <c r="R529"/>
      <c r="S529" s="42"/>
    </row>
    <row r="530" spans="1:19" ht="15" x14ac:dyDescent="0.25">
      <c r="A530"/>
      <c r="B530"/>
      <c r="C530"/>
      <c r="D530" s="20"/>
      <c r="E530" s="17"/>
      <c r="F530" s="21"/>
      <c r="G530" s="22"/>
      <c r="H530" s="17"/>
      <c r="I530" s="21"/>
      <c r="J530" s="22"/>
      <c r="K530" s="17"/>
      <c r="L530" s="21"/>
      <c r="M530" s="22"/>
      <c r="N530" s="29"/>
      <c r="O530" s="30"/>
      <c r="P530" s="30"/>
      <c r="Q530"/>
      <c r="R530"/>
      <c r="S530" s="42"/>
    </row>
    <row r="531" spans="1:19" ht="15" x14ac:dyDescent="0.25">
      <c r="A531"/>
      <c r="B531"/>
      <c r="C531"/>
      <c r="D531" s="20"/>
      <c r="E531" s="17"/>
      <c r="F531" s="21"/>
      <c r="G531" s="22"/>
      <c r="H531" s="17"/>
      <c r="I531" s="21"/>
      <c r="J531" s="22"/>
      <c r="K531" s="17"/>
      <c r="L531" s="21"/>
      <c r="M531" s="22"/>
      <c r="N531" s="29"/>
      <c r="O531" s="30"/>
      <c r="P531" s="30"/>
      <c r="Q531"/>
      <c r="R531"/>
      <c r="S531" s="42"/>
    </row>
    <row r="532" spans="1:19" ht="15" x14ac:dyDescent="0.25">
      <c r="A532"/>
      <c r="B532"/>
      <c r="C532"/>
      <c r="D532" s="20"/>
      <c r="E532" s="17"/>
      <c r="F532" s="21"/>
      <c r="G532" s="22"/>
      <c r="H532" s="17"/>
      <c r="I532" s="21"/>
      <c r="J532" s="22"/>
      <c r="K532" s="17"/>
      <c r="L532" s="21"/>
      <c r="M532" s="22"/>
      <c r="N532" s="29"/>
      <c r="O532" s="30"/>
      <c r="P532" s="30"/>
      <c r="Q532"/>
      <c r="R532"/>
      <c r="S532" s="42"/>
    </row>
    <row r="533" spans="1:19" ht="15" x14ac:dyDescent="0.25">
      <c r="A533"/>
      <c r="B533"/>
      <c r="C533"/>
      <c r="D533" s="20"/>
      <c r="E533" s="17"/>
      <c r="F533" s="21"/>
      <c r="G533" s="22"/>
      <c r="H533" s="17"/>
      <c r="I533" s="21"/>
      <c r="J533" s="22"/>
      <c r="K533" s="17"/>
      <c r="L533" s="21"/>
      <c r="M533" s="22"/>
      <c r="N533" s="29"/>
      <c r="O533" s="30"/>
      <c r="P533" s="30"/>
      <c r="Q533"/>
      <c r="R533"/>
      <c r="S533" s="42"/>
    </row>
    <row r="534" spans="1:19" ht="15" x14ac:dyDescent="0.25">
      <c r="A534"/>
      <c r="B534"/>
      <c r="C534"/>
      <c r="D534" s="20"/>
      <c r="E534" s="17"/>
      <c r="F534" s="21"/>
      <c r="G534" s="22"/>
      <c r="H534" s="17"/>
      <c r="I534" s="21"/>
      <c r="J534" s="22"/>
      <c r="K534" s="17"/>
      <c r="L534" s="21"/>
      <c r="M534" s="22"/>
      <c r="N534" s="29"/>
      <c r="O534" s="30"/>
      <c r="P534" s="30"/>
      <c r="Q534"/>
      <c r="R534"/>
      <c r="S534" s="42"/>
    </row>
    <row r="535" spans="1:19" ht="15" x14ac:dyDescent="0.25">
      <c r="A535"/>
      <c r="B535"/>
      <c r="C535"/>
      <c r="D535" s="20"/>
      <c r="E535" s="17"/>
      <c r="F535" s="21"/>
      <c r="G535" s="22"/>
      <c r="H535" s="17"/>
      <c r="I535" s="21"/>
      <c r="J535" s="22"/>
      <c r="K535" s="17"/>
      <c r="L535" s="21"/>
      <c r="M535" s="22"/>
      <c r="N535" s="29"/>
      <c r="O535" s="30"/>
      <c r="P535" s="30"/>
      <c r="Q535"/>
      <c r="R535"/>
      <c r="S535" s="42"/>
    </row>
    <row r="536" spans="1:19" ht="15" x14ac:dyDescent="0.25">
      <c r="A536"/>
      <c r="B536"/>
      <c r="C536"/>
      <c r="D536" s="20"/>
      <c r="E536" s="17"/>
      <c r="F536" s="21"/>
      <c r="G536" s="22"/>
      <c r="H536" s="17"/>
      <c r="I536" s="21"/>
      <c r="J536" s="22"/>
      <c r="K536" s="17"/>
      <c r="L536" s="21"/>
      <c r="M536" s="22"/>
      <c r="N536" s="29"/>
      <c r="O536" s="30"/>
      <c r="P536" s="30"/>
      <c r="Q536"/>
      <c r="R536"/>
      <c r="S536" s="42"/>
    </row>
    <row r="537" spans="1:19" ht="15" x14ac:dyDescent="0.25">
      <c r="A537"/>
      <c r="B537"/>
      <c r="C537"/>
      <c r="D537" s="20"/>
      <c r="E537" s="17"/>
      <c r="F537" s="21"/>
      <c r="G537" s="22"/>
      <c r="H537" s="17"/>
      <c r="I537" s="21"/>
      <c r="J537" s="22"/>
      <c r="K537" s="17"/>
      <c r="L537" s="21"/>
      <c r="M537" s="22"/>
      <c r="N537" s="29"/>
      <c r="O537" s="30"/>
      <c r="P537" s="30"/>
      <c r="Q537"/>
      <c r="R537"/>
      <c r="S537" s="42"/>
    </row>
    <row r="538" spans="1:19" ht="15" x14ac:dyDescent="0.25">
      <c r="A538"/>
      <c r="B538"/>
      <c r="C538"/>
      <c r="D538" s="20"/>
      <c r="E538" s="17"/>
      <c r="F538" s="21"/>
      <c r="G538" s="22"/>
      <c r="H538" s="17"/>
      <c r="I538" s="21"/>
      <c r="J538" s="22"/>
      <c r="K538" s="17"/>
      <c r="L538" s="21"/>
      <c r="M538" s="22"/>
      <c r="N538" s="29"/>
      <c r="O538" s="30"/>
      <c r="P538" s="30"/>
      <c r="Q538"/>
      <c r="R538"/>
      <c r="S538" s="42"/>
    </row>
    <row r="539" spans="1:19" ht="15" x14ac:dyDescent="0.25">
      <c r="A539"/>
      <c r="B539"/>
      <c r="C539"/>
      <c r="D539" s="20"/>
      <c r="E539" s="17"/>
      <c r="F539" s="21"/>
      <c r="G539" s="22"/>
      <c r="H539" s="17"/>
      <c r="I539" s="21"/>
      <c r="J539" s="22"/>
      <c r="K539" s="17"/>
      <c r="L539" s="21"/>
      <c r="M539" s="22"/>
      <c r="N539" s="29"/>
      <c r="O539" s="30"/>
      <c r="P539" s="30"/>
      <c r="Q539"/>
      <c r="R539"/>
      <c r="S539" s="42"/>
    </row>
    <row r="540" spans="1:19" ht="15" x14ac:dyDescent="0.25">
      <c r="A540"/>
      <c r="B540"/>
      <c r="C540"/>
      <c r="D540" s="20"/>
      <c r="E540" s="17"/>
      <c r="F540" s="21"/>
      <c r="G540" s="22"/>
      <c r="H540" s="17"/>
      <c r="I540" s="21"/>
      <c r="J540" s="22"/>
      <c r="K540" s="17"/>
      <c r="L540" s="21"/>
      <c r="M540" s="22"/>
      <c r="N540" s="29"/>
      <c r="O540" s="30"/>
      <c r="P540" s="30"/>
      <c r="Q540"/>
      <c r="R540"/>
      <c r="S540" s="42"/>
    </row>
    <row r="541" spans="1:19" ht="15" x14ac:dyDescent="0.25">
      <c r="A541"/>
      <c r="B541"/>
      <c r="C541"/>
      <c r="D541" s="20"/>
      <c r="E541" s="17"/>
      <c r="F541" s="21"/>
      <c r="G541" s="22"/>
      <c r="H541" s="17"/>
      <c r="I541" s="21"/>
      <c r="J541" s="22"/>
      <c r="K541" s="17"/>
      <c r="L541" s="21"/>
      <c r="M541" s="22"/>
      <c r="N541" s="29"/>
      <c r="O541" s="30"/>
      <c r="P541" s="30"/>
      <c r="Q541"/>
      <c r="R541"/>
      <c r="S541" s="42"/>
    </row>
    <row r="542" spans="1:19" ht="15" x14ac:dyDescent="0.25">
      <c r="A542"/>
      <c r="B542"/>
      <c r="C542"/>
      <c r="D542" s="20"/>
      <c r="E542" s="17"/>
      <c r="F542" s="21"/>
      <c r="G542" s="22"/>
      <c r="H542" s="17"/>
      <c r="I542" s="21"/>
      <c r="J542" s="22"/>
      <c r="K542" s="17"/>
      <c r="L542" s="21"/>
      <c r="M542" s="22"/>
      <c r="N542" s="29"/>
      <c r="O542" s="30"/>
      <c r="P542" s="30"/>
      <c r="Q542"/>
      <c r="R542"/>
      <c r="S542" s="42"/>
    </row>
    <row r="543" spans="1:19" ht="15" x14ac:dyDescent="0.25">
      <c r="A543"/>
      <c r="B543"/>
      <c r="C543"/>
      <c r="D543" s="20"/>
      <c r="E543" s="17"/>
      <c r="F543" s="21"/>
      <c r="G543" s="22"/>
      <c r="H543" s="17"/>
      <c r="I543" s="21"/>
      <c r="J543" s="22"/>
      <c r="K543" s="17"/>
      <c r="L543" s="21"/>
      <c r="M543" s="22"/>
      <c r="N543" s="29"/>
      <c r="O543" s="30"/>
      <c r="P543" s="30"/>
      <c r="Q543"/>
      <c r="R543"/>
      <c r="S543" s="42"/>
    </row>
    <row r="544" spans="1:19" ht="15" x14ac:dyDescent="0.25">
      <c r="A544"/>
      <c r="B544"/>
      <c r="C544"/>
      <c r="D544" s="20"/>
      <c r="E544" s="17"/>
      <c r="F544" s="21"/>
      <c r="G544" s="22"/>
      <c r="H544" s="17"/>
      <c r="I544" s="21"/>
      <c r="J544" s="22"/>
      <c r="K544" s="17"/>
      <c r="L544" s="21"/>
      <c r="M544" s="22"/>
      <c r="N544" s="29"/>
      <c r="O544" s="30"/>
      <c r="P544" s="30"/>
      <c r="Q544"/>
      <c r="R544"/>
      <c r="S544" s="42"/>
    </row>
    <row r="545" spans="1:19" ht="15" x14ac:dyDescent="0.25">
      <c r="A545"/>
      <c r="B545"/>
      <c r="C545"/>
      <c r="D545" s="20"/>
      <c r="E545" s="17"/>
      <c r="F545" s="21"/>
      <c r="G545" s="22"/>
      <c r="H545" s="17"/>
      <c r="I545" s="21"/>
      <c r="J545" s="22"/>
      <c r="K545" s="17"/>
      <c r="L545" s="21"/>
      <c r="M545" s="22"/>
      <c r="N545" s="29"/>
      <c r="O545" s="30"/>
      <c r="P545" s="30"/>
      <c r="Q545"/>
      <c r="R545"/>
      <c r="S545" s="42"/>
    </row>
    <row r="546" spans="1:19" ht="15" x14ac:dyDescent="0.25">
      <c r="A546"/>
      <c r="B546"/>
      <c r="C546"/>
      <c r="D546" s="20"/>
      <c r="E546" s="17"/>
      <c r="F546" s="21"/>
      <c r="G546" s="22"/>
      <c r="H546" s="17"/>
      <c r="I546" s="21"/>
      <c r="J546" s="22"/>
      <c r="K546" s="17"/>
      <c r="L546" s="21"/>
      <c r="M546" s="22"/>
      <c r="N546" s="29"/>
      <c r="O546" s="30"/>
      <c r="P546" s="30"/>
      <c r="Q546"/>
      <c r="R546"/>
      <c r="S546" s="42"/>
    </row>
    <row r="547" spans="1:19" ht="15" x14ac:dyDescent="0.25">
      <c r="A547"/>
      <c r="B547"/>
      <c r="C547"/>
      <c r="D547" s="20"/>
      <c r="E547" s="17"/>
      <c r="F547" s="21"/>
      <c r="G547" s="22"/>
      <c r="H547" s="17"/>
      <c r="I547" s="21"/>
      <c r="J547" s="22"/>
      <c r="K547" s="17"/>
      <c r="L547" s="21"/>
      <c r="M547" s="22"/>
      <c r="N547" s="29"/>
      <c r="O547" s="30"/>
      <c r="P547" s="30"/>
      <c r="Q547"/>
      <c r="R547"/>
      <c r="S547" s="42"/>
    </row>
    <row r="548" spans="1:19" ht="15" x14ac:dyDescent="0.25">
      <c r="A548"/>
      <c r="B548"/>
      <c r="C548"/>
      <c r="D548" s="20"/>
      <c r="E548" s="17"/>
      <c r="F548" s="21"/>
      <c r="G548" s="22"/>
      <c r="H548" s="17"/>
      <c r="I548" s="21"/>
      <c r="J548" s="22"/>
      <c r="K548" s="17"/>
      <c r="L548" s="21"/>
      <c r="M548" s="22"/>
      <c r="N548" s="29"/>
      <c r="O548" s="30"/>
      <c r="P548" s="30"/>
      <c r="Q548"/>
      <c r="R548"/>
      <c r="S548" s="42"/>
    </row>
    <row r="549" spans="1:19" ht="15" x14ac:dyDescent="0.25">
      <c r="A549"/>
      <c r="B549"/>
      <c r="C549"/>
      <c r="D549" s="20"/>
      <c r="E549" s="17"/>
      <c r="F549" s="21"/>
      <c r="G549" s="22"/>
      <c r="H549" s="17"/>
      <c r="I549" s="21"/>
      <c r="J549" s="22"/>
      <c r="K549" s="17"/>
      <c r="L549" s="21"/>
      <c r="M549" s="22"/>
      <c r="N549" s="29"/>
      <c r="O549" s="30"/>
      <c r="P549" s="30"/>
      <c r="Q549"/>
      <c r="R549"/>
      <c r="S549" s="42"/>
    </row>
    <row r="550" spans="1:19" ht="15" x14ac:dyDescent="0.25">
      <c r="A550"/>
      <c r="B550"/>
      <c r="C550"/>
      <c r="D550" s="20"/>
      <c r="E550" s="17"/>
      <c r="F550" s="21"/>
      <c r="G550" s="22"/>
      <c r="H550" s="17"/>
      <c r="I550" s="21"/>
      <c r="J550" s="22"/>
      <c r="K550" s="17"/>
      <c r="L550" s="21"/>
      <c r="M550" s="22"/>
      <c r="N550" s="29"/>
      <c r="O550" s="30"/>
      <c r="P550" s="30"/>
      <c r="Q550"/>
      <c r="R550"/>
      <c r="S550" s="42"/>
    </row>
    <row r="551" spans="1:19" ht="15" x14ac:dyDescent="0.25">
      <c r="A551"/>
      <c r="B551"/>
      <c r="C551"/>
      <c r="D551" s="20"/>
      <c r="E551" s="17"/>
      <c r="F551" s="21"/>
      <c r="G551" s="22"/>
      <c r="H551" s="17"/>
      <c r="I551" s="21"/>
      <c r="J551" s="22"/>
      <c r="K551" s="17"/>
      <c r="L551" s="21"/>
      <c r="M551" s="22"/>
      <c r="N551" s="29"/>
      <c r="O551" s="30"/>
      <c r="P551" s="30"/>
      <c r="Q551"/>
      <c r="R551"/>
      <c r="S551" s="42"/>
    </row>
    <row r="552" spans="1:19" ht="15" x14ac:dyDescent="0.25">
      <c r="A552"/>
      <c r="B552"/>
      <c r="C552"/>
      <c r="D552" s="20"/>
      <c r="E552" s="17"/>
      <c r="F552" s="21"/>
      <c r="G552" s="22"/>
      <c r="H552" s="17"/>
      <c r="I552" s="21"/>
      <c r="J552" s="22"/>
      <c r="K552" s="17"/>
      <c r="L552" s="21"/>
      <c r="M552" s="22"/>
      <c r="N552" s="29"/>
      <c r="O552" s="30"/>
      <c r="P552" s="30"/>
      <c r="Q552"/>
      <c r="R552"/>
      <c r="S552" s="42"/>
    </row>
    <row r="553" spans="1:19" ht="15" x14ac:dyDescent="0.25">
      <c r="A553"/>
      <c r="B553"/>
      <c r="C553"/>
      <c r="D553" s="20"/>
      <c r="E553" s="17"/>
      <c r="F553" s="21"/>
      <c r="G553" s="22"/>
      <c r="H553" s="17"/>
      <c r="I553" s="21"/>
      <c r="J553" s="22"/>
      <c r="K553" s="17"/>
      <c r="L553" s="21"/>
      <c r="M553" s="22"/>
      <c r="N553" s="29"/>
      <c r="O553" s="30"/>
      <c r="P553" s="30"/>
      <c r="Q553"/>
      <c r="R553"/>
      <c r="S553" s="42"/>
    </row>
    <row r="554" spans="1:19" ht="15" x14ac:dyDescent="0.25">
      <c r="A554"/>
      <c r="B554"/>
      <c r="C554"/>
      <c r="D554" s="20"/>
      <c r="E554" s="17"/>
      <c r="F554" s="21"/>
      <c r="G554" s="22"/>
      <c r="H554" s="17"/>
      <c r="I554" s="21"/>
      <c r="J554" s="22"/>
      <c r="K554" s="17"/>
      <c r="L554" s="21"/>
      <c r="M554" s="22"/>
      <c r="N554" s="29"/>
      <c r="O554" s="30"/>
      <c r="P554" s="30"/>
      <c r="Q554"/>
      <c r="R554"/>
      <c r="S554" s="42"/>
    </row>
    <row r="555" spans="1:19" ht="15" x14ac:dyDescent="0.25">
      <c r="A555"/>
      <c r="B555"/>
      <c r="C555"/>
      <c r="D555" s="20"/>
      <c r="E555" s="17"/>
      <c r="F555" s="21"/>
      <c r="G555" s="22"/>
      <c r="H555" s="17"/>
      <c r="I555" s="21"/>
      <c r="J555" s="22"/>
      <c r="K555" s="17"/>
      <c r="L555" s="21"/>
      <c r="M555" s="22"/>
      <c r="N555" s="29"/>
      <c r="O555" s="30"/>
      <c r="P555" s="30"/>
      <c r="Q555"/>
      <c r="R555"/>
      <c r="S555" s="42"/>
    </row>
    <row r="556" spans="1:19" ht="15" x14ac:dyDescent="0.25">
      <c r="A556"/>
      <c r="B556"/>
      <c r="C556"/>
      <c r="D556" s="20"/>
      <c r="E556" s="17"/>
      <c r="F556" s="21"/>
      <c r="G556" s="22"/>
      <c r="H556" s="17"/>
      <c r="I556" s="21"/>
      <c r="J556" s="22"/>
      <c r="K556" s="17"/>
      <c r="L556" s="21"/>
      <c r="M556" s="22"/>
      <c r="N556" s="29"/>
      <c r="O556" s="30"/>
      <c r="P556" s="30"/>
      <c r="Q556"/>
      <c r="R556"/>
      <c r="S556" s="42"/>
    </row>
    <row r="557" spans="1:19" ht="15" x14ac:dyDescent="0.25">
      <c r="A557"/>
      <c r="B557"/>
      <c r="C557"/>
      <c r="D557" s="20"/>
      <c r="E557" s="17"/>
      <c r="F557" s="21"/>
      <c r="G557" s="22"/>
      <c r="H557" s="17"/>
      <c r="I557" s="21"/>
      <c r="J557" s="22"/>
      <c r="K557" s="17"/>
      <c r="L557" s="21"/>
      <c r="M557" s="22"/>
      <c r="N557" s="29"/>
      <c r="O557" s="30"/>
      <c r="P557" s="30"/>
      <c r="Q557"/>
      <c r="R557"/>
      <c r="S557" s="42"/>
    </row>
    <row r="558" spans="1:19" ht="15" x14ac:dyDescent="0.25">
      <c r="A558"/>
      <c r="B558"/>
      <c r="C558"/>
      <c r="D558" s="20"/>
      <c r="E558" s="17"/>
      <c r="F558" s="21"/>
      <c r="G558" s="22"/>
      <c r="H558" s="17"/>
      <c r="I558" s="21"/>
      <c r="J558" s="22"/>
      <c r="K558" s="17"/>
      <c r="L558" s="21"/>
      <c r="M558" s="22"/>
      <c r="N558" s="29"/>
      <c r="O558" s="30"/>
      <c r="P558" s="30"/>
      <c r="Q558"/>
      <c r="R558"/>
      <c r="S558" s="42"/>
    </row>
    <row r="559" spans="1:19" ht="15" x14ac:dyDescent="0.25">
      <c r="A559"/>
      <c r="B559"/>
      <c r="C559"/>
      <c r="D559" s="20"/>
      <c r="E559" s="17"/>
      <c r="F559" s="21"/>
      <c r="G559" s="22"/>
      <c r="H559" s="17"/>
      <c r="I559" s="21"/>
      <c r="J559" s="22"/>
      <c r="K559" s="17"/>
      <c r="L559" s="21"/>
      <c r="M559" s="22"/>
      <c r="N559" s="29"/>
      <c r="O559" s="30"/>
      <c r="P559" s="30"/>
      <c r="Q559"/>
      <c r="R559"/>
      <c r="S559" s="42"/>
    </row>
    <row r="560" spans="1:19" ht="15" x14ac:dyDescent="0.25">
      <c r="A560"/>
      <c r="B560"/>
      <c r="C560"/>
      <c r="D560" s="20"/>
      <c r="E560" s="17"/>
      <c r="F560" s="21"/>
      <c r="G560" s="22"/>
      <c r="H560" s="17"/>
      <c r="I560" s="21"/>
      <c r="J560" s="22"/>
      <c r="K560" s="17"/>
      <c r="L560" s="21"/>
      <c r="M560" s="22"/>
      <c r="N560" s="29"/>
      <c r="O560" s="30"/>
      <c r="P560" s="30"/>
      <c r="Q560"/>
      <c r="R560"/>
      <c r="S560" s="42"/>
    </row>
    <row r="561" spans="1:35" ht="15" x14ac:dyDescent="0.25">
      <c r="A561"/>
      <c r="B561"/>
      <c r="C561"/>
      <c r="D561" s="20"/>
      <c r="E561" s="17"/>
      <c r="F561" s="21"/>
      <c r="G561" s="22"/>
      <c r="H561" s="17"/>
      <c r="I561" s="21"/>
      <c r="J561" s="22"/>
      <c r="K561" s="17"/>
      <c r="L561" s="21"/>
      <c r="M561" s="22"/>
      <c r="N561" s="29"/>
      <c r="O561" s="30"/>
      <c r="P561" s="30"/>
      <c r="Q561"/>
      <c r="R561"/>
      <c r="S561" s="42"/>
    </row>
    <row r="562" spans="1:35" ht="15" x14ac:dyDescent="0.25">
      <c r="A562"/>
      <c r="B562"/>
      <c r="C562"/>
      <c r="D562" s="20"/>
      <c r="E562" s="17"/>
      <c r="F562" s="21"/>
      <c r="G562" s="22"/>
      <c r="H562" s="17"/>
      <c r="I562" s="21"/>
      <c r="J562" s="22"/>
      <c r="K562" s="17"/>
      <c r="L562" s="21"/>
      <c r="M562" s="22"/>
      <c r="N562" s="29"/>
      <c r="O562" s="30"/>
      <c r="P562" s="30"/>
      <c r="Q562"/>
      <c r="R562"/>
      <c r="S562" s="42"/>
    </row>
    <row r="563" spans="1:35" ht="15" x14ac:dyDescent="0.25">
      <c r="A563"/>
      <c r="B563"/>
      <c r="C563"/>
      <c r="D563" s="20"/>
      <c r="E563" s="17"/>
      <c r="F563" s="21"/>
      <c r="G563" s="22"/>
      <c r="H563" s="17"/>
      <c r="I563" s="21"/>
      <c r="J563" s="22"/>
      <c r="K563" s="17"/>
      <c r="L563" s="21"/>
      <c r="M563" s="22"/>
      <c r="N563" s="29"/>
      <c r="O563" s="30"/>
      <c r="P563" s="30"/>
      <c r="Q563"/>
      <c r="R563"/>
      <c r="S563" s="42"/>
    </row>
    <row r="564" spans="1:35" ht="15" x14ac:dyDescent="0.25">
      <c r="A564"/>
      <c r="B564"/>
      <c r="C564"/>
      <c r="D564" s="20"/>
      <c r="E564" s="17"/>
      <c r="F564" s="21"/>
      <c r="G564" s="22"/>
      <c r="H564" s="17"/>
      <c r="I564" s="21"/>
      <c r="J564" s="22"/>
      <c r="K564" s="17"/>
      <c r="L564" s="21"/>
      <c r="M564" s="22"/>
      <c r="N564" s="29"/>
      <c r="O564" s="30"/>
      <c r="P564" s="30"/>
      <c r="Q564"/>
      <c r="R564"/>
      <c r="S564" s="42"/>
    </row>
    <row r="565" spans="1:35" ht="15" x14ac:dyDescent="0.25">
      <c r="A565"/>
      <c r="B565"/>
      <c r="C565"/>
      <c r="D565" s="20"/>
      <c r="E565" s="17"/>
      <c r="F565" s="21"/>
      <c r="G565" s="22"/>
      <c r="H565" s="17"/>
      <c r="I565" s="21"/>
      <c r="J565" s="22"/>
      <c r="K565" s="17"/>
      <c r="L565" s="21"/>
      <c r="M565" s="22"/>
      <c r="N565" s="29"/>
      <c r="O565" s="30"/>
      <c r="P565" s="30"/>
      <c r="Q565"/>
      <c r="R565"/>
      <c r="S565" s="42"/>
    </row>
    <row r="566" spans="1:35" ht="15" x14ac:dyDescent="0.25">
      <c r="A566"/>
      <c r="B566"/>
      <c r="C566"/>
      <c r="D566" s="20"/>
      <c r="E566" s="17"/>
      <c r="F566" s="21"/>
      <c r="G566" s="22"/>
      <c r="H566" s="17"/>
      <c r="I566" s="21"/>
      <c r="J566" s="22"/>
      <c r="K566" s="17"/>
      <c r="L566" s="21"/>
      <c r="M566" s="22"/>
      <c r="N566" s="29"/>
      <c r="O566" s="30"/>
      <c r="P566" s="30"/>
      <c r="Q566"/>
      <c r="R566"/>
      <c r="S566" s="42"/>
    </row>
    <row r="567" spans="1:35" ht="15" x14ac:dyDescent="0.25">
      <c r="A567"/>
      <c r="B567"/>
      <c r="C567"/>
      <c r="D567" s="20"/>
      <c r="E567" s="17"/>
      <c r="F567" s="21"/>
      <c r="G567" s="22"/>
      <c r="H567" s="17"/>
      <c r="I567" s="21"/>
      <c r="J567" s="22"/>
      <c r="K567" s="17"/>
      <c r="L567" s="21"/>
      <c r="M567" s="22"/>
      <c r="N567" s="29"/>
      <c r="O567" s="30"/>
      <c r="P567" s="30"/>
      <c r="Q567"/>
      <c r="R567"/>
      <c r="S567" s="42"/>
    </row>
    <row r="568" spans="1:35" ht="15" x14ac:dyDescent="0.25">
      <c r="A568"/>
      <c r="B568"/>
      <c r="C568"/>
      <c r="D568" s="20"/>
      <c r="E568" s="17"/>
      <c r="F568" s="21"/>
      <c r="G568" s="22"/>
      <c r="H568" s="17"/>
      <c r="I568" s="21"/>
      <c r="J568" s="22"/>
      <c r="K568" s="17"/>
      <c r="L568" s="21"/>
      <c r="M568" s="22"/>
      <c r="N568" s="29"/>
      <c r="O568" s="30"/>
      <c r="P568" s="30"/>
      <c r="Q568"/>
      <c r="R568"/>
      <c r="S568" s="42"/>
    </row>
    <row r="569" spans="1:35" ht="15" x14ac:dyDescent="0.25">
      <c r="A569"/>
      <c r="B569"/>
      <c r="C569"/>
      <c r="D569" s="20"/>
      <c r="E569" s="17"/>
      <c r="F569" s="21"/>
      <c r="G569" s="22"/>
      <c r="H569" s="17"/>
      <c r="I569" s="21"/>
      <c r="J569" s="22"/>
      <c r="K569" s="17"/>
      <c r="L569" s="21"/>
      <c r="M569" s="22"/>
      <c r="N569" s="29"/>
      <c r="O569" s="30"/>
      <c r="P569" s="30"/>
      <c r="Q569"/>
      <c r="R569"/>
      <c r="S569" s="42"/>
    </row>
    <row r="570" spans="1:35" ht="15" x14ac:dyDescent="0.25">
      <c r="A570"/>
      <c r="B570"/>
      <c r="C570"/>
      <c r="D570" s="20"/>
      <c r="E570" s="17"/>
      <c r="F570" s="21"/>
      <c r="G570" s="22"/>
      <c r="H570" s="17"/>
      <c r="I570" s="21"/>
      <c r="J570" s="22"/>
      <c r="K570" s="17"/>
      <c r="L570" s="21"/>
      <c r="M570" s="22"/>
      <c r="N570" s="29"/>
      <c r="O570" s="30"/>
      <c r="P570" s="30"/>
      <c r="Q570"/>
      <c r="R570"/>
      <c r="S570" s="42"/>
    </row>
    <row r="571" spans="1:35" ht="15" x14ac:dyDescent="0.25">
      <c r="A571"/>
      <c r="B571"/>
      <c r="C571"/>
      <c r="D571" s="20"/>
      <c r="E571" s="17"/>
      <c r="F571" s="21"/>
      <c r="G571" s="22"/>
      <c r="H571" s="17"/>
      <c r="I571" s="21"/>
      <c r="J571" s="22"/>
      <c r="K571" s="17"/>
      <c r="L571" s="21"/>
      <c r="M571" s="22"/>
      <c r="N571" s="29"/>
      <c r="O571" s="30"/>
      <c r="P571" s="30"/>
      <c r="Q571"/>
      <c r="R571"/>
      <c r="S571" s="42"/>
    </row>
    <row r="572" spans="1:35" ht="15" x14ac:dyDescent="0.25">
      <c r="A572"/>
      <c r="B572"/>
      <c r="C572"/>
      <c r="D572" s="20"/>
      <c r="E572" s="17"/>
      <c r="F572" s="21"/>
      <c r="G572" s="22"/>
      <c r="H572" s="17"/>
      <c r="I572" s="21"/>
      <c r="J572" s="22"/>
      <c r="K572" s="17"/>
      <c r="L572" s="21"/>
      <c r="M572" s="22"/>
      <c r="N572" s="29"/>
      <c r="O572" s="30"/>
      <c r="P572" s="30"/>
      <c r="Q572"/>
      <c r="R572"/>
      <c r="S572" s="42"/>
    </row>
    <row r="573" spans="1:35" s="55" customFormat="1" ht="15" x14ac:dyDescent="0.25">
      <c r="A573" s="47"/>
      <c r="B573" s="47"/>
      <c r="C573" s="47"/>
      <c r="D573" s="48"/>
      <c r="E573" s="49"/>
      <c r="F573" s="50"/>
      <c r="G573" s="51"/>
      <c r="H573" s="49"/>
      <c r="I573" s="50"/>
      <c r="J573" s="51"/>
      <c r="K573" s="49"/>
      <c r="L573" s="50"/>
      <c r="M573" s="51"/>
      <c r="N573" s="52"/>
      <c r="O573" s="53"/>
      <c r="P573" s="53"/>
      <c r="Q573" s="47"/>
      <c r="R573" s="47"/>
      <c r="S573" s="57"/>
      <c r="AD573" s="56"/>
      <c r="AE573" s="56"/>
      <c r="AH573" s="56"/>
      <c r="AI573" s="56"/>
    </row>
    <row r="574" spans="1:35" ht="15" x14ac:dyDescent="0.25">
      <c r="A574"/>
      <c r="B574"/>
      <c r="C574"/>
      <c r="D574" s="20"/>
      <c r="E574" s="17"/>
      <c r="F574" s="21"/>
      <c r="G574" s="22"/>
      <c r="H574" s="17"/>
      <c r="I574" s="21"/>
      <c r="J574" s="22"/>
      <c r="K574" s="17"/>
      <c r="L574" s="21"/>
      <c r="M574" s="22"/>
      <c r="N574" s="29"/>
      <c r="O574" s="30"/>
      <c r="P574" s="30"/>
      <c r="Q574"/>
      <c r="R574"/>
      <c r="S574" s="42"/>
    </row>
    <row r="575" spans="1:35" ht="15" x14ac:dyDescent="0.25">
      <c r="A575"/>
      <c r="B575"/>
      <c r="C575"/>
      <c r="D575" s="20"/>
      <c r="E575" s="17"/>
      <c r="F575" s="21"/>
      <c r="G575" s="22"/>
      <c r="H575" s="17"/>
      <c r="I575" s="21"/>
      <c r="J575" s="22"/>
      <c r="K575" s="17"/>
      <c r="L575" s="21"/>
      <c r="M575" s="22"/>
      <c r="N575" s="29"/>
      <c r="O575" s="30"/>
      <c r="P575" s="30"/>
      <c r="Q575"/>
      <c r="R575"/>
      <c r="S575" s="42"/>
    </row>
    <row r="576" spans="1:35" ht="15" x14ac:dyDescent="0.25">
      <c r="A576"/>
      <c r="B576"/>
      <c r="C576"/>
      <c r="D576" s="20"/>
      <c r="E576" s="17"/>
      <c r="F576" s="21"/>
      <c r="G576" s="22"/>
      <c r="H576" s="17"/>
      <c r="I576" s="21"/>
      <c r="J576" s="22"/>
      <c r="K576" s="17"/>
      <c r="L576" s="21"/>
      <c r="M576" s="22"/>
      <c r="N576" s="29"/>
      <c r="O576" s="30"/>
      <c r="P576" s="30"/>
      <c r="Q576"/>
      <c r="R576"/>
      <c r="S576" s="42"/>
    </row>
    <row r="577" spans="1:19" ht="15" x14ac:dyDescent="0.25">
      <c r="A577"/>
      <c r="B577"/>
      <c r="C577"/>
      <c r="D577" s="20"/>
      <c r="E577" s="17"/>
      <c r="F577" s="21"/>
      <c r="G577" s="22"/>
      <c r="H577" s="17"/>
      <c r="I577" s="21"/>
      <c r="J577" s="22"/>
      <c r="K577" s="17"/>
      <c r="L577" s="21"/>
      <c r="M577" s="22"/>
      <c r="N577" s="29"/>
      <c r="O577" s="30"/>
      <c r="P577" s="30"/>
      <c r="Q577"/>
      <c r="R577"/>
      <c r="S577" s="42"/>
    </row>
    <row r="578" spans="1:19" ht="15" x14ac:dyDescent="0.25">
      <c r="A578"/>
      <c r="B578"/>
      <c r="C578"/>
      <c r="D578" s="20"/>
      <c r="E578" s="17"/>
      <c r="F578" s="21"/>
      <c r="G578" s="22"/>
      <c r="H578" s="17"/>
      <c r="I578" s="21"/>
      <c r="J578" s="22"/>
      <c r="K578" s="17"/>
      <c r="L578" s="21"/>
      <c r="M578" s="22"/>
      <c r="N578" s="29"/>
      <c r="O578" s="30"/>
      <c r="P578" s="30"/>
      <c r="Q578"/>
      <c r="R578"/>
      <c r="S578" s="42"/>
    </row>
    <row r="579" spans="1:19" ht="15" x14ac:dyDescent="0.25">
      <c r="A579"/>
      <c r="B579"/>
      <c r="C579"/>
      <c r="D579" s="20"/>
      <c r="E579" s="17"/>
      <c r="F579" s="21"/>
      <c r="G579" s="22"/>
      <c r="H579" s="17"/>
      <c r="I579" s="21"/>
      <c r="J579" s="22"/>
      <c r="K579" s="17"/>
      <c r="L579" s="21"/>
      <c r="M579" s="22"/>
      <c r="N579" s="29"/>
      <c r="O579" s="30"/>
      <c r="P579" s="30"/>
      <c r="Q579"/>
      <c r="R579"/>
      <c r="S579" s="42"/>
    </row>
    <row r="580" spans="1:19" ht="15" x14ac:dyDescent="0.25">
      <c r="A580"/>
      <c r="B580"/>
      <c r="C580"/>
      <c r="D580" s="20"/>
      <c r="E580" s="17"/>
      <c r="F580" s="21"/>
      <c r="G580" s="22"/>
      <c r="H580" s="17"/>
      <c r="I580" s="21"/>
      <c r="J580" s="22"/>
      <c r="K580" s="17"/>
      <c r="L580" s="21"/>
      <c r="M580" s="22"/>
      <c r="N580" s="29"/>
      <c r="O580" s="30"/>
      <c r="P580" s="30"/>
      <c r="Q580"/>
      <c r="R580"/>
      <c r="S580" s="42"/>
    </row>
    <row r="581" spans="1:19" ht="15" x14ac:dyDescent="0.25">
      <c r="A581"/>
      <c r="B581"/>
      <c r="C581"/>
      <c r="D581" s="20"/>
      <c r="E581" s="17"/>
      <c r="F581" s="21"/>
      <c r="G581" s="22"/>
      <c r="H581" s="17"/>
      <c r="I581" s="21"/>
      <c r="J581" s="22"/>
      <c r="K581" s="17"/>
      <c r="L581" s="21"/>
      <c r="M581" s="22"/>
      <c r="N581" s="29"/>
      <c r="O581" s="30"/>
      <c r="P581" s="30"/>
      <c r="Q581"/>
      <c r="R581"/>
      <c r="S581" s="42"/>
    </row>
    <row r="582" spans="1:19" ht="15" x14ac:dyDescent="0.25">
      <c r="A582"/>
      <c r="B582"/>
      <c r="C582"/>
      <c r="D582" s="20"/>
      <c r="E582" s="17"/>
      <c r="F582" s="21"/>
      <c r="G582" s="22"/>
      <c r="H582" s="17"/>
      <c r="I582" s="21"/>
      <c r="J582" s="22"/>
      <c r="K582" s="17"/>
      <c r="L582" s="21"/>
      <c r="M582" s="22"/>
      <c r="N582" s="29"/>
      <c r="O582" s="30"/>
      <c r="P582" s="30"/>
      <c r="Q582"/>
      <c r="R582"/>
      <c r="S582" s="42"/>
    </row>
    <row r="583" spans="1:19" ht="15" x14ac:dyDescent="0.25">
      <c r="A583"/>
      <c r="B583"/>
      <c r="C583"/>
      <c r="D583" s="20"/>
      <c r="E583" s="17"/>
      <c r="F583" s="21"/>
      <c r="G583" s="22"/>
      <c r="H583" s="17"/>
      <c r="I583" s="21"/>
      <c r="J583" s="22"/>
      <c r="K583" s="17"/>
      <c r="L583" s="21"/>
      <c r="M583" s="22"/>
      <c r="N583" s="29"/>
      <c r="O583" s="30"/>
      <c r="P583" s="30"/>
      <c r="Q583"/>
      <c r="R583"/>
      <c r="S583" s="42"/>
    </row>
    <row r="584" spans="1:19" ht="15" x14ac:dyDescent="0.25">
      <c r="A584"/>
      <c r="B584"/>
      <c r="C584"/>
      <c r="D584" s="20"/>
      <c r="E584" s="17"/>
      <c r="F584" s="21"/>
      <c r="G584" s="22"/>
      <c r="H584" s="17"/>
      <c r="I584" s="21"/>
      <c r="J584" s="22"/>
      <c r="K584" s="17"/>
      <c r="L584" s="21"/>
      <c r="M584" s="22"/>
      <c r="N584" s="29"/>
      <c r="O584" s="30"/>
      <c r="P584" s="30"/>
      <c r="Q584"/>
      <c r="R584"/>
      <c r="S584" s="42"/>
    </row>
    <row r="585" spans="1:19" ht="15" x14ac:dyDescent="0.25">
      <c r="A585"/>
      <c r="B585"/>
      <c r="C585"/>
      <c r="D585" s="20"/>
      <c r="E585" s="17"/>
      <c r="F585" s="21"/>
      <c r="G585" s="22"/>
      <c r="H585" s="17"/>
      <c r="I585" s="21"/>
      <c r="J585" s="22"/>
      <c r="K585" s="17"/>
      <c r="L585" s="21"/>
      <c r="M585" s="22"/>
      <c r="N585" s="29"/>
      <c r="O585" s="30"/>
      <c r="P585" s="30"/>
      <c r="Q585"/>
      <c r="R585"/>
      <c r="S585" s="42"/>
    </row>
    <row r="586" spans="1:19" ht="15" x14ac:dyDescent="0.25">
      <c r="A586"/>
      <c r="B586"/>
      <c r="C586"/>
      <c r="D586" s="20"/>
      <c r="E586" s="17"/>
      <c r="F586" s="21"/>
      <c r="G586" s="22"/>
      <c r="H586" s="17"/>
      <c r="I586" s="21"/>
      <c r="J586" s="22"/>
      <c r="K586" s="17"/>
      <c r="L586" s="21"/>
      <c r="M586" s="22"/>
      <c r="N586" s="29"/>
      <c r="O586" s="30"/>
      <c r="P586" s="30"/>
      <c r="Q586"/>
      <c r="R586"/>
      <c r="S586" s="42"/>
    </row>
    <row r="587" spans="1:19" ht="15" x14ac:dyDescent="0.25">
      <c r="A587"/>
      <c r="B587"/>
      <c r="C587"/>
      <c r="D587" s="20"/>
      <c r="E587" s="17"/>
      <c r="F587" s="21"/>
      <c r="G587" s="22"/>
      <c r="H587" s="17"/>
      <c r="I587" s="21"/>
      <c r="J587" s="22"/>
      <c r="K587" s="17"/>
      <c r="L587" s="21"/>
      <c r="M587" s="22"/>
      <c r="N587" s="29"/>
      <c r="O587" s="30"/>
      <c r="P587" s="30"/>
      <c r="Q587"/>
      <c r="R587"/>
      <c r="S587" s="42"/>
    </row>
    <row r="588" spans="1:19" ht="15" x14ac:dyDescent="0.25">
      <c r="A588"/>
      <c r="B588"/>
      <c r="C588"/>
      <c r="D588" s="20"/>
      <c r="E588" s="17"/>
      <c r="F588" s="21"/>
      <c r="G588" s="22"/>
      <c r="H588" s="17"/>
      <c r="I588" s="21"/>
      <c r="J588" s="22"/>
      <c r="K588" s="17"/>
      <c r="L588" s="21"/>
      <c r="M588" s="22"/>
      <c r="N588" s="29"/>
      <c r="O588" s="30"/>
      <c r="P588" s="30"/>
      <c r="Q588"/>
      <c r="R588"/>
      <c r="S588" s="42"/>
    </row>
    <row r="589" spans="1:19" ht="15" x14ac:dyDescent="0.25">
      <c r="A589"/>
      <c r="B589"/>
      <c r="C589"/>
      <c r="D589" s="20"/>
      <c r="E589" s="17"/>
      <c r="F589" s="21"/>
      <c r="G589" s="22"/>
      <c r="H589" s="17"/>
      <c r="I589" s="21"/>
      <c r="J589" s="22"/>
      <c r="K589" s="17"/>
      <c r="L589" s="21"/>
      <c r="M589" s="22"/>
      <c r="N589" s="29"/>
      <c r="O589" s="30"/>
      <c r="P589" s="30"/>
      <c r="Q589"/>
      <c r="R589"/>
      <c r="S589" s="42"/>
    </row>
    <row r="590" spans="1:19" ht="15" x14ac:dyDescent="0.25">
      <c r="A590"/>
      <c r="B590"/>
      <c r="C590"/>
      <c r="D590" s="20"/>
      <c r="E590" s="17"/>
      <c r="F590" s="21"/>
      <c r="G590" s="22"/>
      <c r="H590" s="17"/>
      <c r="I590" s="21"/>
      <c r="J590" s="22"/>
      <c r="K590" s="17"/>
      <c r="L590" s="21"/>
      <c r="M590" s="22"/>
      <c r="N590" s="29"/>
      <c r="O590" s="30"/>
      <c r="P590" s="30"/>
      <c r="Q590"/>
      <c r="R590"/>
      <c r="S590" s="42"/>
    </row>
    <row r="591" spans="1:19" ht="15" x14ac:dyDescent="0.25">
      <c r="A591"/>
      <c r="B591"/>
      <c r="C591"/>
      <c r="D591" s="20"/>
      <c r="E591" s="17"/>
      <c r="F591" s="21"/>
      <c r="G591" s="22"/>
      <c r="H591" s="17"/>
      <c r="I591" s="21"/>
      <c r="J591" s="22"/>
      <c r="K591" s="17"/>
      <c r="L591" s="21"/>
      <c r="M591" s="22"/>
      <c r="N591" s="29"/>
      <c r="O591" s="30"/>
      <c r="P591" s="30"/>
      <c r="Q591"/>
      <c r="R591"/>
      <c r="S591" s="42"/>
    </row>
    <row r="592" spans="1:19" ht="15" x14ac:dyDescent="0.25">
      <c r="A592"/>
      <c r="B592"/>
      <c r="C592"/>
      <c r="D592" s="20"/>
      <c r="E592" s="17"/>
      <c r="F592" s="21"/>
      <c r="G592" s="22"/>
      <c r="H592" s="17"/>
      <c r="I592" s="21"/>
      <c r="J592" s="22"/>
      <c r="K592" s="17"/>
      <c r="L592" s="21"/>
      <c r="M592" s="22"/>
      <c r="N592" s="29"/>
      <c r="O592" s="30"/>
      <c r="P592" s="30"/>
      <c r="Q592"/>
      <c r="R592"/>
      <c r="S592" s="42"/>
    </row>
    <row r="593" spans="1:19" ht="15" x14ac:dyDescent="0.25">
      <c r="A593"/>
      <c r="B593"/>
      <c r="C593"/>
      <c r="D593" s="20"/>
      <c r="E593" s="17"/>
      <c r="F593" s="21"/>
      <c r="G593" s="22"/>
      <c r="H593" s="17"/>
      <c r="I593" s="21"/>
      <c r="J593" s="22"/>
      <c r="K593" s="17"/>
      <c r="L593" s="21"/>
      <c r="M593" s="22"/>
      <c r="N593" s="29"/>
      <c r="O593" s="30"/>
      <c r="P593" s="30"/>
      <c r="Q593"/>
      <c r="R593"/>
      <c r="S593" s="42"/>
    </row>
    <row r="594" spans="1:19" ht="15" x14ac:dyDescent="0.25">
      <c r="A594"/>
      <c r="B594"/>
      <c r="C594"/>
      <c r="D594" s="20"/>
      <c r="E594" s="17"/>
      <c r="F594" s="21"/>
      <c r="G594" s="22"/>
      <c r="H594" s="17"/>
      <c r="I594" s="21"/>
      <c r="J594" s="22"/>
      <c r="K594" s="17"/>
      <c r="L594" s="21"/>
      <c r="M594" s="22"/>
      <c r="N594" s="29"/>
      <c r="O594" s="30"/>
      <c r="P594" s="30"/>
      <c r="Q594"/>
      <c r="R594"/>
      <c r="S594" s="42"/>
    </row>
    <row r="595" spans="1:19" ht="15" x14ac:dyDescent="0.25">
      <c r="A595"/>
      <c r="B595"/>
      <c r="C595"/>
      <c r="D595" s="20"/>
      <c r="E595" s="17"/>
      <c r="F595" s="21"/>
      <c r="G595" s="22"/>
      <c r="H595" s="17"/>
      <c r="I595" s="21"/>
      <c r="J595" s="22"/>
      <c r="K595" s="17"/>
      <c r="L595" s="21"/>
      <c r="M595" s="22"/>
      <c r="N595" s="29"/>
      <c r="O595" s="30"/>
      <c r="P595" s="30"/>
      <c r="Q595"/>
      <c r="R595"/>
      <c r="S595" s="42"/>
    </row>
    <row r="596" spans="1:19" ht="15" x14ac:dyDescent="0.25">
      <c r="A596"/>
      <c r="B596"/>
      <c r="C596"/>
      <c r="D596" s="20"/>
      <c r="E596" s="17"/>
      <c r="F596" s="21"/>
      <c r="G596" s="22"/>
      <c r="H596" s="17"/>
      <c r="I596" s="21"/>
      <c r="J596" s="22"/>
      <c r="K596" s="17"/>
      <c r="L596" s="21"/>
      <c r="M596" s="22"/>
      <c r="N596" s="29"/>
      <c r="O596" s="30"/>
      <c r="P596" s="30"/>
      <c r="Q596"/>
      <c r="R596"/>
      <c r="S596" s="42"/>
    </row>
    <row r="597" spans="1:19" ht="15" x14ac:dyDescent="0.25">
      <c r="A597"/>
      <c r="B597"/>
      <c r="C597"/>
      <c r="D597" s="20"/>
      <c r="E597" s="17"/>
      <c r="F597" s="21"/>
      <c r="G597" s="22"/>
      <c r="H597" s="17"/>
      <c r="I597" s="21"/>
      <c r="J597" s="22"/>
      <c r="K597" s="17"/>
      <c r="L597" s="21"/>
      <c r="M597" s="22"/>
      <c r="N597" s="29"/>
      <c r="O597" s="30"/>
      <c r="P597" s="30"/>
      <c r="Q597"/>
      <c r="R597"/>
      <c r="S597" s="42"/>
    </row>
    <row r="598" spans="1:19" ht="15" x14ac:dyDescent="0.25">
      <c r="A598"/>
      <c r="B598"/>
      <c r="C598"/>
      <c r="D598" s="20"/>
      <c r="E598" s="17"/>
      <c r="F598" s="21"/>
      <c r="G598" s="22"/>
      <c r="H598" s="17"/>
      <c r="I598" s="21"/>
      <c r="J598" s="22"/>
      <c r="K598" s="17"/>
      <c r="L598" s="21"/>
      <c r="M598" s="22"/>
      <c r="N598" s="29"/>
      <c r="O598" s="30"/>
      <c r="P598" s="30"/>
      <c r="Q598"/>
      <c r="R598"/>
      <c r="S598" s="42"/>
    </row>
    <row r="599" spans="1:19" ht="15" x14ac:dyDescent="0.25">
      <c r="A599"/>
      <c r="B599"/>
      <c r="C599"/>
      <c r="D599" s="20"/>
      <c r="E599" s="17"/>
      <c r="F599" s="21"/>
      <c r="G599" s="22"/>
      <c r="H599" s="17"/>
      <c r="I599" s="21"/>
      <c r="J599" s="22"/>
      <c r="K599" s="17"/>
      <c r="L599" s="21"/>
      <c r="M599" s="22"/>
      <c r="N599" s="29"/>
      <c r="O599" s="30"/>
      <c r="P599" s="30"/>
      <c r="Q599"/>
      <c r="R599"/>
      <c r="S599" s="42"/>
    </row>
    <row r="600" spans="1:19" ht="15" x14ac:dyDescent="0.25">
      <c r="A600"/>
      <c r="B600"/>
      <c r="C600"/>
      <c r="D600" s="20"/>
      <c r="E600" s="17"/>
      <c r="F600" s="21"/>
      <c r="G600" s="22"/>
      <c r="H600" s="17"/>
      <c r="I600" s="21"/>
      <c r="J600" s="22"/>
      <c r="K600" s="17"/>
      <c r="L600" s="21"/>
      <c r="M600" s="22"/>
      <c r="N600" s="29"/>
      <c r="O600" s="30"/>
      <c r="P600" s="30"/>
      <c r="Q600"/>
      <c r="R600"/>
      <c r="S600" s="42"/>
    </row>
    <row r="601" spans="1:19" ht="15" x14ac:dyDescent="0.25">
      <c r="A601"/>
      <c r="B601"/>
      <c r="C601"/>
      <c r="D601" s="20"/>
      <c r="E601" s="17"/>
      <c r="F601" s="21"/>
      <c r="G601" s="22"/>
      <c r="H601" s="17"/>
      <c r="I601" s="21"/>
      <c r="J601" s="22"/>
      <c r="K601" s="17"/>
      <c r="L601" s="21"/>
      <c r="M601" s="22"/>
      <c r="N601" s="29"/>
      <c r="O601" s="30"/>
      <c r="P601" s="30"/>
      <c r="Q601"/>
      <c r="R601"/>
      <c r="S601" s="42"/>
    </row>
    <row r="602" spans="1:19" ht="15" x14ac:dyDescent="0.25">
      <c r="A602"/>
      <c r="B602"/>
      <c r="C602"/>
      <c r="D602" s="20"/>
      <c r="E602" s="17"/>
      <c r="F602" s="21"/>
      <c r="G602" s="22"/>
      <c r="H602" s="17"/>
      <c r="I602" s="21"/>
      <c r="J602" s="22"/>
      <c r="K602" s="17"/>
      <c r="L602" s="21"/>
      <c r="M602" s="22"/>
      <c r="N602" s="29"/>
      <c r="O602" s="30"/>
      <c r="P602" s="30"/>
      <c r="Q602"/>
      <c r="R602"/>
      <c r="S602" s="42"/>
    </row>
    <row r="603" spans="1:19" ht="15" x14ac:dyDescent="0.25">
      <c r="A603"/>
      <c r="B603"/>
      <c r="C603"/>
      <c r="D603" s="20"/>
      <c r="E603" s="17"/>
      <c r="F603" s="21"/>
      <c r="G603" s="22"/>
      <c r="H603" s="17"/>
      <c r="I603" s="21"/>
      <c r="J603" s="22"/>
      <c r="K603" s="17"/>
      <c r="L603" s="21"/>
      <c r="M603" s="22"/>
      <c r="N603" s="29"/>
      <c r="O603" s="30"/>
      <c r="P603" s="30"/>
      <c r="Q603"/>
      <c r="R603"/>
      <c r="S603" s="42"/>
    </row>
    <row r="604" spans="1:19" ht="15" x14ac:dyDescent="0.25">
      <c r="A604"/>
      <c r="B604"/>
      <c r="C604"/>
      <c r="D604" s="20"/>
      <c r="E604" s="17"/>
      <c r="F604" s="21"/>
      <c r="G604" s="22"/>
      <c r="H604" s="17"/>
      <c r="I604" s="21"/>
      <c r="J604" s="22"/>
      <c r="K604" s="17"/>
      <c r="L604" s="21"/>
      <c r="M604" s="22"/>
      <c r="N604" s="29"/>
      <c r="O604" s="30"/>
      <c r="P604" s="30"/>
      <c r="Q604"/>
      <c r="R604"/>
      <c r="S604" s="42"/>
    </row>
    <row r="605" spans="1:19" ht="15" x14ac:dyDescent="0.25">
      <c r="A605"/>
      <c r="B605"/>
      <c r="C605"/>
      <c r="D605" s="20"/>
      <c r="E605" s="17"/>
      <c r="F605" s="21"/>
      <c r="G605" s="22"/>
      <c r="H605" s="17"/>
      <c r="I605" s="21"/>
      <c r="J605" s="22"/>
      <c r="K605" s="17"/>
      <c r="L605" s="21"/>
      <c r="M605" s="22"/>
      <c r="N605" s="29"/>
      <c r="O605" s="30"/>
      <c r="P605" s="30"/>
      <c r="Q605"/>
      <c r="R605"/>
      <c r="S605" s="42"/>
    </row>
    <row r="606" spans="1:19" ht="15" x14ac:dyDescent="0.25">
      <c r="A606"/>
      <c r="B606"/>
      <c r="C606"/>
      <c r="D606" s="20"/>
      <c r="E606" s="17"/>
      <c r="F606" s="21"/>
      <c r="G606" s="22"/>
      <c r="H606" s="17"/>
      <c r="I606" s="21"/>
      <c r="J606" s="22"/>
      <c r="K606" s="17"/>
      <c r="L606" s="21"/>
      <c r="M606" s="22"/>
      <c r="N606" s="29"/>
      <c r="O606" s="30"/>
      <c r="P606" s="30"/>
      <c r="Q606"/>
      <c r="R606"/>
      <c r="S606" s="42"/>
    </row>
    <row r="607" spans="1:19" ht="15" x14ac:dyDescent="0.25">
      <c r="A607"/>
      <c r="B607"/>
      <c r="C607"/>
      <c r="D607" s="20"/>
      <c r="E607" s="17"/>
      <c r="F607" s="21"/>
      <c r="G607" s="22"/>
      <c r="H607" s="17"/>
      <c r="I607" s="21"/>
      <c r="J607" s="22"/>
      <c r="K607" s="17"/>
      <c r="L607" s="21"/>
      <c r="M607" s="22"/>
      <c r="N607" s="29"/>
      <c r="O607" s="30"/>
      <c r="P607" s="30"/>
      <c r="Q607"/>
      <c r="R607"/>
      <c r="S607" s="42"/>
    </row>
    <row r="608" spans="1:19" ht="15" x14ac:dyDescent="0.25">
      <c r="A608"/>
      <c r="B608"/>
      <c r="C608"/>
      <c r="D608" s="20"/>
      <c r="E608" s="17"/>
      <c r="F608" s="21"/>
      <c r="G608" s="22"/>
      <c r="H608" s="17"/>
      <c r="I608" s="21"/>
      <c r="J608" s="22"/>
      <c r="K608" s="17"/>
      <c r="L608" s="21"/>
      <c r="M608" s="22"/>
      <c r="N608" s="29"/>
      <c r="O608" s="30"/>
      <c r="P608" s="30"/>
      <c r="Q608"/>
      <c r="R608"/>
      <c r="S608" s="42"/>
    </row>
    <row r="609" spans="1:19" ht="15" x14ac:dyDescent="0.25">
      <c r="A609"/>
      <c r="B609"/>
      <c r="C609"/>
      <c r="D609" s="20"/>
      <c r="E609" s="17"/>
      <c r="F609" s="21"/>
      <c r="G609" s="22"/>
      <c r="H609" s="17"/>
      <c r="I609" s="21"/>
      <c r="J609" s="22"/>
      <c r="K609" s="17"/>
      <c r="L609" s="21"/>
      <c r="M609" s="22"/>
      <c r="N609" s="29"/>
      <c r="O609" s="30"/>
      <c r="P609" s="30"/>
      <c r="Q609"/>
      <c r="R609"/>
      <c r="S609" s="42"/>
    </row>
    <row r="610" spans="1:19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19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19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19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19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19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19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19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19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19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19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19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19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19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19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06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0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0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2020-10-30T05:59:52Z</dcterms:modified>
</cp:coreProperties>
</file>